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1.xml" ContentType="application/vnd.ms-excel.person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02d47febd3e7d0d/Documents/H2M MANAGEMENT-DESKTOP-TJU9A7G-2/2024 2 Mid-South Conference/6 - Louisville/6 - USBC ADMIN/"/>
    </mc:Choice>
  </mc:AlternateContent>
  <xr:revisionPtr revIDLastSave="0" documentId="8_{1615F6B2-BF3D-4DC1-ABD2-F03EE07D6C41}" xr6:coauthVersionLast="47" xr6:coauthVersionMax="47" xr10:uidLastSave="{00000000-0000-0000-0000-000000000000}"/>
  <bookViews>
    <workbookView xWindow="-120" yWindow="-120" windowWidth="29040" windowHeight="15840" firstSheet="3" activeTab="5" xr2:uid="{00000000-000D-0000-FFFF-FFFF00000000}"/>
  </bookViews>
  <sheets>
    <sheet name="Roster_Selection_Men" sheetId="1" r:id="rId1"/>
    <sheet name="Individual_Scores_Men_Var" sheetId="2" r:id="rId2"/>
    <sheet name="Individual_Scores_Men_JV" sheetId="3" r:id="rId3"/>
    <sheet name="Baker_Scores_Men_Var" sheetId="4" r:id="rId4"/>
    <sheet name="Baker_Scores_Men_JV" sheetId="5" r:id="rId5"/>
    <sheet name="Qual_Team_Standings_Men_Var" sheetId="6" r:id="rId6"/>
    <sheet name="Qual_Team_Standings_Men_JV" sheetId="7" r:id="rId7"/>
    <sheet name="Indiv_Combined_Scores_Men" sheetId="8" r:id="rId8"/>
  </sheets>
  <definedNames>
    <definedName name="_xlnm.Print_Area" localSheetId="7">Indiv_Combined_Scores_Men!$A$1:$N$405</definedName>
    <definedName name="_xlnm.Print_Area" localSheetId="6">Qual_Team_Standings_Men_JV!$A$37:$D$56</definedName>
    <definedName name="_xlnm.Print_Area" localSheetId="5">Qual_Team_Standings_Men_Var!$A$44:$D$70</definedName>
    <definedName name="_xlnm.Print_Area" localSheetId="0">Roster_Selection_Men!$A$1:$L$190</definedName>
  </definedNames>
  <calcPr calcId="181029"/>
</workbook>
</file>

<file path=xl/calcChain.xml><?xml version="1.0" encoding="utf-8"?>
<calcChain xmlns="http://schemas.openxmlformats.org/spreadsheetml/2006/main">
  <c r="K400" i="8" l="1"/>
  <c r="K401" i="8" s="1"/>
  <c r="J400" i="8"/>
  <c r="J401" i="8" s="1"/>
  <c r="I400" i="8"/>
  <c r="I401" i="8" s="1"/>
  <c r="H400" i="8"/>
  <c r="H401" i="8" s="1"/>
  <c r="G400" i="8"/>
  <c r="G401" i="8" s="1"/>
  <c r="M397" i="8"/>
  <c r="N397" i="8" s="1"/>
  <c r="L397" i="8"/>
  <c r="M396" i="8"/>
  <c r="N396" i="8" s="1"/>
  <c r="L396" i="8"/>
  <c r="M395" i="8"/>
  <c r="N395" i="8" s="1"/>
  <c r="L395" i="8"/>
  <c r="M394" i="8"/>
  <c r="N394" i="8" s="1"/>
  <c r="L394" i="8"/>
  <c r="M194" i="8"/>
  <c r="L194" i="8"/>
  <c r="M23" i="8"/>
  <c r="L23" i="8"/>
  <c r="M82" i="8"/>
  <c r="L82" i="8"/>
  <c r="M28" i="8"/>
  <c r="N28" i="8" s="1"/>
  <c r="L28" i="8"/>
  <c r="M178" i="8"/>
  <c r="L178" i="8"/>
  <c r="M228" i="8"/>
  <c r="L228" i="8"/>
  <c r="M180" i="8"/>
  <c r="L180" i="8"/>
  <c r="M128" i="8"/>
  <c r="N128" i="8" s="1"/>
  <c r="L128" i="8"/>
  <c r="M47" i="8"/>
  <c r="L47" i="8"/>
  <c r="M183" i="8"/>
  <c r="L183" i="8"/>
  <c r="M352" i="8"/>
  <c r="L352" i="8"/>
  <c r="M54" i="8"/>
  <c r="L54" i="8"/>
  <c r="M184" i="8"/>
  <c r="L184" i="8"/>
  <c r="M319" i="8"/>
  <c r="L319" i="8"/>
  <c r="M325" i="8"/>
  <c r="L325" i="8"/>
  <c r="M19" i="8"/>
  <c r="L19" i="8"/>
  <c r="M40" i="8"/>
  <c r="L40" i="8"/>
  <c r="M323" i="8"/>
  <c r="L323" i="8"/>
  <c r="M380" i="8"/>
  <c r="L380" i="8"/>
  <c r="M134" i="8"/>
  <c r="L134" i="8"/>
  <c r="M44" i="8"/>
  <c r="L44" i="8"/>
  <c r="M286" i="8"/>
  <c r="L286" i="8"/>
  <c r="M166" i="8"/>
  <c r="L166" i="8"/>
  <c r="M277" i="8"/>
  <c r="L277" i="8"/>
  <c r="M29" i="8"/>
  <c r="L29" i="8"/>
  <c r="M318" i="8"/>
  <c r="L318" i="8"/>
  <c r="M35" i="8"/>
  <c r="L35" i="8"/>
  <c r="M388" i="8"/>
  <c r="L388" i="8"/>
  <c r="M259" i="8"/>
  <c r="L259" i="8"/>
  <c r="M122" i="8"/>
  <c r="L122" i="8"/>
  <c r="M306" i="8"/>
  <c r="L306" i="8"/>
  <c r="M200" i="8"/>
  <c r="L200" i="8"/>
  <c r="M314" i="8"/>
  <c r="N314" i="8" s="1"/>
  <c r="L314" i="8"/>
  <c r="M78" i="8"/>
  <c r="L78" i="8"/>
  <c r="M169" i="8"/>
  <c r="L169" i="8"/>
  <c r="M322" i="8"/>
  <c r="N322" i="8" s="1"/>
  <c r="L322" i="8"/>
  <c r="M347" i="8"/>
  <c r="L347" i="8"/>
  <c r="M111" i="8"/>
  <c r="L111" i="8"/>
  <c r="M103" i="8"/>
  <c r="L103" i="8"/>
  <c r="M373" i="8"/>
  <c r="N373" i="8" s="1"/>
  <c r="L373" i="8"/>
  <c r="M249" i="8"/>
  <c r="L249" i="8"/>
  <c r="M244" i="8"/>
  <c r="L244" i="8"/>
  <c r="M42" i="8"/>
  <c r="L42" i="8"/>
  <c r="M258" i="8"/>
  <c r="N258" i="8" s="1"/>
  <c r="L258" i="8"/>
  <c r="M68" i="8"/>
  <c r="L68" i="8"/>
  <c r="M271" i="8"/>
  <c r="L271" i="8"/>
  <c r="M275" i="8"/>
  <c r="L275" i="8"/>
  <c r="M266" i="8"/>
  <c r="N266" i="8" s="1"/>
  <c r="L266" i="8"/>
  <c r="M133" i="8"/>
  <c r="L133" i="8"/>
  <c r="M305" i="8"/>
  <c r="L305" i="8"/>
  <c r="M356" i="8"/>
  <c r="L356" i="8"/>
  <c r="M61" i="8"/>
  <c r="L61" i="8"/>
  <c r="M64" i="8"/>
  <c r="L64" i="8"/>
  <c r="M232" i="8"/>
  <c r="L232" i="8"/>
  <c r="M191" i="8"/>
  <c r="L191" i="8"/>
  <c r="M119" i="8"/>
  <c r="N119" i="8" s="1"/>
  <c r="L119" i="8"/>
  <c r="M177" i="8"/>
  <c r="L177" i="8"/>
  <c r="M312" i="8"/>
  <c r="L312" i="8"/>
  <c r="M179" i="8"/>
  <c r="L179" i="8"/>
  <c r="M239" i="8"/>
  <c r="L239" i="8"/>
  <c r="M53" i="8"/>
  <c r="L53" i="8"/>
  <c r="M374" i="8"/>
  <c r="L374" i="8"/>
  <c r="M243" i="8"/>
  <c r="N243" i="8" s="1"/>
  <c r="L243" i="8"/>
  <c r="M231" i="8"/>
  <c r="N231" i="8" s="1"/>
  <c r="L231" i="8"/>
  <c r="M90" i="8"/>
  <c r="L90" i="8"/>
  <c r="M113" i="8"/>
  <c r="L113" i="8"/>
  <c r="M120" i="8"/>
  <c r="L120" i="8"/>
  <c r="M212" i="8"/>
  <c r="L212" i="8"/>
  <c r="M257" i="8"/>
  <c r="L257" i="8"/>
  <c r="M339" i="8"/>
  <c r="L339" i="8"/>
  <c r="M295" i="8"/>
  <c r="L295" i="8"/>
  <c r="M376" i="8"/>
  <c r="L376" i="8"/>
  <c r="M386" i="8"/>
  <c r="L386" i="8"/>
  <c r="M198" i="8"/>
  <c r="L198" i="8"/>
  <c r="M219" i="8"/>
  <c r="L219" i="8"/>
  <c r="M282" i="8"/>
  <c r="N282" i="8" s="1"/>
  <c r="L282" i="8"/>
  <c r="M46" i="8"/>
  <c r="L46" i="8"/>
  <c r="M20" i="8"/>
  <c r="L20" i="8"/>
  <c r="M310" i="8"/>
  <c r="L310" i="8"/>
  <c r="M187" i="8"/>
  <c r="L187" i="8"/>
  <c r="M164" i="8"/>
  <c r="L164" i="8"/>
  <c r="M76" i="8"/>
  <c r="L76" i="8"/>
  <c r="M55" i="8"/>
  <c r="L55" i="8"/>
  <c r="M75" i="8"/>
  <c r="L75" i="8"/>
  <c r="M32" i="8"/>
  <c r="L32" i="8"/>
  <c r="M84" i="8"/>
  <c r="L84" i="8"/>
  <c r="M163" i="8"/>
  <c r="L163" i="8"/>
  <c r="M316" i="8"/>
  <c r="L316" i="8"/>
  <c r="M338" i="8"/>
  <c r="N338" i="8" s="1"/>
  <c r="L338" i="8"/>
  <c r="M211" i="8"/>
  <c r="L211" i="8"/>
  <c r="M45" i="8"/>
  <c r="L45" i="8"/>
  <c r="M102" i="8"/>
  <c r="L102" i="8"/>
  <c r="M294" i="8"/>
  <c r="L294" i="8"/>
  <c r="M190" i="8"/>
  <c r="L190" i="8"/>
  <c r="M349" i="8"/>
  <c r="L349" i="8"/>
  <c r="M110" i="8"/>
  <c r="L110" i="8"/>
  <c r="M105" i="8"/>
  <c r="L105" i="8"/>
  <c r="M290" i="8"/>
  <c r="L290" i="8"/>
  <c r="M86" i="8"/>
  <c r="L86" i="8"/>
  <c r="M381" i="8"/>
  <c r="N381" i="8" s="1"/>
  <c r="L381" i="8"/>
  <c r="M144" i="8"/>
  <c r="L144" i="8"/>
  <c r="M358" i="8"/>
  <c r="N358" i="8" s="1"/>
  <c r="L358" i="8"/>
  <c r="M38" i="8"/>
  <c r="L38" i="8"/>
  <c r="M97" i="8"/>
  <c r="L97" i="8"/>
  <c r="M73" i="8"/>
  <c r="L73" i="8"/>
  <c r="M15" i="8"/>
  <c r="L15" i="8"/>
  <c r="M225" i="8"/>
  <c r="L225" i="8"/>
  <c r="M139" i="8"/>
  <c r="N139" i="8" s="1"/>
  <c r="L139" i="8"/>
  <c r="M72" i="8"/>
  <c r="L72" i="8"/>
  <c r="M201" i="8"/>
  <c r="L201" i="8"/>
  <c r="M237" i="8"/>
  <c r="L237" i="8"/>
  <c r="M213" i="8"/>
  <c r="L213" i="8"/>
  <c r="M33" i="8"/>
  <c r="L33" i="8"/>
  <c r="M238" i="8"/>
  <c r="N238" i="8" s="1"/>
  <c r="L238" i="8"/>
  <c r="M281" i="8"/>
  <c r="L281" i="8"/>
  <c r="M196" i="8"/>
  <c r="L196" i="8"/>
  <c r="M94" i="8"/>
  <c r="L94" i="8"/>
  <c r="M384" i="8"/>
  <c r="N384" i="8" s="1"/>
  <c r="L384" i="8"/>
  <c r="M326" i="8"/>
  <c r="L326" i="8"/>
  <c r="M301" i="8"/>
  <c r="N301" i="8" s="1"/>
  <c r="L301" i="8"/>
  <c r="M276" i="8"/>
  <c r="N276" i="8" s="1"/>
  <c r="L276" i="8"/>
  <c r="M378" i="8"/>
  <c r="N378" i="8" s="1"/>
  <c r="L378" i="8"/>
  <c r="M216" i="8"/>
  <c r="L216" i="8"/>
  <c r="M363" i="8"/>
  <c r="L363" i="8"/>
  <c r="M345" i="8"/>
  <c r="L345" i="8"/>
  <c r="M145" i="8"/>
  <c r="L145" i="8"/>
  <c r="M174" i="8"/>
  <c r="L174" i="8"/>
  <c r="M175" i="8"/>
  <c r="L175" i="8"/>
  <c r="M152" i="8"/>
  <c r="L152" i="8"/>
  <c r="M37" i="8"/>
  <c r="L37" i="8"/>
  <c r="M146" i="8"/>
  <c r="L146" i="8"/>
  <c r="M147" i="8"/>
  <c r="L147" i="8"/>
  <c r="M375" i="8"/>
  <c r="N375" i="8" s="1"/>
  <c r="L375" i="8"/>
  <c r="M235" i="8"/>
  <c r="L235" i="8"/>
  <c r="M233" i="8"/>
  <c r="L233" i="8"/>
  <c r="M355" i="8"/>
  <c r="L355" i="8"/>
  <c r="M261" i="8"/>
  <c r="L261" i="8"/>
  <c r="M389" i="8"/>
  <c r="N389" i="8" s="1"/>
  <c r="L389" i="8"/>
  <c r="M131" i="8"/>
  <c r="L131" i="8"/>
  <c r="M135" i="8"/>
  <c r="N135" i="8" s="1"/>
  <c r="L135" i="8"/>
  <c r="M335" i="8"/>
  <c r="N335" i="8" s="1"/>
  <c r="L335" i="8"/>
  <c r="M205" i="8"/>
  <c r="L205" i="8"/>
  <c r="M217" i="8"/>
  <c r="L217" i="8"/>
  <c r="M130" i="8"/>
  <c r="L130" i="8"/>
  <c r="M153" i="8"/>
  <c r="L153" i="8"/>
  <c r="M170" i="8"/>
  <c r="L170" i="8"/>
  <c r="M199" i="8"/>
  <c r="L199" i="8"/>
  <c r="M143" i="8"/>
  <c r="L143" i="8"/>
  <c r="M302" i="8"/>
  <c r="N302" i="8" s="1"/>
  <c r="L302" i="8"/>
  <c r="M22" i="8"/>
  <c r="L22" i="8"/>
  <c r="M106" i="8"/>
  <c r="L106" i="8"/>
  <c r="M99" i="8"/>
  <c r="L99" i="8"/>
  <c r="M309" i="8"/>
  <c r="N309" i="8" s="1"/>
  <c r="L309" i="8"/>
  <c r="M253" i="8"/>
  <c r="L253" i="8"/>
  <c r="M154" i="8"/>
  <c r="L154" i="8"/>
  <c r="N331" i="8"/>
  <c r="M331" i="8"/>
  <c r="L331" i="8"/>
  <c r="M307" i="8"/>
  <c r="L307" i="8"/>
  <c r="M186" i="8"/>
  <c r="L186" i="8"/>
  <c r="M245" i="8"/>
  <c r="L245" i="8"/>
  <c r="M369" i="8"/>
  <c r="L369" i="8"/>
  <c r="M71" i="8"/>
  <c r="L71" i="8"/>
  <c r="M168" i="8"/>
  <c r="L168" i="8"/>
  <c r="M165" i="8"/>
  <c r="L165" i="8"/>
  <c r="M149" i="8"/>
  <c r="L149" i="8"/>
  <c r="M392" i="8"/>
  <c r="N392" i="8" s="1"/>
  <c r="L392" i="8"/>
  <c r="M132" i="8"/>
  <c r="L132" i="8"/>
  <c r="M21" i="8"/>
  <c r="L21" i="8"/>
  <c r="M265" i="8"/>
  <c r="L265" i="8"/>
  <c r="M359" i="8"/>
  <c r="L359" i="8"/>
  <c r="M377" i="8"/>
  <c r="L377" i="8"/>
  <c r="M24" i="8"/>
  <c r="L24" i="8"/>
  <c r="M173" i="8"/>
  <c r="L173" i="8"/>
  <c r="M251" i="8"/>
  <c r="L251" i="8"/>
  <c r="M49" i="8"/>
  <c r="L49" i="8"/>
  <c r="M328" i="8"/>
  <c r="L328" i="8"/>
  <c r="M242" i="8"/>
  <c r="L242" i="8"/>
  <c r="M367" i="8"/>
  <c r="L367" i="8"/>
  <c r="M308" i="8"/>
  <c r="L308" i="8"/>
  <c r="M227" i="8"/>
  <c r="L227" i="8"/>
  <c r="M108" i="8"/>
  <c r="L108" i="8"/>
  <c r="M117" i="8"/>
  <c r="L117" i="8"/>
  <c r="M288" i="8"/>
  <c r="L288" i="8"/>
  <c r="M116" i="8"/>
  <c r="L116" i="8"/>
  <c r="M91" i="8"/>
  <c r="L91" i="8"/>
  <c r="M362" i="8"/>
  <c r="L362" i="8"/>
  <c r="M79" i="8"/>
  <c r="L79" i="8"/>
  <c r="M162" i="8"/>
  <c r="L162" i="8"/>
  <c r="M74" i="8"/>
  <c r="L74" i="8"/>
  <c r="M14" i="8"/>
  <c r="L14" i="8"/>
  <c r="M125" i="8"/>
  <c r="L125" i="8"/>
  <c r="M39" i="8"/>
  <c r="N39" i="8" s="1"/>
  <c r="L39" i="8"/>
  <c r="M158" i="8"/>
  <c r="L158" i="8"/>
  <c r="M88" i="8"/>
  <c r="L88" i="8"/>
  <c r="M279" i="8"/>
  <c r="L279" i="8"/>
  <c r="M353" i="8"/>
  <c r="L353" i="8"/>
  <c r="M346" i="8"/>
  <c r="L346" i="8"/>
  <c r="M298" i="8"/>
  <c r="L298" i="8"/>
  <c r="M240" i="8"/>
  <c r="L240" i="8"/>
  <c r="M160" i="8"/>
  <c r="L160" i="8"/>
  <c r="M360" i="8"/>
  <c r="L360" i="8"/>
  <c r="M320" i="8"/>
  <c r="L320" i="8"/>
  <c r="M176" i="8"/>
  <c r="L176" i="8"/>
  <c r="M188" i="8"/>
  <c r="L188" i="8"/>
  <c r="M372" i="8"/>
  <c r="N372" i="8" s="1"/>
  <c r="L372" i="8"/>
  <c r="M25" i="8"/>
  <c r="L25" i="8"/>
  <c r="M115" i="8"/>
  <c r="N115" i="8" s="1"/>
  <c r="L115" i="8"/>
  <c r="M93" i="8"/>
  <c r="N93" i="8" s="1"/>
  <c r="L93" i="8"/>
  <c r="M109" i="8"/>
  <c r="L109" i="8"/>
  <c r="M95" i="8"/>
  <c r="L95" i="8"/>
  <c r="M255" i="8"/>
  <c r="L255" i="8"/>
  <c r="M342" i="8"/>
  <c r="L342" i="8"/>
  <c r="M83" i="8"/>
  <c r="L83" i="8"/>
  <c r="M138" i="8"/>
  <c r="L138" i="8"/>
  <c r="M268" i="8"/>
  <c r="L268" i="8"/>
  <c r="M50" i="8"/>
  <c r="L50" i="8"/>
  <c r="M327" i="8"/>
  <c r="L327" i="8"/>
  <c r="M209" i="8"/>
  <c r="L209" i="8"/>
  <c r="M127" i="8"/>
  <c r="L127" i="8"/>
  <c r="M51" i="8"/>
  <c r="L51" i="8"/>
  <c r="M332" i="8"/>
  <c r="L332" i="8"/>
  <c r="M224" i="8"/>
  <c r="L224" i="8"/>
  <c r="M354" i="8"/>
  <c r="L354" i="8"/>
  <c r="M137" i="8"/>
  <c r="L137" i="8"/>
  <c r="M357" i="8"/>
  <c r="N357" i="8" s="1"/>
  <c r="L357" i="8"/>
  <c r="M181" i="8"/>
  <c r="L181" i="8"/>
  <c r="M370" i="8"/>
  <c r="L370" i="8"/>
  <c r="M293" i="8"/>
  <c r="L293" i="8"/>
  <c r="M222" i="8"/>
  <c r="L222" i="8"/>
  <c r="M321" i="8"/>
  <c r="L321" i="8"/>
  <c r="M69" i="8"/>
  <c r="L69" i="8"/>
  <c r="M193" i="8"/>
  <c r="L193" i="8"/>
  <c r="M150" i="8"/>
  <c r="L150" i="8"/>
  <c r="M383" i="8"/>
  <c r="L383" i="8"/>
  <c r="M195" i="8"/>
  <c r="L195" i="8"/>
  <c r="M333" i="8"/>
  <c r="L333" i="8"/>
  <c r="M65" i="8"/>
  <c r="L65" i="8"/>
  <c r="M101" i="8"/>
  <c r="L101" i="8"/>
  <c r="M391" i="8"/>
  <c r="N391" i="8" s="1"/>
  <c r="L391" i="8"/>
  <c r="M48" i="8"/>
  <c r="N48" i="8" s="1"/>
  <c r="L48" i="8"/>
  <c r="M334" i="8"/>
  <c r="L334" i="8"/>
  <c r="M269" i="8"/>
  <c r="L269" i="8"/>
  <c r="M297" i="8"/>
  <c r="L297" i="8"/>
  <c r="M203" i="8"/>
  <c r="L203" i="8"/>
  <c r="M156" i="8"/>
  <c r="L156" i="8"/>
  <c r="M114" i="8"/>
  <c r="L114" i="8"/>
  <c r="M341" i="8"/>
  <c r="L341" i="8"/>
  <c r="M254" i="8"/>
  <c r="L254" i="8"/>
  <c r="M304" i="8"/>
  <c r="L304" i="8"/>
  <c r="M234" i="8"/>
  <c r="L234" i="8"/>
  <c r="M148" i="8"/>
  <c r="L148" i="8"/>
  <c r="M70" i="8"/>
  <c r="L70" i="8"/>
  <c r="M365" i="8"/>
  <c r="L365" i="8"/>
  <c r="M81" i="8"/>
  <c r="L81" i="8"/>
  <c r="M85" i="8"/>
  <c r="L85" i="8"/>
  <c r="M34" i="8"/>
  <c r="L34" i="8"/>
  <c r="M283" i="8"/>
  <c r="L283" i="8"/>
  <c r="M126" i="8"/>
  <c r="L126" i="8"/>
  <c r="M300" i="8"/>
  <c r="L300" i="8"/>
  <c r="M274" i="8"/>
  <c r="L274" i="8"/>
  <c r="M390" i="8"/>
  <c r="N390" i="8" s="1"/>
  <c r="L390" i="8"/>
  <c r="M185" i="8"/>
  <c r="L185" i="8"/>
  <c r="M336" i="8"/>
  <c r="L336" i="8"/>
  <c r="M273" i="8"/>
  <c r="L273" i="8"/>
  <c r="M129" i="8"/>
  <c r="L129" i="8"/>
  <c r="M236" i="8"/>
  <c r="L236" i="8"/>
  <c r="M208" i="8"/>
  <c r="L208" i="8"/>
  <c r="M278" i="8"/>
  <c r="L278" i="8"/>
  <c r="M77" i="8"/>
  <c r="L77" i="8"/>
  <c r="M18" i="8"/>
  <c r="L18" i="8"/>
  <c r="M364" i="8"/>
  <c r="L364" i="8"/>
  <c r="M246" i="8"/>
  <c r="L246" i="8"/>
  <c r="M26" i="8"/>
  <c r="L26" i="8"/>
  <c r="M104" i="8"/>
  <c r="L104" i="8"/>
  <c r="M157" i="8"/>
  <c r="L157" i="8"/>
  <c r="M292" i="8"/>
  <c r="L292" i="8"/>
  <c r="M313" i="8"/>
  <c r="L313" i="8"/>
  <c r="M36" i="8"/>
  <c r="L36" i="8"/>
  <c r="M285" i="8"/>
  <c r="L285" i="8"/>
  <c r="M13" i="8"/>
  <c r="L13" i="8"/>
  <c r="M136" i="8"/>
  <c r="L136" i="8"/>
  <c r="M206" i="8"/>
  <c r="L206" i="8"/>
  <c r="M89" i="8"/>
  <c r="L89" i="8"/>
  <c r="M267" i="8"/>
  <c r="L267" i="8"/>
  <c r="M123" i="8"/>
  <c r="L123" i="8"/>
  <c r="M385" i="8"/>
  <c r="N385" i="8" s="1"/>
  <c r="L385" i="8"/>
  <c r="M270" i="8"/>
  <c r="L270" i="8"/>
  <c r="M289" i="8"/>
  <c r="L289" i="8"/>
  <c r="M366" i="8"/>
  <c r="L366" i="8"/>
  <c r="M348" i="8"/>
  <c r="L348" i="8"/>
  <c r="M171" i="8"/>
  <c r="L171" i="8"/>
  <c r="M344" i="8"/>
  <c r="N344" i="8" s="1"/>
  <c r="L344" i="8"/>
  <c r="M63" i="8"/>
  <c r="L63" i="8"/>
  <c r="M59" i="8"/>
  <c r="L59" i="8"/>
  <c r="M161" i="8"/>
  <c r="L161" i="8"/>
  <c r="M172" i="8"/>
  <c r="L172" i="8"/>
  <c r="M62" i="8"/>
  <c r="L62" i="8"/>
  <c r="M142" i="8"/>
  <c r="L142" i="8"/>
  <c r="M393" i="8"/>
  <c r="N393" i="8" s="1"/>
  <c r="L393" i="8"/>
  <c r="M43" i="8"/>
  <c r="L43" i="8"/>
  <c r="M96" i="8"/>
  <c r="L96" i="8"/>
  <c r="M52" i="8"/>
  <c r="L52" i="8"/>
  <c r="M124" i="8"/>
  <c r="L124" i="8"/>
  <c r="M215" i="8"/>
  <c r="L215" i="8"/>
  <c r="M337" i="8"/>
  <c r="L337" i="8"/>
  <c r="M382" i="8"/>
  <c r="L382" i="8"/>
  <c r="M17" i="8"/>
  <c r="L17" i="8"/>
  <c r="M220" i="8"/>
  <c r="L220" i="8"/>
  <c r="M241" i="8"/>
  <c r="L241" i="8"/>
  <c r="M371" i="8"/>
  <c r="L371" i="8"/>
  <c r="M197" i="8"/>
  <c r="L197" i="8"/>
  <c r="M280" i="8"/>
  <c r="L280" i="8"/>
  <c r="M247" i="8"/>
  <c r="L247" i="8"/>
  <c r="M112" i="8"/>
  <c r="L112" i="8"/>
  <c r="M351" i="8"/>
  <c r="L351" i="8"/>
  <c r="M27" i="8"/>
  <c r="L27" i="8"/>
  <c r="M361" i="8"/>
  <c r="L361" i="8"/>
  <c r="M256" i="8"/>
  <c r="L256" i="8"/>
  <c r="M218" i="8"/>
  <c r="L218" i="8"/>
  <c r="M252" i="8"/>
  <c r="L252" i="8"/>
  <c r="M56" i="8"/>
  <c r="L56" i="8"/>
  <c r="M192" i="8"/>
  <c r="L192" i="8"/>
  <c r="M221" i="8"/>
  <c r="L221" i="8"/>
  <c r="M151" i="8"/>
  <c r="L151" i="8"/>
  <c r="M60" i="8"/>
  <c r="N60" i="8" s="1"/>
  <c r="L60" i="8"/>
  <c r="M140" i="8"/>
  <c r="L140" i="8"/>
  <c r="M272" i="8"/>
  <c r="L272" i="8"/>
  <c r="M229" i="8"/>
  <c r="L229" i="8"/>
  <c r="M343" i="8"/>
  <c r="L343" i="8"/>
  <c r="M16" i="8"/>
  <c r="L16" i="8"/>
  <c r="M189" i="8"/>
  <c r="N189" i="8" s="1"/>
  <c r="L189" i="8"/>
  <c r="M350" i="8"/>
  <c r="L350" i="8"/>
  <c r="M263" i="8"/>
  <c r="N263" i="8" s="1"/>
  <c r="L263" i="8"/>
  <c r="M121" i="8"/>
  <c r="L121" i="8"/>
  <c r="M299" i="8"/>
  <c r="N299" i="8" s="1"/>
  <c r="L299" i="8"/>
  <c r="M118" i="8"/>
  <c r="L118" i="8"/>
  <c r="M80" i="8"/>
  <c r="L80" i="8"/>
  <c r="M159" i="8"/>
  <c r="L159" i="8"/>
  <c r="M167" i="8"/>
  <c r="L167" i="8"/>
  <c r="M155" i="8"/>
  <c r="L155" i="8"/>
  <c r="M226" i="8"/>
  <c r="L226" i="8"/>
  <c r="M324" i="8"/>
  <c r="L324" i="8"/>
  <c r="M260" i="8"/>
  <c r="L260" i="8"/>
  <c r="M296" i="8"/>
  <c r="L296" i="8"/>
  <c r="M210" i="8"/>
  <c r="N210" i="8" s="1"/>
  <c r="L210" i="8"/>
  <c r="M66" i="8"/>
  <c r="L66" i="8"/>
  <c r="M92" i="8"/>
  <c r="N92" i="8" s="1"/>
  <c r="L92" i="8"/>
  <c r="M340" i="8"/>
  <c r="L340" i="8"/>
  <c r="M368" i="8"/>
  <c r="N368" i="8" s="1"/>
  <c r="L368" i="8"/>
  <c r="M315" i="8"/>
  <c r="L315" i="8"/>
  <c r="M30" i="8"/>
  <c r="L30" i="8"/>
  <c r="M329" i="8"/>
  <c r="L329" i="8"/>
  <c r="M100" i="8"/>
  <c r="N100" i="8" s="1"/>
  <c r="L100" i="8"/>
  <c r="M67" i="8"/>
  <c r="L67" i="8"/>
  <c r="M41" i="8"/>
  <c r="N41" i="8" s="1"/>
  <c r="L41" i="8"/>
  <c r="M207" i="8"/>
  <c r="L207" i="8"/>
  <c r="M262" i="8"/>
  <c r="L262" i="8"/>
  <c r="M311" i="8"/>
  <c r="L311" i="8"/>
  <c r="M230" i="8"/>
  <c r="L230" i="8"/>
  <c r="M291" i="8"/>
  <c r="L291" i="8"/>
  <c r="M264" i="8"/>
  <c r="L264" i="8"/>
  <c r="M387" i="8"/>
  <c r="N387" i="8" s="1"/>
  <c r="L387" i="8"/>
  <c r="M214" i="8"/>
  <c r="N214" i="8" s="1"/>
  <c r="L214" i="8"/>
  <c r="M287" i="8"/>
  <c r="L287" i="8"/>
  <c r="M141" i="8"/>
  <c r="L141" i="8"/>
  <c r="M317" i="8"/>
  <c r="L317" i="8"/>
  <c r="M202" i="8"/>
  <c r="L202" i="8"/>
  <c r="M58" i="8"/>
  <c r="L58" i="8"/>
  <c r="M303" i="8"/>
  <c r="L303" i="8"/>
  <c r="M248" i="8"/>
  <c r="L248" i="8"/>
  <c r="M330" i="8"/>
  <c r="L330" i="8"/>
  <c r="M250" i="8"/>
  <c r="L250" i="8"/>
  <c r="M57" i="8"/>
  <c r="L57" i="8"/>
  <c r="M284" i="8"/>
  <c r="L284" i="8"/>
  <c r="M31" i="8"/>
  <c r="N31" i="8" s="1"/>
  <c r="L31" i="8"/>
  <c r="M87" i="8"/>
  <c r="N87" i="8" s="1"/>
  <c r="L87" i="8"/>
  <c r="M204" i="8"/>
  <c r="L204" i="8"/>
  <c r="M223" i="8"/>
  <c r="L223" i="8"/>
  <c r="M182" i="8"/>
  <c r="L182" i="8"/>
  <c r="M98" i="8"/>
  <c r="L98" i="8"/>
  <c r="M379" i="8"/>
  <c r="L379" i="8"/>
  <c r="M107" i="8"/>
  <c r="L107" i="8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H36" i="7"/>
  <c r="G36" i="7"/>
  <c r="F36" i="7"/>
  <c r="E36" i="7"/>
  <c r="D36" i="7"/>
  <c r="U20" i="7"/>
  <c r="T20" i="7"/>
  <c r="S20" i="7"/>
  <c r="R20" i="7"/>
  <c r="Q20" i="7"/>
  <c r="P20" i="7"/>
  <c r="O20" i="7"/>
  <c r="N20" i="7"/>
  <c r="M20" i="7"/>
  <c r="L20" i="7"/>
  <c r="K20" i="7"/>
  <c r="J20" i="7"/>
  <c r="U12" i="7"/>
  <c r="T12" i="7"/>
  <c r="S12" i="7"/>
  <c r="R12" i="7"/>
  <c r="Q12" i="7"/>
  <c r="P12" i="7"/>
  <c r="O12" i="7"/>
  <c r="N12" i="7"/>
  <c r="M12" i="7"/>
  <c r="L12" i="7"/>
  <c r="K12" i="7"/>
  <c r="J12" i="7"/>
  <c r="U23" i="7"/>
  <c r="T23" i="7"/>
  <c r="S23" i="7"/>
  <c r="R23" i="7"/>
  <c r="Q23" i="7"/>
  <c r="P23" i="7"/>
  <c r="O23" i="7"/>
  <c r="N23" i="7"/>
  <c r="M23" i="7"/>
  <c r="L23" i="7"/>
  <c r="K23" i="7"/>
  <c r="J23" i="7"/>
  <c r="U24" i="7"/>
  <c r="T24" i="7"/>
  <c r="S24" i="7"/>
  <c r="R24" i="7"/>
  <c r="Q24" i="7"/>
  <c r="P24" i="7"/>
  <c r="O24" i="7"/>
  <c r="N24" i="7"/>
  <c r="M24" i="7"/>
  <c r="L24" i="7"/>
  <c r="K24" i="7"/>
  <c r="J24" i="7"/>
  <c r="U14" i="7"/>
  <c r="T14" i="7"/>
  <c r="S14" i="7"/>
  <c r="R14" i="7"/>
  <c r="Q14" i="7"/>
  <c r="P14" i="7"/>
  <c r="O14" i="7"/>
  <c r="N14" i="7"/>
  <c r="M14" i="7"/>
  <c r="L14" i="7"/>
  <c r="K14" i="7"/>
  <c r="J14" i="7"/>
  <c r="U22" i="7"/>
  <c r="T22" i="7"/>
  <c r="S22" i="7"/>
  <c r="R22" i="7"/>
  <c r="Q22" i="7"/>
  <c r="P22" i="7"/>
  <c r="O22" i="7"/>
  <c r="N22" i="7"/>
  <c r="M22" i="7"/>
  <c r="L22" i="7"/>
  <c r="K22" i="7"/>
  <c r="J22" i="7"/>
  <c r="U17" i="7"/>
  <c r="T17" i="7"/>
  <c r="S17" i="7"/>
  <c r="R17" i="7"/>
  <c r="Q17" i="7"/>
  <c r="P17" i="7"/>
  <c r="O17" i="7"/>
  <c r="N17" i="7"/>
  <c r="M17" i="7"/>
  <c r="L17" i="7"/>
  <c r="K17" i="7"/>
  <c r="J17" i="7"/>
  <c r="U25" i="7"/>
  <c r="T25" i="7"/>
  <c r="S25" i="7"/>
  <c r="R25" i="7"/>
  <c r="Q25" i="7"/>
  <c r="P25" i="7"/>
  <c r="O25" i="7"/>
  <c r="N25" i="7"/>
  <c r="M25" i="7"/>
  <c r="L25" i="7"/>
  <c r="K25" i="7"/>
  <c r="J25" i="7"/>
  <c r="U13" i="7"/>
  <c r="T13" i="7"/>
  <c r="S13" i="7"/>
  <c r="R13" i="7"/>
  <c r="Q13" i="7"/>
  <c r="P13" i="7"/>
  <c r="O13" i="7"/>
  <c r="N13" i="7"/>
  <c r="M13" i="7"/>
  <c r="L13" i="7"/>
  <c r="K13" i="7"/>
  <c r="J13" i="7"/>
  <c r="U16" i="7"/>
  <c r="T16" i="7"/>
  <c r="S16" i="7"/>
  <c r="R16" i="7"/>
  <c r="Q16" i="7"/>
  <c r="P16" i="7"/>
  <c r="O16" i="7"/>
  <c r="N16" i="7"/>
  <c r="M16" i="7"/>
  <c r="L16" i="7"/>
  <c r="K16" i="7"/>
  <c r="J16" i="7"/>
  <c r="U18" i="7"/>
  <c r="T18" i="7"/>
  <c r="S18" i="7"/>
  <c r="R18" i="7"/>
  <c r="Q18" i="7"/>
  <c r="P18" i="7"/>
  <c r="O18" i="7"/>
  <c r="N18" i="7"/>
  <c r="M18" i="7"/>
  <c r="L18" i="7"/>
  <c r="K18" i="7"/>
  <c r="J18" i="7"/>
  <c r="U15" i="7"/>
  <c r="T15" i="7"/>
  <c r="S15" i="7"/>
  <c r="R15" i="7"/>
  <c r="Q15" i="7"/>
  <c r="P15" i="7"/>
  <c r="O15" i="7"/>
  <c r="N15" i="7"/>
  <c r="M15" i="7"/>
  <c r="L15" i="7"/>
  <c r="K15" i="7"/>
  <c r="J15" i="7"/>
  <c r="U21" i="7"/>
  <c r="T21" i="7"/>
  <c r="S21" i="7"/>
  <c r="R21" i="7"/>
  <c r="Q21" i="7"/>
  <c r="P21" i="7"/>
  <c r="O21" i="7"/>
  <c r="N21" i="7"/>
  <c r="M21" i="7"/>
  <c r="L21" i="7"/>
  <c r="K21" i="7"/>
  <c r="J21" i="7"/>
  <c r="U19" i="7"/>
  <c r="T19" i="7"/>
  <c r="S19" i="7"/>
  <c r="R19" i="7"/>
  <c r="Q19" i="7"/>
  <c r="P19" i="7"/>
  <c r="O19" i="7"/>
  <c r="N19" i="7"/>
  <c r="M19" i="7"/>
  <c r="L19" i="7"/>
  <c r="K19" i="7"/>
  <c r="J19" i="7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H43" i="6"/>
  <c r="G43" i="6"/>
  <c r="F43" i="6"/>
  <c r="E43" i="6"/>
  <c r="D43" i="6"/>
  <c r="U27" i="6"/>
  <c r="T27" i="6"/>
  <c r="S27" i="6"/>
  <c r="R27" i="6"/>
  <c r="Q27" i="6"/>
  <c r="P27" i="6"/>
  <c r="O27" i="6"/>
  <c r="N27" i="6"/>
  <c r="M27" i="6"/>
  <c r="L27" i="6"/>
  <c r="K27" i="6"/>
  <c r="J27" i="6"/>
  <c r="U12" i="6"/>
  <c r="T12" i="6"/>
  <c r="S12" i="6"/>
  <c r="R12" i="6"/>
  <c r="Q12" i="6"/>
  <c r="P12" i="6"/>
  <c r="O12" i="6"/>
  <c r="N12" i="6"/>
  <c r="M12" i="6"/>
  <c r="L12" i="6"/>
  <c r="K12" i="6"/>
  <c r="J12" i="6"/>
  <c r="U25" i="6"/>
  <c r="T25" i="6"/>
  <c r="S25" i="6"/>
  <c r="R25" i="6"/>
  <c r="Q25" i="6"/>
  <c r="P25" i="6"/>
  <c r="O25" i="6"/>
  <c r="N25" i="6"/>
  <c r="M25" i="6"/>
  <c r="L25" i="6"/>
  <c r="K25" i="6"/>
  <c r="J25" i="6"/>
  <c r="U23" i="6"/>
  <c r="T23" i="6"/>
  <c r="S23" i="6"/>
  <c r="R23" i="6"/>
  <c r="Q23" i="6"/>
  <c r="P23" i="6"/>
  <c r="O23" i="6"/>
  <c r="N23" i="6"/>
  <c r="M23" i="6"/>
  <c r="L23" i="6"/>
  <c r="K23" i="6"/>
  <c r="J23" i="6"/>
  <c r="U28" i="6"/>
  <c r="T28" i="6"/>
  <c r="S28" i="6"/>
  <c r="R28" i="6"/>
  <c r="Q28" i="6"/>
  <c r="P28" i="6"/>
  <c r="O28" i="6"/>
  <c r="N28" i="6"/>
  <c r="M28" i="6"/>
  <c r="L28" i="6"/>
  <c r="K28" i="6"/>
  <c r="J28" i="6"/>
  <c r="U13" i="6"/>
  <c r="T13" i="6"/>
  <c r="S13" i="6"/>
  <c r="R13" i="6"/>
  <c r="Q13" i="6"/>
  <c r="P13" i="6"/>
  <c r="O13" i="6"/>
  <c r="N13" i="6"/>
  <c r="M13" i="6"/>
  <c r="L13" i="6"/>
  <c r="K13" i="6"/>
  <c r="J13" i="6"/>
  <c r="U32" i="6"/>
  <c r="T32" i="6"/>
  <c r="S32" i="6"/>
  <c r="R32" i="6"/>
  <c r="Q32" i="6"/>
  <c r="P32" i="6"/>
  <c r="O32" i="6"/>
  <c r="N32" i="6"/>
  <c r="M32" i="6"/>
  <c r="L32" i="6"/>
  <c r="K32" i="6"/>
  <c r="J32" i="6"/>
  <c r="U16" i="6"/>
  <c r="T16" i="6"/>
  <c r="S16" i="6"/>
  <c r="R16" i="6"/>
  <c r="Q16" i="6"/>
  <c r="P16" i="6"/>
  <c r="O16" i="6"/>
  <c r="N16" i="6"/>
  <c r="M16" i="6"/>
  <c r="L16" i="6"/>
  <c r="K16" i="6"/>
  <c r="J16" i="6"/>
  <c r="U30" i="6"/>
  <c r="T30" i="6"/>
  <c r="S30" i="6"/>
  <c r="R30" i="6"/>
  <c r="Q30" i="6"/>
  <c r="P30" i="6"/>
  <c r="O30" i="6"/>
  <c r="N30" i="6"/>
  <c r="M30" i="6"/>
  <c r="L30" i="6"/>
  <c r="K30" i="6"/>
  <c r="J30" i="6"/>
  <c r="U21" i="6"/>
  <c r="T21" i="6"/>
  <c r="S21" i="6"/>
  <c r="R21" i="6"/>
  <c r="Q21" i="6"/>
  <c r="P21" i="6"/>
  <c r="O21" i="6"/>
  <c r="N21" i="6"/>
  <c r="M21" i="6"/>
  <c r="L21" i="6"/>
  <c r="K21" i="6"/>
  <c r="J21" i="6"/>
  <c r="U18" i="6"/>
  <c r="T18" i="6"/>
  <c r="S18" i="6"/>
  <c r="R18" i="6"/>
  <c r="Q18" i="6"/>
  <c r="P18" i="6"/>
  <c r="O18" i="6"/>
  <c r="N18" i="6"/>
  <c r="M18" i="6"/>
  <c r="L18" i="6"/>
  <c r="K18" i="6"/>
  <c r="J18" i="6"/>
  <c r="U14" i="6"/>
  <c r="T14" i="6"/>
  <c r="S14" i="6"/>
  <c r="R14" i="6"/>
  <c r="Q14" i="6"/>
  <c r="P14" i="6"/>
  <c r="O14" i="6"/>
  <c r="N14" i="6"/>
  <c r="M14" i="6"/>
  <c r="L14" i="6"/>
  <c r="K14" i="6"/>
  <c r="J14" i="6"/>
  <c r="U19" i="6"/>
  <c r="T19" i="6"/>
  <c r="S19" i="6"/>
  <c r="R19" i="6"/>
  <c r="Q19" i="6"/>
  <c r="P19" i="6"/>
  <c r="O19" i="6"/>
  <c r="N19" i="6"/>
  <c r="M19" i="6"/>
  <c r="L19" i="6"/>
  <c r="K19" i="6"/>
  <c r="J19" i="6"/>
  <c r="U26" i="6"/>
  <c r="T26" i="6"/>
  <c r="S26" i="6"/>
  <c r="R26" i="6"/>
  <c r="Q26" i="6"/>
  <c r="P26" i="6"/>
  <c r="O26" i="6"/>
  <c r="N26" i="6"/>
  <c r="M26" i="6"/>
  <c r="L26" i="6"/>
  <c r="K26" i="6"/>
  <c r="J26" i="6"/>
  <c r="U17" i="6"/>
  <c r="T17" i="6"/>
  <c r="S17" i="6"/>
  <c r="R17" i="6"/>
  <c r="Q17" i="6"/>
  <c r="P17" i="6"/>
  <c r="O17" i="6"/>
  <c r="N17" i="6"/>
  <c r="M17" i="6"/>
  <c r="L17" i="6"/>
  <c r="K17" i="6"/>
  <c r="J17" i="6"/>
  <c r="U29" i="6"/>
  <c r="T29" i="6"/>
  <c r="S29" i="6"/>
  <c r="R29" i="6"/>
  <c r="Q29" i="6"/>
  <c r="P29" i="6"/>
  <c r="O29" i="6"/>
  <c r="N29" i="6"/>
  <c r="M29" i="6"/>
  <c r="L29" i="6"/>
  <c r="K29" i="6"/>
  <c r="J29" i="6"/>
  <c r="U15" i="6"/>
  <c r="T15" i="6"/>
  <c r="S15" i="6"/>
  <c r="R15" i="6"/>
  <c r="Q15" i="6"/>
  <c r="P15" i="6"/>
  <c r="O15" i="6"/>
  <c r="N15" i="6"/>
  <c r="M15" i="6"/>
  <c r="L15" i="6"/>
  <c r="K15" i="6"/>
  <c r="J15" i="6"/>
  <c r="U24" i="6"/>
  <c r="T24" i="6"/>
  <c r="S24" i="6"/>
  <c r="R24" i="6"/>
  <c r="Q24" i="6"/>
  <c r="P24" i="6"/>
  <c r="O24" i="6"/>
  <c r="N24" i="6"/>
  <c r="M24" i="6"/>
  <c r="L24" i="6"/>
  <c r="K24" i="6"/>
  <c r="J24" i="6"/>
  <c r="U31" i="6"/>
  <c r="T31" i="6"/>
  <c r="S31" i="6"/>
  <c r="R31" i="6"/>
  <c r="Q31" i="6"/>
  <c r="P31" i="6"/>
  <c r="O31" i="6"/>
  <c r="N31" i="6"/>
  <c r="M31" i="6"/>
  <c r="L31" i="6"/>
  <c r="K31" i="6"/>
  <c r="J31" i="6"/>
  <c r="U20" i="6"/>
  <c r="T20" i="6"/>
  <c r="S20" i="6"/>
  <c r="R20" i="6"/>
  <c r="Q20" i="6"/>
  <c r="P20" i="6"/>
  <c r="O20" i="6"/>
  <c r="N20" i="6"/>
  <c r="M20" i="6"/>
  <c r="L20" i="6"/>
  <c r="K20" i="6"/>
  <c r="J20" i="6"/>
  <c r="U22" i="6"/>
  <c r="T22" i="6"/>
  <c r="S22" i="6"/>
  <c r="R22" i="6"/>
  <c r="Q22" i="6"/>
  <c r="P22" i="6"/>
  <c r="O22" i="6"/>
  <c r="N22" i="6"/>
  <c r="M22" i="6"/>
  <c r="L22" i="6"/>
  <c r="K22" i="6"/>
  <c r="J22" i="6"/>
  <c r="D191" i="5"/>
  <c r="C191" i="5"/>
  <c r="D190" i="5"/>
  <c r="C190" i="5"/>
  <c r="D189" i="5"/>
  <c r="C189" i="5"/>
  <c r="F188" i="5"/>
  <c r="F187" i="5"/>
  <c r="F186" i="5"/>
  <c r="F185" i="5"/>
  <c r="F184" i="5"/>
  <c r="F183" i="5"/>
  <c r="F182" i="5"/>
  <c r="U181" i="5"/>
  <c r="T181" i="5"/>
  <c r="F181" i="5"/>
  <c r="D178" i="5"/>
  <c r="C178" i="5"/>
  <c r="D177" i="5"/>
  <c r="C177" i="5"/>
  <c r="D176" i="5"/>
  <c r="C176" i="5"/>
  <c r="F175" i="5"/>
  <c r="F174" i="5"/>
  <c r="F173" i="5"/>
  <c r="F172" i="5"/>
  <c r="F171" i="5"/>
  <c r="F170" i="5"/>
  <c r="F169" i="5"/>
  <c r="U168" i="5"/>
  <c r="T168" i="5"/>
  <c r="F168" i="5"/>
  <c r="D165" i="5"/>
  <c r="C165" i="5"/>
  <c r="D164" i="5"/>
  <c r="C164" i="5"/>
  <c r="D163" i="5"/>
  <c r="C163" i="5"/>
  <c r="F162" i="5"/>
  <c r="F161" i="5"/>
  <c r="F160" i="5"/>
  <c r="F159" i="5"/>
  <c r="F158" i="5"/>
  <c r="F157" i="5"/>
  <c r="F156" i="5"/>
  <c r="U155" i="5"/>
  <c r="T155" i="5"/>
  <c r="V155" i="5" s="1"/>
  <c r="F155" i="5"/>
  <c r="D152" i="5"/>
  <c r="C152" i="5"/>
  <c r="D151" i="5"/>
  <c r="C151" i="5"/>
  <c r="D150" i="5"/>
  <c r="C150" i="5"/>
  <c r="F149" i="5"/>
  <c r="F148" i="5"/>
  <c r="F147" i="5"/>
  <c r="F146" i="5"/>
  <c r="F145" i="5"/>
  <c r="F144" i="5"/>
  <c r="F143" i="5"/>
  <c r="U142" i="5"/>
  <c r="T142" i="5"/>
  <c r="V142" i="5" s="1"/>
  <c r="F142" i="5"/>
  <c r="D139" i="5"/>
  <c r="C139" i="5"/>
  <c r="D138" i="5"/>
  <c r="C138" i="5"/>
  <c r="D137" i="5"/>
  <c r="C137" i="5"/>
  <c r="F136" i="5"/>
  <c r="F135" i="5"/>
  <c r="F134" i="5"/>
  <c r="F133" i="5"/>
  <c r="F132" i="5"/>
  <c r="F131" i="5"/>
  <c r="F130" i="5"/>
  <c r="U129" i="5"/>
  <c r="T129" i="5"/>
  <c r="F129" i="5"/>
  <c r="D126" i="5"/>
  <c r="C126" i="5"/>
  <c r="D125" i="5"/>
  <c r="C125" i="5"/>
  <c r="D124" i="5"/>
  <c r="C124" i="5"/>
  <c r="F123" i="5"/>
  <c r="F122" i="5"/>
  <c r="F121" i="5"/>
  <c r="F120" i="5"/>
  <c r="F119" i="5"/>
  <c r="F118" i="5"/>
  <c r="F117" i="5"/>
  <c r="U116" i="5"/>
  <c r="T116" i="5"/>
  <c r="F116" i="5"/>
  <c r="D113" i="5"/>
  <c r="C113" i="5"/>
  <c r="D112" i="5"/>
  <c r="C112" i="5"/>
  <c r="D111" i="5"/>
  <c r="C111" i="5"/>
  <c r="F110" i="5"/>
  <c r="F109" i="5"/>
  <c r="F108" i="5"/>
  <c r="F107" i="5"/>
  <c r="F106" i="5"/>
  <c r="F105" i="5"/>
  <c r="F104" i="5"/>
  <c r="U103" i="5"/>
  <c r="T103" i="5"/>
  <c r="F103" i="5"/>
  <c r="D100" i="5"/>
  <c r="C100" i="5"/>
  <c r="D99" i="5"/>
  <c r="C99" i="5"/>
  <c r="D98" i="5"/>
  <c r="C98" i="5"/>
  <c r="F97" i="5"/>
  <c r="F96" i="5"/>
  <c r="F95" i="5"/>
  <c r="F94" i="5"/>
  <c r="F93" i="5"/>
  <c r="F92" i="5"/>
  <c r="F91" i="5"/>
  <c r="U90" i="5"/>
  <c r="T90" i="5"/>
  <c r="F90" i="5"/>
  <c r="D87" i="5"/>
  <c r="C87" i="5"/>
  <c r="D86" i="5"/>
  <c r="C86" i="5"/>
  <c r="D85" i="5"/>
  <c r="C85" i="5"/>
  <c r="F84" i="5"/>
  <c r="F83" i="5"/>
  <c r="F82" i="5"/>
  <c r="F81" i="5"/>
  <c r="F80" i="5"/>
  <c r="F79" i="5"/>
  <c r="F78" i="5"/>
  <c r="U77" i="5"/>
  <c r="T77" i="5"/>
  <c r="F77" i="5"/>
  <c r="D74" i="5"/>
  <c r="C74" i="5"/>
  <c r="D73" i="5"/>
  <c r="C73" i="5"/>
  <c r="D72" i="5"/>
  <c r="C72" i="5"/>
  <c r="F71" i="5"/>
  <c r="F70" i="5"/>
  <c r="F69" i="5"/>
  <c r="F68" i="5"/>
  <c r="F67" i="5"/>
  <c r="F66" i="5"/>
  <c r="F65" i="5"/>
  <c r="U64" i="5"/>
  <c r="T64" i="5"/>
  <c r="F64" i="5"/>
  <c r="D61" i="5"/>
  <c r="C61" i="5"/>
  <c r="D60" i="5"/>
  <c r="C60" i="5"/>
  <c r="D59" i="5"/>
  <c r="C59" i="5"/>
  <c r="F58" i="5"/>
  <c r="F57" i="5"/>
  <c r="F56" i="5"/>
  <c r="F55" i="5"/>
  <c r="F54" i="5"/>
  <c r="F53" i="5"/>
  <c r="F52" i="5"/>
  <c r="U51" i="5"/>
  <c r="T51" i="5"/>
  <c r="F51" i="5"/>
  <c r="D48" i="5"/>
  <c r="C48" i="5"/>
  <c r="D47" i="5"/>
  <c r="C47" i="5"/>
  <c r="D46" i="5"/>
  <c r="C46" i="5"/>
  <c r="F45" i="5"/>
  <c r="F44" i="5"/>
  <c r="F43" i="5"/>
  <c r="F42" i="5"/>
  <c r="F41" i="5"/>
  <c r="F40" i="5"/>
  <c r="F39" i="5"/>
  <c r="U38" i="5"/>
  <c r="T38" i="5"/>
  <c r="F38" i="5"/>
  <c r="D35" i="5"/>
  <c r="C35" i="5"/>
  <c r="D34" i="5"/>
  <c r="C34" i="5"/>
  <c r="D33" i="5"/>
  <c r="C33" i="5"/>
  <c r="F32" i="5"/>
  <c r="F31" i="5"/>
  <c r="F30" i="5"/>
  <c r="F29" i="5"/>
  <c r="F28" i="5"/>
  <c r="F27" i="5"/>
  <c r="F26" i="5"/>
  <c r="U25" i="5"/>
  <c r="T25" i="5"/>
  <c r="F25" i="5"/>
  <c r="D22" i="5"/>
  <c r="C22" i="5"/>
  <c r="D21" i="5"/>
  <c r="C21" i="5"/>
  <c r="D20" i="5"/>
  <c r="C20" i="5"/>
  <c r="F19" i="5"/>
  <c r="F18" i="5"/>
  <c r="F17" i="5"/>
  <c r="F16" i="5"/>
  <c r="F15" i="5"/>
  <c r="F14" i="5"/>
  <c r="F13" i="5"/>
  <c r="U12" i="5"/>
  <c r="T12" i="5"/>
  <c r="F12" i="5"/>
  <c r="D282" i="4"/>
  <c r="C282" i="4"/>
  <c r="D281" i="4"/>
  <c r="C281" i="4"/>
  <c r="D280" i="4"/>
  <c r="C280" i="4"/>
  <c r="F279" i="4"/>
  <c r="F278" i="4"/>
  <c r="F277" i="4"/>
  <c r="F276" i="4"/>
  <c r="F275" i="4"/>
  <c r="F274" i="4"/>
  <c r="F273" i="4"/>
  <c r="U272" i="4"/>
  <c r="T272" i="4"/>
  <c r="F272" i="4"/>
  <c r="D269" i="4"/>
  <c r="C269" i="4"/>
  <c r="D268" i="4"/>
  <c r="C268" i="4"/>
  <c r="D267" i="4"/>
  <c r="C267" i="4"/>
  <c r="F266" i="4"/>
  <c r="F265" i="4"/>
  <c r="F264" i="4"/>
  <c r="F263" i="4"/>
  <c r="F262" i="4"/>
  <c r="F261" i="4"/>
  <c r="F260" i="4"/>
  <c r="U259" i="4"/>
  <c r="T259" i="4"/>
  <c r="F259" i="4"/>
  <c r="D256" i="4"/>
  <c r="C256" i="4"/>
  <c r="D255" i="4"/>
  <c r="C255" i="4"/>
  <c r="D254" i="4"/>
  <c r="C254" i="4"/>
  <c r="F253" i="4"/>
  <c r="F252" i="4"/>
  <c r="F251" i="4"/>
  <c r="F250" i="4"/>
  <c r="F249" i="4"/>
  <c r="F248" i="4"/>
  <c r="F247" i="4"/>
  <c r="U246" i="4"/>
  <c r="T246" i="4"/>
  <c r="F246" i="4"/>
  <c r="D243" i="4"/>
  <c r="C243" i="4"/>
  <c r="D242" i="4"/>
  <c r="C242" i="4"/>
  <c r="D241" i="4"/>
  <c r="C241" i="4"/>
  <c r="F240" i="4"/>
  <c r="F239" i="4"/>
  <c r="F238" i="4"/>
  <c r="F237" i="4"/>
  <c r="F236" i="4"/>
  <c r="F235" i="4"/>
  <c r="F234" i="4"/>
  <c r="U233" i="4"/>
  <c r="T233" i="4"/>
  <c r="F233" i="4"/>
  <c r="D230" i="4"/>
  <c r="C230" i="4"/>
  <c r="D229" i="4"/>
  <c r="C229" i="4"/>
  <c r="D228" i="4"/>
  <c r="C228" i="4"/>
  <c r="F227" i="4"/>
  <c r="F226" i="4"/>
  <c r="F225" i="4"/>
  <c r="F224" i="4"/>
  <c r="F223" i="4"/>
  <c r="F222" i="4"/>
  <c r="F221" i="4"/>
  <c r="U220" i="4"/>
  <c r="T220" i="4"/>
  <c r="F220" i="4"/>
  <c r="D217" i="4"/>
  <c r="C217" i="4"/>
  <c r="D216" i="4"/>
  <c r="C216" i="4"/>
  <c r="D215" i="4"/>
  <c r="C215" i="4"/>
  <c r="F214" i="4"/>
  <c r="F213" i="4"/>
  <c r="F212" i="4"/>
  <c r="F211" i="4"/>
  <c r="F210" i="4"/>
  <c r="F209" i="4"/>
  <c r="F208" i="4"/>
  <c r="U207" i="4"/>
  <c r="T207" i="4"/>
  <c r="F207" i="4"/>
  <c r="D204" i="4"/>
  <c r="C204" i="4"/>
  <c r="D203" i="4"/>
  <c r="C203" i="4"/>
  <c r="D202" i="4"/>
  <c r="C202" i="4"/>
  <c r="F201" i="4"/>
  <c r="F200" i="4"/>
  <c r="F199" i="4"/>
  <c r="F198" i="4"/>
  <c r="F197" i="4"/>
  <c r="F196" i="4"/>
  <c r="F195" i="4"/>
  <c r="U194" i="4"/>
  <c r="T194" i="4"/>
  <c r="V194" i="4" s="1"/>
  <c r="F194" i="4"/>
  <c r="D191" i="4"/>
  <c r="C191" i="4"/>
  <c r="D190" i="4"/>
  <c r="C190" i="4"/>
  <c r="D189" i="4"/>
  <c r="C189" i="4"/>
  <c r="F188" i="4"/>
  <c r="F187" i="4"/>
  <c r="F186" i="4"/>
  <c r="F185" i="4"/>
  <c r="F184" i="4"/>
  <c r="F183" i="4"/>
  <c r="F182" i="4"/>
  <c r="U181" i="4"/>
  <c r="T181" i="4"/>
  <c r="F181" i="4"/>
  <c r="D178" i="4"/>
  <c r="C178" i="4"/>
  <c r="D177" i="4"/>
  <c r="C177" i="4"/>
  <c r="D176" i="4"/>
  <c r="C176" i="4"/>
  <c r="F175" i="4"/>
  <c r="F174" i="4"/>
  <c r="F173" i="4"/>
  <c r="F172" i="4"/>
  <c r="F171" i="4"/>
  <c r="F170" i="4"/>
  <c r="F169" i="4"/>
  <c r="U168" i="4"/>
  <c r="T168" i="4"/>
  <c r="F168" i="4"/>
  <c r="D165" i="4"/>
  <c r="C165" i="4"/>
  <c r="D164" i="4"/>
  <c r="C164" i="4"/>
  <c r="D163" i="4"/>
  <c r="C163" i="4"/>
  <c r="F162" i="4"/>
  <c r="F161" i="4"/>
  <c r="F160" i="4"/>
  <c r="F159" i="4"/>
  <c r="F158" i="4"/>
  <c r="F157" i="4"/>
  <c r="F156" i="4"/>
  <c r="U155" i="4"/>
  <c r="T155" i="4"/>
  <c r="F155" i="4"/>
  <c r="D152" i="4"/>
  <c r="C152" i="4"/>
  <c r="D151" i="4"/>
  <c r="C151" i="4"/>
  <c r="D150" i="4"/>
  <c r="C150" i="4"/>
  <c r="F149" i="4"/>
  <c r="F148" i="4"/>
  <c r="F147" i="4"/>
  <c r="F146" i="4"/>
  <c r="F145" i="4"/>
  <c r="F144" i="4"/>
  <c r="F143" i="4"/>
  <c r="U142" i="4"/>
  <c r="T142" i="4"/>
  <c r="F142" i="4"/>
  <c r="D139" i="4"/>
  <c r="C139" i="4"/>
  <c r="D138" i="4"/>
  <c r="C138" i="4"/>
  <c r="D137" i="4"/>
  <c r="C137" i="4"/>
  <c r="F136" i="4"/>
  <c r="F135" i="4"/>
  <c r="F134" i="4"/>
  <c r="F133" i="4"/>
  <c r="F132" i="4"/>
  <c r="F131" i="4"/>
  <c r="F130" i="4"/>
  <c r="U129" i="4"/>
  <c r="T129" i="4"/>
  <c r="F129" i="4"/>
  <c r="D126" i="4"/>
  <c r="C126" i="4"/>
  <c r="D125" i="4"/>
  <c r="C125" i="4"/>
  <c r="D124" i="4"/>
  <c r="C124" i="4"/>
  <c r="F123" i="4"/>
  <c r="F122" i="4"/>
  <c r="F121" i="4"/>
  <c r="F120" i="4"/>
  <c r="F119" i="4"/>
  <c r="F118" i="4"/>
  <c r="F117" i="4"/>
  <c r="U116" i="4"/>
  <c r="T116" i="4"/>
  <c r="F116" i="4"/>
  <c r="D113" i="4"/>
  <c r="C113" i="4"/>
  <c r="D112" i="4"/>
  <c r="C112" i="4"/>
  <c r="D111" i="4"/>
  <c r="C111" i="4"/>
  <c r="F110" i="4"/>
  <c r="F109" i="4"/>
  <c r="F108" i="4"/>
  <c r="F107" i="4"/>
  <c r="F106" i="4"/>
  <c r="F105" i="4"/>
  <c r="F104" i="4"/>
  <c r="U103" i="4"/>
  <c r="T103" i="4"/>
  <c r="F103" i="4"/>
  <c r="D100" i="4"/>
  <c r="C100" i="4"/>
  <c r="D99" i="4"/>
  <c r="C99" i="4"/>
  <c r="D98" i="4"/>
  <c r="C98" i="4"/>
  <c r="F97" i="4"/>
  <c r="F96" i="4"/>
  <c r="F95" i="4"/>
  <c r="F94" i="4"/>
  <c r="F93" i="4"/>
  <c r="F92" i="4"/>
  <c r="F91" i="4"/>
  <c r="U90" i="4"/>
  <c r="T90" i="4"/>
  <c r="F90" i="4"/>
  <c r="D87" i="4"/>
  <c r="C87" i="4"/>
  <c r="D86" i="4"/>
  <c r="C86" i="4"/>
  <c r="D85" i="4"/>
  <c r="C85" i="4"/>
  <c r="F84" i="4"/>
  <c r="F83" i="4"/>
  <c r="F82" i="4"/>
  <c r="F81" i="4"/>
  <c r="F80" i="4"/>
  <c r="F79" i="4"/>
  <c r="F78" i="4"/>
  <c r="U77" i="4"/>
  <c r="T77" i="4"/>
  <c r="F77" i="4"/>
  <c r="D74" i="4"/>
  <c r="C74" i="4"/>
  <c r="D73" i="4"/>
  <c r="C73" i="4"/>
  <c r="D72" i="4"/>
  <c r="C72" i="4"/>
  <c r="F71" i="4"/>
  <c r="F70" i="4"/>
  <c r="F69" i="4"/>
  <c r="F68" i="4"/>
  <c r="F67" i="4"/>
  <c r="F66" i="4"/>
  <c r="F65" i="4"/>
  <c r="U64" i="4"/>
  <c r="T64" i="4"/>
  <c r="F64" i="4"/>
  <c r="D61" i="4"/>
  <c r="C61" i="4"/>
  <c r="D60" i="4"/>
  <c r="C60" i="4"/>
  <c r="D59" i="4"/>
  <c r="C59" i="4"/>
  <c r="F58" i="4"/>
  <c r="F57" i="4"/>
  <c r="F56" i="4"/>
  <c r="F55" i="4"/>
  <c r="F54" i="4"/>
  <c r="F53" i="4"/>
  <c r="F52" i="4"/>
  <c r="U51" i="4"/>
  <c r="T51" i="4"/>
  <c r="F51" i="4"/>
  <c r="D48" i="4"/>
  <c r="C48" i="4"/>
  <c r="D47" i="4"/>
  <c r="C47" i="4"/>
  <c r="D46" i="4"/>
  <c r="C46" i="4"/>
  <c r="F45" i="4"/>
  <c r="F44" i="4"/>
  <c r="F43" i="4"/>
  <c r="F42" i="4"/>
  <c r="F41" i="4"/>
  <c r="F40" i="4"/>
  <c r="F39" i="4"/>
  <c r="U38" i="4"/>
  <c r="T38" i="4"/>
  <c r="F38" i="4"/>
  <c r="D35" i="4"/>
  <c r="C35" i="4"/>
  <c r="D34" i="4"/>
  <c r="C34" i="4"/>
  <c r="D33" i="4"/>
  <c r="C33" i="4"/>
  <c r="F32" i="4"/>
  <c r="F31" i="4"/>
  <c r="F30" i="4"/>
  <c r="F29" i="4"/>
  <c r="F28" i="4"/>
  <c r="F27" i="4"/>
  <c r="F26" i="4"/>
  <c r="U25" i="4"/>
  <c r="T25" i="4"/>
  <c r="F25" i="4"/>
  <c r="D22" i="4"/>
  <c r="C22" i="4"/>
  <c r="D21" i="4"/>
  <c r="C21" i="4"/>
  <c r="D20" i="4"/>
  <c r="C20" i="4"/>
  <c r="F19" i="4"/>
  <c r="F18" i="4"/>
  <c r="F17" i="4"/>
  <c r="F16" i="4"/>
  <c r="F15" i="4"/>
  <c r="F14" i="4"/>
  <c r="F13" i="4"/>
  <c r="U12" i="4"/>
  <c r="T12" i="4"/>
  <c r="F12" i="4"/>
  <c r="K192" i="3"/>
  <c r="H20" i="7" s="1"/>
  <c r="J192" i="3"/>
  <c r="G20" i="7" s="1"/>
  <c r="I192" i="3"/>
  <c r="F20" i="7" s="1"/>
  <c r="H192" i="3"/>
  <c r="E20" i="7" s="1"/>
  <c r="G192" i="3"/>
  <c r="D20" i="7" s="1"/>
  <c r="N191" i="3"/>
  <c r="M191" i="3"/>
  <c r="L191" i="3"/>
  <c r="M190" i="3"/>
  <c r="N190" i="3" s="1"/>
  <c r="L190" i="3"/>
  <c r="N189" i="3"/>
  <c r="M189" i="3"/>
  <c r="L189" i="3"/>
  <c r="M188" i="3"/>
  <c r="N188" i="3" s="1"/>
  <c r="L188" i="3"/>
  <c r="F188" i="3"/>
  <c r="M187" i="3"/>
  <c r="N187" i="3" s="1"/>
  <c r="L187" i="3"/>
  <c r="F187" i="3"/>
  <c r="M186" i="3"/>
  <c r="N186" i="3" s="1"/>
  <c r="L186" i="3"/>
  <c r="F186" i="3"/>
  <c r="M185" i="3"/>
  <c r="L185" i="3"/>
  <c r="F185" i="3"/>
  <c r="M184" i="3"/>
  <c r="L184" i="3"/>
  <c r="F184" i="3"/>
  <c r="M183" i="3"/>
  <c r="L183" i="3"/>
  <c r="F183" i="3"/>
  <c r="M182" i="3"/>
  <c r="L182" i="3"/>
  <c r="F182" i="3"/>
  <c r="M181" i="3"/>
  <c r="L181" i="3"/>
  <c r="F181" i="3"/>
  <c r="K179" i="3"/>
  <c r="H12" i="7" s="1"/>
  <c r="J179" i="3"/>
  <c r="G12" i="7" s="1"/>
  <c r="I179" i="3"/>
  <c r="F12" i="7" s="1"/>
  <c r="H179" i="3"/>
  <c r="E12" i="7" s="1"/>
  <c r="G179" i="3"/>
  <c r="D12" i="7" s="1"/>
  <c r="N178" i="3"/>
  <c r="M178" i="3"/>
  <c r="L178" i="3"/>
  <c r="M177" i="3"/>
  <c r="N177" i="3" s="1"/>
  <c r="L177" i="3"/>
  <c r="N176" i="3"/>
  <c r="M176" i="3"/>
  <c r="L176" i="3"/>
  <c r="M175" i="3"/>
  <c r="N175" i="3" s="1"/>
  <c r="L175" i="3"/>
  <c r="F175" i="3"/>
  <c r="N174" i="3"/>
  <c r="M174" i="3"/>
  <c r="L174" i="3"/>
  <c r="F174" i="3"/>
  <c r="M173" i="3"/>
  <c r="N173" i="3" s="1"/>
  <c r="L173" i="3"/>
  <c r="F173" i="3"/>
  <c r="M172" i="3"/>
  <c r="L172" i="3"/>
  <c r="F172" i="3"/>
  <c r="M171" i="3"/>
  <c r="L171" i="3"/>
  <c r="F171" i="3"/>
  <c r="M170" i="3"/>
  <c r="L170" i="3"/>
  <c r="F170" i="3"/>
  <c r="M169" i="3"/>
  <c r="L169" i="3"/>
  <c r="F169" i="3"/>
  <c r="M168" i="3"/>
  <c r="N168" i="3" s="1"/>
  <c r="L168" i="3"/>
  <c r="F168" i="3"/>
  <c r="K166" i="3"/>
  <c r="H23" i="7" s="1"/>
  <c r="J166" i="3"/>
  <c r="G23" i="7" s="1"/>
  <c r="I166" i="3"/>
  <c r="F23" i="7" s="1"/>
  <c r="H166" i="3"/>
  <c r="E23" i="7" s="1"/>
  <c r="G166" i="3"/>
  <c r="D23" i="7" s="1"/>
  <c r="N165" i="3"/>
  <c r="M165" i="3"/>
  <c r="L165" i="3"/>
  <c r="M164" i="3"/>
  <c r="N164" i="3" s="1"/>
  <c r="L164" i="3"/>
  <c r="N163" i="3"/>
  <c r="M163" i="3"/>
  <c r="L163" i="3"/>
  <c r="M162" i="3"/>
  <c r="L162" i="3"/>
  <c r="F162" i="3"/>
  <c r="M161" i="3"/>
  <c r="L161" i="3"/>
  <c r="F161" i="3"/>
  <c r="M160" i="3"/>
  <c r="L160" i="3"/>
  <c r="N160" i="3" s="1"/>
  <c r="F160" i="3"/>
  <c r="M159" i="3"/>
  <c r="L159" i="3"/>
  <c r="F159" i="3"/>
  <c r="M158" i="3"/>
  <c r="N158" i="3" s="1"/>
  <c r="L158" i="3"/>
  <c r="F158" i="3"/>
  <c r="M157" i="3"/>
  <c r="L157" i="3"/>
  <c r="F157" i="3"/>
  <c r="M156" i="3"/>
  <c r="L156" i="3"/>
  <c r="F156" i="3"/>
  <c r="M155" i="3"/>
  <c r="L155" i="3"/>
  <c r="F155" i="3"/>
  <c r="K153" i="3"/>
  <c r="H24" i="7" s="1"/>
  <c r="J153" i="3"/>
  <c r="G24" i="7" s="1"/>
  <c r="I153" i="3"/>
  <c r="F24" i="7" s="1"/>
  <c r="H153" i="3"/>
  <c r="E24" i="7" s="1"/>
  <c r="G153" i="3"/>
  <c r="D24" i="7" s="1"/>
  <c r="M152" i="3"/>
  <c r="N152" i="3" s="1"/>
  <c r="L152" i="3"/>
  <c r="M151" i="3"/>
  <c r="N151" i="3" s="1"/>
  <c r="L151" i="3"/>
  <c r="N150" i="3"/>
  <c r="M150" i="3"/>
  <c r="L150" i="3"/>
  <c r="M149" i="3"/>
  <c r="N149" i="3" s="1"/>
  <c r="L149" i="3"/>
  <c r="F149" i="3"/>
  <c r="M148" i="3"/>
  <c r="L148" i="3"/>
  <c r="F148" i="3"/>
  <c r="M147" i="3"/>
  <c r="L147" i="3"/>
  <c r="F147" i="3"/>
  <c r="M146" i="3"/>
  <c r="L146" i="3"/>
  <c r="N146" i="3" s="1"/>
  <c r="F146" i="3"/>
  <c r="M145" i="3"/>
  <c r="L145" i="3"/>
  <c r="F145" i="3"/>
  <c r="M144" i="3"/>
  <c r="N144" i="3" s="1"/>
  <c r="L144" i="3"/>
  <c r="F144" i="3"/>
  <c r="M143" i="3"/>
  <c r="L143" i="3"/>
  <c r="F143" i="3"/>
  <c r="M142" i="3"/>
  <c r="L142" i="3"/>
  <c r="F142" i="3"/>
  <c r="K140" i="3"/>
  <c r="H14" i="7" s="1"/>
  <c r="J140" i="3"/>
  <c r="G14" i="7" s="1"/>
  <c r="I140" i="3"/>
  <c r="F14" i="7" s="1"/>
  <c r="H140" i="3"/>
  <c r="E14" i="7" s="1"/>
  <c r="G140" i="3"/>
  <c r="D14" i="7" s="1"/>
  <c r="M139" i="3"/>
  <c r="N139" i="3" s="1"/>
  <c r="L139" i="3"/>
  <c r="M138" i="3"/>
  <c r="N138" i="3" s="1"/>
  <c r="L138" i="3"/>
  <c r="N137" i="3"/>
  <c r="M137" i="3"/>
  <c r="L137" i="3"/>
  <c r="M136" i="3"/>
  <c r="L136" i="3"/>
  <c r="F136" i="3"/>
  <c r="M135" i="3"/>
  <c r="L135" i="3"/>
  <c r="F135" i="3"/>
  <c r="M134" i="3"/>
  <c r="L134" i="3"/>
  <c r="F134" i="3"/>
  <c r="N133" i="3"/>
  <c r="M133" i="3"/>
  <c r="L133" i="3"/>
  <c r="F133" i="3"/>
  <c r="M132" i="3"/>
  <c r="L132" i="3"/>
  <c r="F132" i="3"/>
  <c r="M131" i="3"/>
  <c r="L131" i="3"/>
  <c r="F131" i="3"/>
  <c r="M130" i="3"/>
  <c r="L130" i="3"/>
  <c r="F130" i="3"/>
  <c r="M129" i="3"/>
  <c r="L129" i="3"/>
  <c r="F129" i="3"/>
  <c r="K127" i="3"/>
  <c r="H22" i="7" s="1"/>
  <c r="J127" i="3"/>
  <c r="G22" i="7" s="1"/>
  <c r="I127" i="3"/>
  <c r="F22" i="7" s="1"/>
  <c r="H127" i="3"/>
  <c r="E22" i="7" s="1"/>
  <c r="G127" i="3"/>
  <c r="D22" i="7" s="1"/>
  <c r="M126" i="3"/>
  <c r="N126" i="3" s="1"/>
  <c r="L126" i="3"/>
  <c r="M125" i="3"/>
  <c r="N125" i="3" s="1"/>
  <c r="L125" i="3"/>
  <c r="N124" i="3"/>
  <c r="M124" i="3"/>
  <c r="L124" i="3"/>
  <c r="M123" i="3"/>
  <c r="N123" i="3" s="1"/>
  <c r="L123" i="3"/>
  <c r="F123" i="3"/>
  <c r="M122" i="3"/>
  <c r="N122" i="3" s="1"/>
  <c r="L122" i="3"/>
  <c r="F122" i="3"/>
  <c r="N121" i="3"/>
  <c r="M121" i="3"/>
  <c r="L121" i="3"/>
  <c r="F121" i="3"/>
  <c r="M120" i="3"/>
  <c r="L120" i="3"/>
  <c r="F120" i="3"/>
  <c r="M119" i="3"/>
  <c r="L119" i="3"/>
  <c r="F119" i="3"/>
  <c r="M118" i="3"/>
  <c r="L118" i="3"/>
  <c r="F118" i="3"/>
  <c r="M117" i="3"/>
  <c r="N117" i="3" s="1"/>
  <c r="L117" i="3"/>
  <c r="F117" i="3"/>
  <c r="M116" i="3"/>
  <c r="L116" i="3"/>
  <c r="F116" i="3"/>
  <c r="K114" i="3"/>
  <c r="H17" i="7" s="1"/>
  <c r="J114" i="3"/>
  <c r="G17" i="7" s="1"/>
  <c r="I114" i="3"/>
  <c r="F17" i="7" s="1"/>
  <c r="H114" i="3"/>
  <c r="E17" i="7" s="1"/>
  <c r="G114" i="3"/>
  <c r="D17" i="7" s="1"/>
  <c r="M113" i="3"/>
  <c r="N113" i="3" s="1"/>
  <c r="L113" i="3"/>
  <c r="M112" i="3"/>
  <c r="N112" i="3" s="1"/>
  <c r="L112" i="3"/>
  <c r="N111" i="3"/>
  <c r="M111" i="3"/>
  <c r="L111" i="3"/>
  <c r="M110" i="3"/>
  <c r="N110" i="3" s="1"/>
  <c r="L110" i="3"/>
  <c r="F110" i="3"/>
  <c r="M109" i="3"/>
  <c r="N109" i="3" s="1"/>
  <c r="L109" i="3"/>
  <c r="F109" i="3"/>
  <c r="N108" i="3"/>
  <c r="M108" i="3"/>
  <c r="L108" i="3"/>
  <c r="F108" i="3"/>
  <c r="M107" i="3"/>
  <c r="N107" i="3" s="1"/>
  <c r="L107" i="3"/>
  <c r="F107" i="3"/>
  <c r="M106" i="3"/>
  <c r="L106" i="3"/>
  <c r="F106" i="3"/>
  <c r="M105" i="3"/>
  <c r="L105" i="3"/>
  <c r="F105" i="3"/>
  <c r="M104" i="3"/>
  <c r="L104" i="3"/>
  <c r="F104" i="3"/>
  <c r="M103" i="3"/>
  <c r="N103" i="3" s="1"/>
  <c r="L103" i="3"/>
  <c r="F103" i="3"/>
  <c r="K101" i="3"/>
  <c r="H25" i="7" s="1"/>
  <c r="J101" i="3"/>
  <c r="G25" i="7" s="1"/>
  <c r="I101" i="3"/>
  <c r="F25" i="7" s="1"/>
  <c r="H101" i="3"/>
  <c r="E25" i="7" s="1"/>
  <c r="G101" i="3"/>
  <c r="D25" i="7" s="1"/>
  <c r="M100" i="3"/>
  <c r="N100" i="3" s="1"/>
  <c r="L100" i="3"/>
  <c r="M99" i="3"/>
  <c r="N99" i="3" s="1"/>
  <c r="L99" i="3"/>
  <c r="M98" i="3"/>
  <c r="N98" i="3" s="1"/>
  <c r="L98" i="3"/>
  <c r="M97" i="3"/>
  <c r="N97" i="3" s="1"/>
  <c r="L97" i="3"/>
  <c r="F97" i="3"/>
  <c r="M96" i="3"/>
  <c r="N96" i="3" s="1"/>
  <c r="L96" i="3"/>
  <c r="F96" i="3"/>
  <c r="M95" i="3"/>
  <c r="L95" i="3"/>
  <c r="F95" i="3"/>
  <c r="M94" i="3"/>
  <c r="L94" i="3"/>
  <c r="F94" i="3"/>
  <c r="M93" i="3"/>
  <c r="L93" i="3"/>
  <c r="F93" i="3"/>
  <c r="M92" i="3"/>
  <c r="L92" i="3"/>
  <c r="F92" i="3"/>
  <c r="M91" i="3"/>
  <c r="L91" i="3"/>
  <c r="F91" i="3"/>
  <c r="M90" i="3"/>
  <c r="L90" i="3"/>
  <c r="F90" i="3"/>
  <c r="K88" i="3"/>
  <c r="H13" i="7" s="1"/>
  <c r="J88" i="3"/>
  <c r="G13" i="7" s="1"/>
  <c r="I88" i="3"/>
  <c r="F13" i="7" s="1"/>
  <c r="H88" i="3"/>
  <c r="E13" i="7" s="1"/>
  <c r="G88" i="3"/>
  <c r="D13" i="7" s="1"/>
  <c r="M87" i="3"/>
  <c r="N87" i="3" s="1"/>
  <c r="L87" i="3"/>
  <c r="M86" i="3"/>
  <c r="N86" i="3" s="1"/>
  <c r="L86" i="3"/>
  <c r="N85" i="3"/>
  <c r="M85" i="3"/>
  <c r="L85" i="3"/>
  <c r="N84" i="3"/>
  <c r="M84" i="3"/>
  <c r="L84" i="3"/>
  <c r="F84" i="3"/>
  <c r="M83" i="3"/>
  <c r="N83" i="3" s="1"/>
  <c r="L83" i="3"/>
  <c r="F83" i="3"/>
  <c r="M82" i="3"/>
  <c r="L82" i="3"/>
  <c r="F82" i="3"/>
  <c r="M81" i="3"/>
  <c r="L81" i="3"/>
  <c r="F81" i="3"/>
  <c r="N80" i="3"/>
  <c r="M80" i="3"/>
  <c r="L80" i="3"/>
  <c r="F80" i="3"/>
  <c r="M79" i="3"/>
  <c r="L79" i="3"/>
  <c r="F79" i="3"/>
  <c r="M78" i="3"/>
  <c r="L78" i="3"/>
  <c r="F78" i="3"/>
  <c r="M77" i="3"/>
  <c r="L77" i="3"/>
  <c r="F77" i="3"/>
  <c r="K75" i="3"/>
  <c r="H16" i="7" s="1"/>
  <c r="J75" i="3"/>
  <c r="G16" i="7" s="1"/>
  <c r="I75" i="3"/>
  <c r="F16" i="7" s="1"/>
  <c r="H75" i="3"/>
  <c r="E16" i="7" s="1"/>
  <c r="G75" i="3"/>
  <c r="D16" i="7" s="1"/>
  <c r="M74" i="3"/>
  <c r="N74" i="3" s="1"/>
  <c r="L74" i="3"/>
  <c r="M73" i="3"/>
  <c r="N73" i="3" s="1"/>
  <c r="L73" i="3"/>
  <c r="N72" i="3"/>
  <c r="M72" i="3"/>
  <c r="L72" i="3"/>
  <c r="M71" i="3"/>
  <c r="N71" i="3" s="1"/>
  <c r="L71" i="3"/>
  <c r="F71" i="3"/>
  <c r="M70" i="3"/>
  <c r="N70" i="3" s="1"/>
  <c r="L70" i="3"/>
  <c r="F70" i="3"/>
  <c r="M69" i="3"/>
  <c r="L69" i="3"/>
  <c r="F69" i="3"/>
  <c r="M68" i="3"/>
  <c r="L68" i="3"/>
  <c r="F68" i="3"/>
  <c r="M67" i="3"/>
  <c r="N67" i="3" s="1"/>
  <c r="L67" i="3"/>
  <c r="F67" i="3"/>
  <c r="M66" i="3"/>
  <c r="L66" i="3"/>
  <c r="F66" i="3"/>
  <c r="M65" i="3"/>
  <c r="L65" i="3"/>
  <c r="F65" i="3"/>
  <c r="M64" i="3"/>
  <c r="L64" i="3"/>
  <c r="F64" i="3"/>
  <c r="K62" i="3"/>
  <c r="H18" i="7" s="1"/>
  <c r="J62" i="3"/>
  <c r="G18" i="7" s="1"/>
  <c r="I62" i="3"/>
  <c r="F18" i="7" s="1"/>
  <c r="H62" i="3"/>
  <c r="E18" i="7" s="1"/>
  <c r="G62" i="3"/>
  <c r="D18" i="7" s="1"/>
  <c r="M61" i="3"/>
  <c r="N61" i="3" s="1"/>
  <c r="L61" i="3"/>
  <c r="M60" i="3"/>
  <c r="N60" i="3" s="1"/>
  <c r="L60" i="3"/>
  <c r="M59" i="3"/>
  <c r="N59" i="3" s="1"/>
  <c r="L59" i="3"/>
  <c r="M58" i="3"/>
  <c r="N58" i="3" s="1"/>
  <c r="L58" i="3"/>
  <c r="F58" i="3"/>
  <c r="M57" i="3"/>
  <c r="L57" i="3"/>
  <c r="F57" i="3"/>
  <c r="M56" i="3"/>
  <c r="L56" i="3"/>
  <c r="F56" i="3"/>
  <c r="M55" i="3"/>
  <c r="L55" i="3"/>
  <c r="F55" i="3"/>
  <c r="M54" i="3"/>
  <c r="N54" i="3" s="1"/>
  <c r="L54" i="3"/>
  <c r="F54" i="3"/>
  <c r="M53" i="3"/>
  <c r="L53" i="3"/>
  <c r="F53" i="3"/>
  <c r="M52" i="3"/>
  <c r="L52" i="3"/>
  <c r="F52" i="3"/>
  <c r="M51" i="3"/>
  <c r="L51" i="3"/>
  <c r="F51" i="3"/>
  <c r="K49" i="3"/>
  <c r="H15" i="7" s="1"/>
  <c r="J49" i="3"/>
  <c r="G15" i="7" s="1"/>
  <c r="I49" i="3"/>
  <c r="F15" i="7" s="1"/>
  <c r="H49" i="3"/>
  <c r="E15" i="7" s="1"/>
  <c r="G49" i="3"/>
  <c r="D15" i="7" s="1"/>
  <c r="M48" i="3"/>
  <c r="N48" i="3" s="1"/>
  <c r="L48" i="3"/>
  <c r="M47" i="3"/>
  <c r="N47" i="3" s="1"/>
  <c r="L47" i="3"/>
  <c r="M46" i="3"/>
  <c r="N46" i="3" s="1"/>
  <c r="L46" i="3"/>
  <c r="M45" i="3"/>
  <c r="L45" i="3"/>
  <c r="F45" i="3"/>
  <c r="M44" i="3"/>
  <c r="L44" i="3"/>
  <c r="F44" i="3"/>
  <c r="M43" i="3"/>
  <c r="N43" i="3" s="1"/>
  <c r="L43" i="3"/>
  <c r="F43" i="3"/>
  <c r="M42" i="3"/>
  <c r="N42" i="3" s="1"/>
  <c r="L42" i="3"/>
  <c r="F42" i="3"/>
  <c r="M41" i="3"/>
  <c r="L41" i="3"/>
  <c r="F41" i="3"/>
  <c r="M40" i="3"/>
  <c r="N40" i="3" s="1"/>
  <c r="L40" i="3"/>
  <c r="F40" i="3"/>
  <c r="M39" i="3"/>
  <c r="L39" i="3"/>
  <c r="F39" i="3"/>
  <c r="M38" i="3"/>
  <c r="L38" i="3"/>
  <c r="F38" i="3"/>
  <c r="K36" i="3"/>
  <c r="H21" i="7" s="1"/>
  <c r="J36" i="3"/>
  <c r="G21" i="7" s="1"/>
  <c r="I36" i="3"/>
  <c r="F21" i="7" s="1"/>
  <c r="H36" i="3"/>
  <c r="E21" i="7" s="1"/>
  <c r="G36" i="3"/>
  <c r="D21" i="7" s="1"/>
  <c r="M35" i="3"/>
  <c r="N35" i="3" s="1"/>
  <c r="L35" i="3"/>
  <c r="M34" i="3"/>
  <c r="N34" i="3" s="1"/>
  <c r="L34" i="3"/>
  <c r="M33" i="3"/>
  <c r="N33" i="3" s="1"/>
  <c r="L33" i="3"/>
  <c r="N32" i="3"/>
  <c r="M32" i="3"/>
  <c r="L32" i="3"/>
  <c r="F32" i="3"/>
  <c r="M31" i="3"/>
  <c r="L31" i="3"/>
  <c r="F31" i="3"/>
  <c r="M30" i="3"/>
  <c r="L30" i="3"/>
  <c r="N30" i="3" s="1"/>
  <c r="F30" i="3"/>
  <c r="M29" i="3"/>
  <c r="L29" i="3"/>
  <c r="F29" i="3"/>
  <c r="M28" i="3"/>
  <c r="L28" i="3"/>
  <c r="F28" i="3"/>
  <c r="M27" i="3"/>
  <c r="L27" i="3"/>
  <c r="F27" i="3"/>
  <c r="M26" i="3"/>
  <c r="N26" i="3" s="1"/>
  <c r="L26" i="3"/>
  <c r="F26" i="3"/>
  <c r="M25" i="3"/>
  <c r="L25" i="3"/>
  <c r="F25" i="3"/>
  <c r="K23" i="3"/>
  <c r="J23" i="3"/>
  <c r="I23" i="3"/>
  <c r="H23" i="3"/>
  <c r="G23" i="3"/>
  <c r="M22" i="3"/>
  <c r="N22" i="3" s="1"/>
  <c r="L22" i="3"/>
  <c r="M21" i="3"/>
  <c r="N21" i="3" s="1"/>
  <c r="L21" i="3"/>
  <c r="M20" i="3"/>
  <c r="N20" i="3" s="1"/>
  <c r="L20" i="3"/>
  <c r="N19" i="3"/>
  <c r="M19" i="3"/>
  <c r="L19" i="3"/>
  <c r="F19" i="3"/>
  <c r="M18" i="3"/>
  <c r="L18" i="3"/>
  <c r="F18" i="3"/>
  <c r="M17" i="3"/>
  <c r="L17" i="3"/>
  <c r="F17" i="3"/>
  <c r="M16" i="3"/>
  <c r="N16" i="3" s="1"/>
  <c r="L16" i="3"/>
  <c r="F16" i="3"/>
  <c r="M15" i="3"/>
  <c r="N15" i="3" s="1"/>
  <c r="L15" i="3"/>
  <c r="F15" i="3"/>
  <c r="M14" i="3"/>
  <c r="N14" i="3" s="1"/>
  <c r="L14" i="3"/>
  <c r="F14" i="3"/>
  <c r="M13" i="3"/>
  <c r="N13" i="3" s="1"/>
  <c r="L13" i="3"/>
  <c r="F13" i="3"/>
  <c r="M12" i="3"/>
  <c r="L12" i="3"/>
  <c r="F12" i="3"/>
  <c r="K283" i="2"/>
  <c r="H27" i="6" s="1"/>
  <c r="J283" i="2"/>
  <c r="G27" i="6" s="1"/>
  <c r="I283" i="2"/>
  <c r="F27" i="6" s="1"/>
  <c r="H283" i="2"/>
  <c r="E27" i="6" s="1"/>
  <c r="G283" i="2"/>
  <c r="D27" i="6" s="1"/>
  <c r="M282" i="2"/>
  <c r="N282" i="2" s="1"/>
  <c r="L282" i="2"/>
  <c r="N281" i="2"/>
  <c r="M281" i="2"/>
  <c r="L281" i="2"/>
  <c r="M280" i="2"/>
  <c r="N280" i="2" s="1"/>
  <c r="L280" i="2"/>
  <c r="M279" i="2"/>
  <c r="L279" i="2"/>
  <c r="F279" i="2"/>
  <c r="M278" i="2"/>
  <c r="L278" i="2"/>
  <c r="F278" i="2"/>
  <c r="M277" i="2"/>
  <c r="L277" i="2"/>
  <c r="F277" i="2"/>
  <c r="M276" i="2"/>
  <c r="L276" i="2"/>
  <c r="F276" i="2"/>
  <c r="M275" i="2"/>
  <c r="L275" i="2"/>
  <c r="F275" i="2"/>
  <c r="M274" i="2"/>
  <c r="L274" i="2"/>
  <c r="F274" i="2"/>
  <c r="M273" i="2"/>
  <c r="L273" i="2"/>
  <c r="F273" i="2"/>
  <c r="M272" i="2"/>
  <c r="L272" i="2"/>
  <c r="F272" i="2"/>
  <c r="K270" i="2"/>
  <c r="H12" i="6" s="1"/>
  <c r="J270" i="2"/>
  <c r="G12" i="6" s="1"/>
  <c r="I270" i="2"/>
  <c r="F12" i="6" s="1"/>
  <c r="H270" i="2"/>
  <c r="E12" i="6" s="1"/>
  <c r="G270" i="2"/>
  <c r="D12" i="6" s="1"/>
  <c r="M269" i="2"/>
  <c r="N269" i="2" s="1"/>
  <c r="L269" i="2"/>
  <c r="N268" i="2"/>
  <c r="M268" i="2"/>
  <c r="L268" i="2"/>
  <c r="M267" i="2"/>
  <c r="N267" i="2" s="1"/>
  <c r="L267" i="2"/>
  <c r="M266" i="2"/>
  <c r="L266" i="2"/>
  <c r="F266" i="2"/>
  <c r="M265" i="2"/>
  <c r="N265" i="2" s="1"/>
  <c r="L265" i="2"/>
  <c r="F265" i="2"/>
  <c r="M264" i="2"/>
  <c r="N264" i="2" s="1"/>
  <c r="L264" i="2"/>
  <c r="F264" i="2"/>
  <c r="M263" i="2"/>
  <c r="L263" i="2"/>
  <c r="F263" i="2"/>
  <c r="M262" i="2"/>
  <c r="L262" i="2"/>
  <c r="N262" i="2" s="1"/>
  <c r="F262" i="2"/>
  <c r="M261" i="2"/>
  <c r="N261" i="2" s="1"/>
  <c r="L261" i="2"/>
  <c r="F261" i="2"/>
  <c r="M260" i="2"/>
  <c r="L260" i="2"/>
  <c r="F260" i="2"/>
  <c r="M259" i="2"/>
  <c r="L259" i="2"/>
  <c r="F259" i="2"/>
  <c r="K257" i="2"/>
  <c r="H25" i="6" s="1"/>
  <c r="J257" i="2"/>
  <c r="G25" i="6" s="1"/>
  <c r="I257" i="2"/>
  <c r="F25" i="6" s="1"/>
  <c r="H257" i="2"/>
  <c r="E25" i="6" s="1"/>
  <c r="G257" i="2"/>
  <c r="D25" i="6" s="1"/>
  <c r="M256" i="2"/>
  <c r="N256" i="2" s="1"/>
  <c r="L256" i="2"/>
  <c r="N255" i="2"/>
  <c r="M255" i="2"/>
  <c r="L255" i="2"/>
  <c r="M254" i="2"/>
  <c r="N254" i="2" s="1"/>
  <c r="L254" i="2"/>
  <c r="N253" i="2"/>
  <c r="M253" i="2"/>
  <c r="L253" i="2"/>
  <c r="F253" i="2"/>
  <c r="M252" i="2"/>
  <c r="L252" i="2"/>
  <c r="F252" i="2"/>
  <c r="M251" i="2"/>
  <c r="L251" i="2"/>
  <c r="F251" i="2"/>
  <c r="M250" i="2"/>
  <c r="N250" i="2" s="1"/>
  <c r="L250" i="2"/>
  <c r="F250" i="2"/>
  <c r="M249" i="2"/>
  <c r="L249" i="2"/>
  <c r="F249" i="2"/>
  <c r="M248" i="2"/>
  <c r="L248" i="2"/>
  <c r="F248" i="2"/>
  <c r="M247" i="2"/>
  <c r="L247" i="2"/>
  <c r="F247" i="2"/>
  <c r="M246" i="2"/>
  <c r="L246" i="2"/>
  <c r="F246" i="2"/>
  <c r="K244" i="2"/>
  <c r="H23" i="6" s="1"/>
  <c r="J244" i="2"/>
  <c r="G23" i="6" s="1"/>
  <c r="I244" i="2"/>
  <c r="F23" i="6" s="1"/>
  <c r="H244" i="2"/>
  <c r="E23" i="6" s="1"/>
  <c r="G244" i="2"/>
  <c r="D23" i="6" s="1"/>
  <c r="M243" i="2"/>
  <c r="N243" i="2" s="1"/>
  <c r="L243" i="2"/>
  <c r="N242" i="2"/>
  <c r="M242" i="2"/>
  <c r="L242" i="2"/>
  <c r="M241" i="2"/>
  <c r="N241" i="2" s="1"/>
  <c r="L241" i="2"/>
  <c r="N240" i="2"/>
  <c r="M240" i="2"/>
  <c r="L240" i="2"/>
  <c r="F240" i="2"/>
  <c r="M239" i="2"/>
  <c r="L239" i="2"/>
  <c r="F239" i="2"/>
  <c r="M238" i="2"/>
  <c r="L238" i="2"/>
  <c r="F238" i="2"/>
  <c r="M237" i="2"/>
  <c r="L237" i="2"/>
  <c r="F237" i="2"/>
  <c r="M236" i="2"/>
  <c r="L236" i="2"/>
  <c r="F236" i="2"/>
  <c r="M235" i="2"/>
  <c r="L235" i="2"/>
  <c r="F235" i="2"/>
  <c r="M234" i="2"/>
  <c r="L234" i="2"/>
  <c r="F234" i="2"/>
  <c r="M233" i="2"/>
  <c r="L233" i="2"/>
  <c r="F233" i="2"/>
  <c r="K231" i="2"/>
  <c r="H28" i="6" s="1"/>
  <c r="J231" i="2"/>
  <c r="G28" i="6" s="1"/>
  <c r="I231" i="2"/>
  <c r="F28" i="6" s="1"/>
  <c r="H231" i="2"/>
  <c r="E28" i="6" s="1"/>
  <c r="G231" i="2"/>
  <c r="D28" i="6" s="1"/>
  <c r="M230" i="2"/>
  <c r="N230" i="2" s="1"/>
  <c r="L230" i="2"/>
  <c r="N229" i="2"/>
  <c r="M229" i="2"/>
  <c r="L229" i="2"/>
  <c r="M228" i="2"/>
  <c r="N228" i="2" s="1"/>
  <c r="L228" i="2"/>
  <c r="M227" i="2"/>
  <c r="N227" i="2" s="1"/>
  <c r="L227" i="2"/>
  <c r="F227" i="2"/>
  <c r="M226" i="2"/>
  <c r="L226" i="2"/>
  <c r="F226" i="2"/>
  <c r="N225" i="2"/>
  <c r="M225" i="2"/>
  <c r="L225" i="2"/>
  <c r="F225" i="2"/>
  <c r="M224" i="2"/>
  <c r="L224" i="2"/>
  <c r="F224" i="2"/>
  <c r="M223" i="2"/>
  <c r="L223" i="2"/>
  <c r="F223" i="2"/>
  <c r="M222" i="2"/>
  <c r="N222" i="2" s="1"/>
  <c r="L222" i="2"/>
  <c r="F222" i="2"/>
  <c r="M221" i="2"/>
  <c r="L221" i="2"/>
  <c r="F221" i="2"/>
  <c r="M220" i="2"/>
  <c r="L220" i="2"/>
  <c r="F220" i="2"/>
  <c r="K218" i="2"/>
  <c r="H13" i="6" s="1"/>
  <c r="J218" i="2"/>
  <c r="G13" i="6" s="1"/>
  <c r="I218" i="2"/>
  <c r="F13" i="6" s="1"/>
  <c r="H218" i="2"/>
  <c r="E13" i="6" s="1"/>
  <c r="G218" i="2"/>
  <c r="D13" i="6" s="1"/>
  <c r="M217" i="2"/>
  <c r="N217" i="2" s="1"/>
  <c r="L217" i="2"/>
  <c r="N216" i="2"/>
  <c r="M216" i="2"/>
  <c r="L216" i="2"/>
  <c r="M215" i="2"/>
  <c r="L215" i="2"/>
  <c r="N214" i="2"/>
  <c r="M214" i="2"/>
  <c r="L214" i="2"/>
  <c r="F214" i="2"/>
  <c r="M213" i="2"/>
  <c r="N213" i="2" s="1"/>
  <c r="L213" i="2"/>
  <c r="F213" i="2"/>
  <c r="M212" i="2"/>
  <c r="L212" i="2"/>
  <c r="F212" i="2"/>
  <c r="M211" i="2"/>
  <c r="L211" i="2"/>
  <c r="F211" i="2"/>
  <c r="M210" i="2"/>
  <c r="L210" i="2"/>
  <c r="F210" i="2"/>
  <c r="M209" i="2"/>
  <c r="N209" i="2" s="1"/>
  <c r="L209" i="2"/>
  <c r="F209" i="2"/>
  <c r="N208" i="2"/>
  <c r="M208" i="2"/>
  <c r="L208" i="2"/>
  <c r="F208" i="2"/>
  <c r="M207" i="2"/>
  <c r="L207" i="2"/>
  <c r="F207" i="2"/>
  <c r="K205" i="2"/>
  <c r="H32" i="6" s="1"/>
  <c r="J205" i="2"/>
  <c r="G32" i="6" s="1"/>
  <c r="I205" i="2"/>
  <c r="F32" i="6" s="1"/>
  <c r="H205" i="2"/>
  <c r="E32" i="6" s="1"/>
  <c r="G205" i="2"/>
  <c r="D32" i="6" s="1"/>
  <c r="M204" i="2"/>
  <c r="N204" i="2" s="1"/>
  <c r="L204" i="2"/>
  <c r="M203" i="2"/>
  <c r="N203" i="2" s="1"/>
  <c r="L203" i="2"/>
  <c r="M202" i="2"/>
  <c r="N202" i="2" s="1"/>
  <c r="L202" i="2"/>
  <c r="N201" i="2"/>
  <c r="M201" i="2"/>
  <c r="L201" i="2"/>
  <c r="F201" i="2"/>
  <c r="M200" i="2"/>
  <c r="N200" i="2" s="1"/>
  <c r="L200" i="2"/>
  <c r="F200" i="2"/>
  <c r="N199" i="2"/>
  <c r="M199" i="2"/>
  <c r="L199" i="2"/>
  <c r="F199" i="2"/>
  <c r="M198" i="2"/>
  <c r="N198" i="2" s="1"/>
  <c r="L198" i="2"/>
  <c r="F198" i="2"/>
  <c r="N197" i="2"/>
  <c r="M197" i="2"/>
  <c r="L197" i="2"/>
  <c r="F197" i="2"/>
  <c r="M196" i="2"/>
  <c r="N196" i="2" s="1"/>
  <c r="L196" i="2"/>
  <c r="F196" i="2"/>
  <c r="M195" i="2"/>
  <c r="N195" i="2" s="1"/>
  <c r="L195" i="2"/>
  <c r="F195" i="2"/>
  <c r="M194" i="2"/>
  <c r="N194" i="2" s="1"/>
  <c r="L194" i="2"/>
  <c r="L205" i="2" s="1"/>
  <c r="F194" i="2"/>
  <c r="K192" i="2"/>
  <c r="H16" i="6" s="1"/>
  <c r="J192" i="2"/>
  <c r="G16" i="6" s="1"/>
  <c r="I192" i="2"/>
  <c r="F16" i="6" s="1"/>
  <c r="H192" i="2"/>
  <c r="E16" i="6" s="1"/>
  <c r="G192" i="2"/>
  <c r="D16" i="6" s="1"/>
  <c r="M191" i="2"/>
  <c r="N191" i="2" s="1"/>
  <c r="L191" i="2"/>
  <c r="M190" i="2"/>
  <c r="N190" i="2" s="1"/>
  <c r="L190" i="2"/>
  <c r="M189" i="2"/>
  <c r="N189" i="2" s="1"/>
  <c r="L189" i="2"/>
  <c r="M188" i="2"/>
  <c r="N188" i="2" s="1"/>
  <c r="L188" i="2"/>
  <c r="F188" i="2"/>
  <c r="M187" i="2"/>
  <c r="N187" i="2" s="1"/>
  <c r="L187" i="2"/>
  <c r="F187" i="2"/>
  <c r="M186" i="2"/>
  <c r="L186" i="2"/>
  <c r="F186" i="2"/>
  <c r="M185" i="2"/>
  <c r="L185" i="2"/>
  <c r="F185" i="2"/>
  <c r="M184" i="2"/>
  <c r="L184" i="2"/>
  <c r="F184" i="2"/>
  <c r="M183" i="2"/>
  <c r="N183" i="2" s="1"/>
  <c r="L183" i="2"/>
  <c r="F183" i="2"/>
  <c r="M182" i="2"/>
  <c r="L182" i="2"/>
  <c r="F182" i="2"/>
  <c r="M181" i="2"/>
  <c r="L181" i="2"/>
  <c r="F181" i="2"/>
  <c r="K179" i="2"/>
  <c r="H30" i="6" s="1"/>
  <c r="J179" i="2"/>
  <c r="G30" i="6" s="1"/>
  <c r="I179" i="2"/>
  <c r="F30" i="6" s="1"/>
  <c r="H179" i="2"/>
  <c r="E30" i="6" s="1"/>
  <c r="G179" i="2"/>
  <c r="D30" i="6" s="1"/>
  <c r="M178" i="2"/>
  <c r="N178" i="2" s="1"/>
  <c r="L178" i="2"/>
  <c r="M177" i="2"/>
  <c r="N177" i="2" s="1"/>
  <c r="L177" i="2"/>
  <c r="M176" i="2"/>
  <c r="N176" i="2" s="1"/>
  <c r="L176" i="2"/>
  <c r="N175" i="2"/>
  <c r="M175" i="2"/>
  <c r="L175" i="2"/>
  <c r="F175" i="2"/>
  <c r="N174" i="2"/>
  <c r="M174" i="2"/>
  <c r="L174" i="2"/>
  <c r="F174" i="2"/>
  <c r="M173" i="2"/>
  <c r="N173" i="2" s="1"/>
  <c r="L173" i="2"/>
  <c r="F173" i="2"/>
  <c r="M172" i="2"/>
  <c r="L172" i="2"/>
  <c r="F172" i="2"/>
  <c r="M171" i="2"/>
  <c r="N171" i="2" s="1"/>
  <c r="L171" i="2"/>
  <c r="F171" i="2"/>
  <c r="M170" i="2"/>
  <c r="L170" i="2"/>
  <c r="F170" i="2"/>
  <c r="M169" i="2"/>
  <c r="L169" i="2"/>
  <c r="F169" i="2"/>
  <c r="M168" i="2"/>
  <c r="L168" i="2"/>
  <c r="F168" i="2"/>
  <c r="K166" i="2"/>
  <c r="H21" i="6" s="1"/>
  <c r="J166" i="2"/>
  <c r="G21" i="6" s="1"/>
  <c r="I166" i="2"/>
  <c r="F21" i="6" s="1"/>
  <c r="H166" i="2"/>
  <c r="E21" i="6" s="1"/>
  <c r="G166" i="2"/>
  <c r="D21" i="6" s="1"/>
  <c r="N165" i="2"/>
  <c r="M165" i="2"/>
  <c r="L165" i="2"/>
  <c r="M164" i="2"/>
  <c r="N164" i="2" s="1"/>
  <c r="L164" i="2"/>
  <c r="M163" i="2"/>
  <c r="N163" i="2" s="1"/>
  <c r="L163" i="2"/>
  <c r="M162" i="2"/>
  <c r="L162" i="2"/>
  <c r="N162" i="2" s="1"/>
  <c r="F162" i="2"/>
  <c r="M161" i="2"/>
  <c r="N161" i="2" s="1"/>
  <c r="L161" i="2"/>
  <c r="F161" i="2"/>
  <c r="M160" i="2"/>
  <c r="L160" i="2"/>
  <c r="F160" i="2"/>
  <c r="M159" i="2"/>
  <c r="L159" i="2"/>
  <c r="F159" i="2"/>
  <c r="M158" i="2"/>
  <c r="N158" i="2" s="1"/>
  <c r="L158" i="2"/>
  <c r="F158" i="2"/>
  <c r="M157" i="2"/>
  <c r="L157" i="2"/>
  <c r="F157" i="2"/>
  <c r="M156" i="2"/>
  <c r="L156" i="2"/>
  <c r="F156" i="2"/>
  <c r="M155" i="2"/>
  <c r="L155" i="2"/>
  <c r="F155" i="2"/>
  <c r="K153" i="2"/>
  <c r="H18" i="6" s="1"/>
  <c r="J153" i="2"/>
  <c r="G18" i="6" s="1"/>
  <c r="I153" i="2"/>
  <c r="F18" i="6" s="1"/>
  <c r="H153" i="2"/>
  <c r="E18" i="6" s="1"/>
  <c r="G153" i="2"/>
  <c r="D18" i="6" s="1"/>
  <c r="N152" i="2"/>
  <c r="M152" i="2"/>
  <c r="L152" i="2"/>
  <c r="M151" i="2"/>
  <c r="N151" i="2" s="1"/>
  <c r="L151" i="2"/>
  <c r="M150" i="2"/>
  <c r="N150" i="2" s="1"/>
  <c r="L150" i="2"/>
  <c r="N149" i="2"/>
  <c r="M149" i="2"/>
  <c r="L149" i="2"/>
  <c r="F149" i="2"/>
  <c r="M148" i="2"/>
  <c r="N148" i="2" s="1"/>
  <c r="L148" i="2"/>
  <c r="F148" i="2"/>
  <c r="M147" i="2"/>
  <c r="N147" i="2" s="1"/>
  <c r="L147" i="2"/>
  <c r="F147" i="2"/>
  <c r="M146" i="2"/>
  <c r="L146" i="2"/>
  <c r="F146" i="2"/>
  <c r="M145" i="2"/>
  <c r="L145" i="2"/>
  <c r="F145" i="2"/>
  <c r="M144" i="2"/>
  <c r="L144" i="2"/>
  <c r="F144" i="2"/>
  <c r="M143" i="2"/>
  <c r="L143" i="2"/>
  <c r="F143" i="2"/>
  <c r="M142" i="2"/>
  <c r="L142" i="2"/>
  <c r="F142" i="2"/>
  <c r="K140" i="2"/>
  <c r="H14" i="6" s="1"/>
  <c r="J140" i="2"/>
  <c r="G14" i="6" s="1"/>
  <c r="I140" i="2"/>
  <c r="F14" i="6" s="1"/>
  <c r="H140" i="2"/>
  <c r="E14" i="6" s="1"/>
  <c r="G140" i="2"/>
  <c r="D14" i="6" s="1"/>
  <c r="M139" i="2"/>
  <c r="N139" i="2" s="1"/>
  <c r="L139" i="2"/>
  <c r="M138" i="2"/>
  <c r="N138" i="2" s="1"/>
  <c r="L138" i="2"/>
  <c r="M137" i="2"/>
  <c r="N137" i="2" s="1"/>
  <c r="L137" i="2"/>
  <c r="M136" i="2"/>
  <c r="L136" i="2"/>
  <c r="F136" i="2"/>
  <c r="M135" i="2"/>
  <c r="N135" i="2" s="1"/>
  <c r="L135" i="2"/>
  <c r="F135" i="2"/>
  <c r="M134" i="2"/>
  <c r="N134" i="2" s="1"/>
  <c r="L134" i="2"/>
  <c r="F134" i="2"/>
  <c r="M133" i="2"/>
  <c r="L133" i="2"/>
  <c r="F133" i="2"/>
  <c r="N132" i="2"/>
  <c r="M132" i="2"/>
  <c r="L132" i="2"/>
  <c r="F132" i="2"/>
  <c r="M131" i="2"/>
  <c r="L131" i="2"/>
  <c r="F131" i="2"/>
  <c r="M130" i="2"/>
  <c r="L130" i="2"/>
  <c r="F130" i="2"/>
  <c r="M129" i="2"/>
  <c r="N129" i="2" s="1"/>
  <c r="L129" i="2"/>
  <c r="F129" i="2"/>
  <c r="K127" i="2"/>
  <c r="H19" i="6" s="1"/>
  <c r="J127" i="2"/>
  <c r="G19" i="6" s="1"/>
  <c r="I127" i="2"/>
  <c r="F19" i="6" s="1"/>
  <c r="H127" i="2"/>
  <c r="E19" i="6" s="1"/>
  <c r="G127" i="2"/>
  <c r="D19" i="6" s="1"/>
  <c r="M126" i="2"/>
  <c r="N126" i="2" s="1"/>
  <c r="L126" i="2"/>
  <c r="M125" i="2"/>
  <c r="N125" i="2" s="1"/>
  <c r="L125" i="2"/>
  <c r="M124" i="2"/>
  <c r="N124" i="2" s="1"/>
  <c r="L124" i="2"/>
  <c r="M123" i="2"/>
  <c r="L123" i="2"/>
  <c r="F123" i="2"/>
  <c r="M122" i="2"/>
  <c r="L122" i="2"/>
  <c r="F122" i="2"/>
  <c r="M121" i="2"/>
  <c r="L121" i="2"/>
  <c r="F121" i="2"/>
  <c r="M120" i="2"/>
  <c r="L120" i="2"/>
  <c r="F120" i="2"/>
  <c r="M119" i="2"/>
  <c r="N119" i="2" s="1"/>
  <c r="L119" i="2"/>
  <c r="F119" i="2"/>
  <c r="M118" i="2"/>
  <c r="L118" i="2"/>
  <c r="F118" i="2"/>
  <c r="M117" i="2"/>
  <c r="N117" i="2" s="1"/>
  <c r="L117" i="2"/>
  <c r="F117" i="2"/>
  <c r="M116" i="2"/>
  <c r="N116" i="2" s="1"/>
  <c r="L116" i="2"/>
  <c r="F116" i="2"/>
  <c r="K114" i="2"/>
  <c r="H26" i="6" s="1"/>
  <c r="J114" i="2"/>
  <c r="G26" i="6" s="1"/>
  <c r="I114" i="2"/>
  <c r="F26" i="6" s="1"/>
  <c r="H114" i="2"/>
  <c r="E26" i="6" s="1"/>
  <c r="G114" i="2"/>
  <c r="D26" i="6" s="1"/>
  <c r="N113" i="2"/>
  <c r="M113" i="2"/>
  <c r="L113" i="2"/>
  <c r="N112" i="2"/>
  <c r="M112" i="2"/>
  <c r="L112" i="2"/>
  <c r="M111" i="2"/>
  <c r="N111" i="2" s="1"/>
  <c r="L111" i="2"/>
  <c r="M110" i="2"/>
  <c r="L110" i="2"/>
  <c r="F110" i="2"/>
  <c r="M109" i="2"/>
  <c r="L109" i="2"/>
  <c r="F109" i="2"/>
  <c r="M108" i="2"/>
  <c r="N108" i="2" s="1"/>
  <c r="L108" i="2"/>
  <c r="F108" i="2"/>
  <c r="M107" i="2"/>
  <c r="N107" i="2" s="1"/>
  <c r="L107" i="2"/>
  <c r="F107" i="2"/>
  <c r="N106" i="2"/>
  <c r="M106" i="2"/>
  <c r="L106" i="2"/>
  <c r="F106" i="2"/>
  <c r="M105" i="2"/>
  <c r="L105" i="2"/>
  <c r="F105" i="2"/>
  <c r="M104" i="2"/>
  <c r="L104" i="2"/>
  <c r="F104" i="2"/>
  <c r="M103" i="2"/>
  <c r="L103" i="2"/>
  <c r="F103" i="2"/>
  <c r="K101" i="2"/>
  <c r="H17" i="6" s="1"/>
  <c r="J101" i="2"/>
  <c r="G17" i="6" s="1"/>
  <c r="I101" i="2"/>
  <c r="F17" i="6" s="1"/>
  <c r="H101" i="2"/>
  <c r="E17" i="6" s="1"/>
  <c r="G101" i="2"/>
  <c r="D17" i="6" s="1"/>
  <c r="N100" i="2"/>
  <c r="M100" i="2"/>
  <c r="L100" i="2"/>
  <c r="N99" i="2"/>
  <c r="M99" i="2"/>
  <c r="L99" i="2"/>
  <c r="N98" i="2"/>
  <c r="M98" i="2"/>
  <c r="L98" i="2"/>
  <c r="M97" i="2"/>
  <c r="L97" i="2"/>
  <c r="F97" i="2"/>
  <c r="M96" i="2"/>
  <c r="N96" i="2" s="1"/>
  <c r="L96" i="2"/>
  <c r="F96" i="2"/>
  <c r="M95" i="2"/>
  <c r="L95" i="2"/>
  <c r="F95" i="2"/>
  <c r="M94" i="2"/>
  <c r="L94" i="2"/>
  <c r="F94" i="2"/>
  <c r="N93" i="2"/>
  <c r="M93" i="2"/>
  <c r="L93" i="2"/>
  <c r="F93" i="2"/>
  <c r="M92" i="2"/>
  <c r="N92" i="2" s="1"/>
  <c r="L92" i="2"/>
  <c r="F92" i="2"/>
  <c r="M91" i="2"/>
  <c r="N91" i="2" s="1"/>
  <c r="L91" i="2"/>
  <c r="F91" i="2"/>
  <c r="M90" i="2"/>
  <c r="L90" i="2"/>
  <c r="F90" i="2"/>
  <c r="K88" i="2"/>
  <c r="H29" i="6" s="1"/>
  <c r="J88" i="2"/>
  <c r="G29" i="6" s="1"/>
  <c r="I88" i="2"/>
  <c r="F29" i="6" s="1"/>
  <c r="H88" i="2"/>
  <c r="E29" i="6" s="1"/>
  <c r="G88" i="2"/>
  <c r="D29" i="6" s="1"/>
  <c r="N87" i="2"/>
  <c r="M87" i="2"/>
  <c r="L87" i="2"/>
  <c r="N86" i="2"/>
  <c r="M86" i="2"/>
  <c r="L86" i="2"/>
  <c r="N85" i="2"/>
  <c r="M85" i="2"/>
  <c r="L85" i="2"/>
  <c r="N84" i="2"/>
  <c r="M84" i="2"/>
  <c r="L84" i="2"/>
  <c r="F84" i="2"/>
  <c r="M83" i="2"/>
  <c r="N83" i="2" s="1"/>
  <c r="L83" i="2"/>
  <c r="F83" i="2"/>
  <c r="M82" i="2"/>
  <c r="N82" i="2" s="1"/>
  <c r="L82" i="2"/>
  <c r="F82" i="2"/>
  <c r="M81" i="2"/>
  <c r="L81" i="2"/>
  <c r="F81" i="2"/>
  <c r="M80" i="2"/>
  <c r="L80" i="2"/>
  <c r="F80" i="2"/>
  <c r="M79" i="2"/>
  <c r="L79" i="2"/>
  <c r="F79" i="2"/>
  <c r="N78" i="2"/>
  <c r="M78" i="2"/>
  <c r="L78" i="2"/>
  <c r="F78" i="2"/>
  <c r="M77" i="2"/>
  <c r="L77" i="2"/>
  <c r="F77" i="2"/>
  <c r="K75" i="2"/>
  <c r="H15" i="6" s="1"/>
  <c r="J75" i="2"/>
  <c r="G15" i="6" s="1"/>
  <c r="I75" i="2"/>
  <c r="F15" i="6" s="1"/>
  <c r="H75" i="2"/>
  <c r="E15" i="6" s="1"/>
  <c r="G75" i="2"/>
  <c r="D15" i="6" s="1"/>
  <c r="N74" i="2"/>
  <c r="M74" i="2"/>
  <c r="L74" i="2"/>
  <c r="N73" i="2"/>
  <c r="M73" i="2"/>
  <c r="L73" i="2"/>
  <c r="N72" i="2"/>
  <c r="M72" i="2"/>
  <c r="L72" i="2"/>
  <c r="N71" i="2"/>
  <c r="M71" i="2"/>
  <c r="L71" i="2"/>
  <c r="F71" i="2"/>
  <c r="M70" i="2"/>
  <c r="N70" i="2" s="1"/>
  <c r="L70" i="2"/>
  <c r="F70" i="2"/>
  <c r="M69" i="2"/>
  <c r="L69" i="2"/>
  <c r="F69" i="2"/>
  <c r="M68" i="2"/>
  <c r="N68" i="2" s="1"/>
  <c r="L68" i="2"/>
  <c r="F68" i="2"/>
  <c r="M67" i="2"/>
  <c r="L67" i="2"/>
  <c r="F67" i="2"/>
  <c r="M66" i="2"/>
  <c r="N66" i="2" s="1"/>
  <c r="L66" i="2"/>
  <c r="F66" i="2"/>
  <c r="M65" i="2"/>
  <c r="L65" i="2"/>
  <c r="F65" i="2"/>
  <c r="M64" i="2"/>
  <c r="L64" i="2"/>
  <c r="F64" i="2"/>
  <c r="K62" i="2"/>
  <c r="H24" i="6" s="1"/>
  <c r="J62" i="2"/>
  <c r="G24" i="6" s="1"/>
  <c r="I62" i="2"/>
  <c r="F24" i="6" s="1"/>
  <c r="H62" i="2"/>
  <c r="E24" i="6" s="1"/>
  <c r="G62" i="2"/>
  <c r="D24" i="6" s="1"/>
  <c r="N61" i="2"/>
  <c r="M61" i="2"/>
  <c r="L61" i="2"/>
  <c r="N60" i="2"/>
  <c r="M60" i="2"/>
  <c r="L60" i="2"/>
  <c r="N59" i="2"/>
  <c r="M59" i="2"/>
  <c r="L59" i="2"/>
  <c r="M58" i="2"/>
  <c r="L58" i="2"/>
  <c r="F58" i="2"/>
  <c r="N57" i="2"/>
  <c r="M57" i="2"/>
  <c r="L57" i="2"/>
  <c r="F57" i="2"/>
  <c r="M56" i="2"/>
  <c r="N56" i="2" s="1"/>
  <c r="L56" i="2"/>
  <c r="F56" i="2"/>
  <c r="M55" i="2"/>
  <c r="L55" i="2"/>
  <c r="F55" i="2"/>
  <c r="M54" i="2"/>
  <c r="L54" i="2"/>
  <c r="F54" i="2"/>
  <c r="M53" i="2"/>
  <c r="L53" i="2"/>
  <c r="F53" i="2"/>
  <c r="N52" i="2"/>
  <c r="M52" i="2"/>
  <c r="L52" i="2"/>
  <c r="F52" i="2"/>
  <c r="M51" i="2"/>
  <c r="L51" i="2"/>
  <c r="F51" i="2"/>
  <c r="K49" i="2"/>
  <c r="H31" i="6" s="1"/>
  <c r="J49" i="2"/>
  <c r="G31" i="6" s="1"/>
  <c r="I49" i="2"/>
  <c r="F31" i="6" s="1"/>
  <c r="H49" i="2"/>
  <c r="E31" i="6" s="1"/>
  <c r="G49" i="2"/>
  <c r="D31" i="6" s="1"/>
  <c r="N48" i="2"/>
  <c r="M48" i="2"/>
  <c r="L48" i="2"/>
  <c r="N47" i="2"/>
  <c r="M47" i="2"/>
  <c r="L47" i="2"/>
  <c r="N46" i="2"/>
  <c r="M46" i="2"/>
  <c r="L46" i="2"/>
  <c r="N45" i="2"/>
  <c r="M45" i="2"/>
  <c r="L45" i="2"/>
  <c r="F45" i="2"/>
  <c r="N44" i="2"/>
  <c r="M44" i="2"/>
  <c r="L44" i="2"/>
  <c r="F44" i="2"/>
  <c r="M43" i="2"/>
  <c r="L43" i="2"/>
  <c r="F43" i="2"/>
  <c r="M42" i="2"/>
  <c r="L42" i="2"/>
  <c r="F42" i="2"/>
  <c r="M41" i="2"/>
  <c r="L41" i="2"/>
  <c r="F41" i="2"/>
  <c r="M40" i="2"/>
  <c r="L40" i="2"/>
  <c r="F40" i="2"/>
  <c r="M39" i="2"/>
  <c r="L39" i="2"/>
  <c r="F39" i="2"/>
  <c r="M38" i="2"/>
  <c r="L38" i="2"/>
  <c r="F38" i="2"/>
  <c r="K36" i="2"/>
  <c r="H20" i="6" s="1"/>
  <c r="J36" i="2"/>
  <c r="G20" i="6" s="1"/>
  <c r="I36" i="2"/>
  <c r="F20" i="6" s="1"/>
  <c r="H36" i="2"/>
  <c r="E20" i="6" s="1"/>
  <c r="G36" i="2"/>
  <c r="D20" i="6" s="1"/>
  <c r="N35" i="2"/>
  <c r="M35" i="2"/>
  <c r="L35" i="2"/>
  <c r="N34" i="2"/>
  <c r="M34" i="2"/>
  <c r="L34" i="2"/>
  <c r="N33" i="2"/>
  <c r="M33" i="2"/>
  <c r="L33" i="2"/>
  <c r="M32" i="2"/>
  <c r="N32" i="2" s="1"/>
  <c r="L32" i="2"/>
  <c r="F32" i="2"/>
  <c r="M31" i="2"/>
  <c r="L31" i="2"/>
  <c r="F31" i="2"/>
  <c r="M30" i="2"/>
  <c r="N30" i="2" s="1"/>
  <c r="L30" i="2"/>
  <c r="F30" i="2"/>
  <c r="M29" i="2"/>
  <c r="N29" i="2" s="1"/>
  <c r="L29" i="2"/>
  <c r="F29" i="2"/>
  <c r="M28" i="2"/>
  <c r="N28" i="2" s="1"/>
  <c r="L28" i="2"/>
  <c r="F28" i="2"/>
  <c r="M27" i="2"/>
  <c r="N27" i="2" s="1"/>
  <c r="L27" i="2"/>
  <c r="F27" i="2"/>
  <c r="M26" i="2"/>
  <c r="L26" i="2"/>
  <c r="F26" i="2"/>
  <c r="M25" i="2"/>
  <c r="L25" i="2"/>
  <c r="F25" i="2"/>
  <c r="K23" i="2"/>
  <c r="J23" i="2"/>
  <c r="I23" i="2"/>
  <c r="H23" i="2"/>
  <c r="G23" i="2"/>
  <c r="N22" i="2"/>
  <c r="M22" i="2"/>
  <c r="L22" i="2"/>
  <c r="M21" i="2"/>
  <c r="N21" i="2" s="1"/>
  <c r="L21" i="2"/>
  <c r="N20" i="2"/>
  <c r="M20" i="2"/>
  <c r="L20" i="2"/>
  <c r="M19" i="2"/>
  <c r="N19" i="2" s="1"/>
  <c r="L19" i="2"/>
  <c r="F19" i="2"/>
  <c r="M18" i="2"/>
  <c r="N18" i="2" s="1"/>
  <c r="L18" i="2"/>
  <c r="F18" i="2"/>
  <c r="M17" i="2"/>
  <c r="L17" i="2"/>
  <c r="F17" i="2"/>
  <c r="M16" i="2"/>
  <c r="L16" i="2"/>
  <c r="F16" i="2"/>
  <c r="M15" i="2"/>
  <c r="L15" i="2"/>
  <c r="F15" i="2"/>
  <c r="M14" i="2"/>
  <c r="L14" i="2"/>
  <c r="F14" i="2"/>
  <c r="M13" i="2"/>
  <c r="L13" i="2"/>
  <c r="F13" i="2"/>
  <c r="M12" i="2"/>
  <c r="L12" i="2"/>
  <c r="F12" i="2"/>
  <c r="AM349" i="1" a="1"/>
  <c r="AM349" i="1" s="1"/>
  <c r="AL349" i="1" a="1"/>
  <c r="AL349" i="1"/>
  <c r="AK349" i="1" a="1"/>
  <c r="AK349" i="1" s="1"/>
  <c r="AJ349" i="1" a="1"/>
  <c r="AJ349" i="1" s="1"/>
  <c r="AI349" i="1" a="1"/>
  <c r="AI349" i="1" s="1"/>
  <c r="AH349" i="1" a="1"/>
  <c r="AH349" i="1" s="1"/>
  <c r="AG349" i="1" a="1"/>
  <c r="AG349" i="1" s="1"/>
  <c r="AF349" i="1" a="1"/>
  <c r="AF349" i="1"/>
  <c r="AE349" i="1" a="1"/>
  <c r="AE349" i="1" s="1"/>
  <c r="AD349" i="1" a="1"/>
  <c r="AD349" i="1" s="1"/>
  <c r="AC349" i="1" a="1"/>
  <c r="AC349" i="1" s="1"/>
  <c r="AB349" i="1" a="1"/>
  <c r="AB349" i="1" s="1"/>
  <c r="AM348" i="1" a="1"/>
  <c r="AM348" i="1" s="1"/>
  <c r="AL348" i="1" a="1"/>
  <c r="AL348" i="1" s="1"/>
  <c r="AK348" i="1" a="1"/>
  <c r="AK348" i="1"/>
  <c r="AJ348" i="1" a="1"/>
  <c r="AJ348" i="1" s="1"/>
  <c r="AI348" i="1" a="1"/>
  <c r="AI348" i="1" s="1"/>
  <c r="AH348" i="1" a="1"/>
  <c r="AH348" i="1" s="1"/>
  <c r="AG348" i="1" a="1"/>
  <c r="AG348" i="1" s="1"/>
  <c r="AF348" i="1" a="1"/>
  <c r="AF348" i="1" s="1"/>
  <c r="AE348" i="1" a="1"/>
  <c r="AE348" i="1" s="1"/>
  <c r="AD348" i="1" a="1"/>
  <c r="AD348" i="1" s="1"/>
  <c r="AC348" i="1" a="1"/>
  <c r="AC348" i="1" s="1"/>
  <c r="AB348" i="1" a="1"/>
  <c r="AB348" i="1"/>
  <c r="AM347" i="1" a="1"/>
  <c r="AM347" i="1" s="1"/>
  <c r="AL347" i="1" a="1"/>
  <c r="AL347" i="1"/>
  <c r="AK347" i="1" a="1"/>
  <c r="AK347" i="1" s="1"/>
  <c r="AJ347" i="1" a="1"/>
  <c r="AJ347" i="1" s="1"/>
  <c r="AI347" i="1" a="1"/>
  <c r="AI347" i="1" s="1"/>
  <c r="AH347" i="1" a="1"/>
  <c r="AH347" i="1"/>
  <c r="AG347" i="1" a="1"/>
  <c r="AG347" i="1" s="1"/>
  <c r="AF347" i="1" a="1"/>
  <c r="AF347" i="1" s="1"/>
  <c r="AE347" i="1" a="1"/>
  <c r="AE347" i="1" s="1"/>
  <c r="AD347" i="1" a="1"/>
  <c r="AD347" i="1"/>
  <c r="AC347" i="1" a="1"/>
  <c r="AC347" i="1"/>
  <c r="AB347" i="1" a="1"/>
  <c r="AB347" i="1" s="1"/>
  <c r="AM346" i="1" a="1"/>
  <c r="AM346" i="1" s="1"/>
  <c r="AL346" i="1" a="1"/>
  <c r="AL346" i="1"/>
  <c r="AK346" i="1" a="1"/>
  <c r="AK346" i="1" s="1"/>
  <c r="AJ346" i="1" a="1"/>
  <c r="AJ346" i="1"/>
  <c r="AI346" i="1" a="1"/>
  <c r="AI346" i="1" s="1"/>
  <c r="AH346" i="1" a="1"/>
  <c r="AH346" i="1" s="1"/>
  <c r="AG346" i="1" a="1"/>
  <c r="AG346" i="1"/>
  <c r="AF346" i="1" a="1"/>
  <c r="AF346" i="1" s="1"/>
  <c r="AE346" i="1" a="1"/>
  <c r="AE346" i="1" s="1"/>
  <c r="AD346" i="1" a="1"/>
  <c r="AD346" i="1" s="1"/>
  <c r="AC346" i="1" a="1"/>
  <c r="AC346" i="1" s="1"/>
  <c r="AB346" i="1" a="1"/>
  <c r="AB346" i="1"/>
  <c r="AM345" i="1" a="1"/>
  <c r="AM345" i="1" s="1"/>
  <c r="AL345" i="1" a="1"/>
  <c r="AL345" i="1" s="1"/>
  <c r="AK345" i="1" a="1"/>
  <c r="AK345" i="1" s="1"/>
  <c r="AJ345" i="1" a="1"/>
  <c r="AJ345" i="1"/>
  <c r="AI345" i="1" a="1"/>
  <c r="AI345" i="1" s="1"/>
  <c r="AH345" i="1" a="1"/>
  <c r="AH345" i="1"/>
  <c r="AG345" i="1" a="1"/>
  <c r="AG345" i="1" s="1"/>
  <c r="AF345" i="1" a="1"/>
  <c r="AF345" i="1" s="1"/>
  <c r="AE345" i="1" a="1"/>
  <c r="AE345" i="1" s="1"/>
  <c r="AD345" i="1" a="1"/>
  <c r="AD345" i="1" s="1"/>
  <c r="AC345" i="1" a="1"/>
  <c r="AC345" i="1" s="1"/>
  <c r="AB345" i="1" a="1"/>
  <c r="AB345" i="1" s="1"/>
  <c r="AM344" i="1" a="1"/>
  <c r="AM344" i="1" s="1"/>
  <c r="AL344" i="1" a="1"/>
  <c r="AL344" i="1" s="1"/>
  <c r="AK344" i="1" a="1"/>
  <c r="AK344" i="1"/>
  <c r="AJ344" i="1" a="1"/>
  <c r="AJ344" i="1" s="1"/>
  <c r="AI344" i="1" a="1"/>
  <c r="AI344" i="1" s="1"/>
  <c r="AH344" i="1" a="1"/>
  <c r="AH344" i="1" s="1"/>
  <c r="AG344" i="1" a="1"/>
  <c r="AG344" i="1" s="1"/>
  <c r="AF344" i="1" a="1"/>
  <c r="AF344" i="1" s="1"/>
  <c r="AE344" i="1" a="1"/>
  <c r="AE344" i="1" s="1"/>
  <c r="AD344" i="1" a="1"/>
  <c r="AD344" i="1"/>
  <c r="AC344" i="1" a="1"/>
  <c r="AC344" i="1" s="1"/>
  <c r="AB344" i="1" a="1"/>
  <c r="AB344" i="1" s="1"/>
  <c r="AM343" i="1" a="1"/>
  <c r="AM343" i="1" s="1"/>
  <c r="AL343" i="1" a="1"/>
  <c r="AL343" i="1" s="1"/>
  <c r="AK343" i="1" a="1"/>
  <c r="AK343" i="1" s="1"/>
  <c r="AJ343" i="1" a="1"/>
  <c r="AJ343" i="1" s="1"/>
  <c r="AI343" i="1" a="1"/>
  <c r="AI343" i="1" s="1"/>
  <c r="AH343" i="1" a="1"/>
  <c r="AH343" i="1" s="1"/>
  <c r="AG343" i="1" a="1"/>
  <c r="AG343" i="1"/>
  <c r="AF343" i="1" a="1"/>
  <c r="AF343" i="1" s="1"/>
  <c r="AE343" i="1" a="1"/>
  <c r="AE343" i="1" s="1"/>
  <c r="AD343" i="1" a="1"/>
  <c r="AD343" i="1" s="1"/>
  <c r="AC343" i="1" a="1"/>
  <c r="AC343" i="1" s="1"/>
  <c r="AB343" i="1" a="1"/>
  <c r="AB343" i="1"/>
  <c r="AM342" i="1" a="1"/>
  <c r="AM342" i="1" s="1"/>
  <c r="AL342" i="1" a="1"/>
  <c r="AL342" i="1" s="1"/>
  <c r="AK342" i="1" a="1"/>
  <c r="AK342" i="1" s="1"/>
  <c r="AJ342" i="1" a="1"/>
  <c r="AJ342" i="1" s="1"/>
  <c r="AI342" i="1" a="1"/>
  <c r="AI342" i="1" s="1"/>
  <c r="AH342" i="1" a="1"/>
  <c r="AH342" i="1"/>
  <c r="AG342" i="1" a="1"/>
  <c r="AG342" i="1" s="1"/>
  <c r="AF342" i="1" a="1"/>
  <c r="AF342" i="1" s="1"/>
  <c r="AE342" i="1" a="1"/>
  <c r="AE342" i="1" s="1"/>
  <c r="AD342" i="1" a="1"/>
  <c r="AD342" i="1" s="1"/>
  <c r="AC342" i="1" a="1"/>
  <c r="AC342" i="1"/>
  <c r="AB342" i="1" a="1"/>
  <c r="AB342" i="1" s="1"/>
  <c r="AM324" i="1" a="1"/>
  <c r="AM324" i="1" s="1"/>
  <c r="AL324" i="1" a="1"/>
  <c r="AL324" i="1"/>
  <c r="AK324" i="1" a="1"/>
  <c r="AK324" i="1" s="1"/>
  <c r="AJ324" i="1" a="1"/>
  <c r="AJ324" i="1" s="1"/>
  <c r="AI324" i="1" a="1"/>
  <c r="AI324" i="1" s="1"/>
  <c r="AH324" i="1" a="1"/>
  <c r="AH324" i="1" s="1"/>
  <c r="AG324" i="1" a="1"/>
  <c r="AG324" i="1" s="1"/>
  <c r="AF324" i="1" a="1"/>
  <c r="AF324" i="1" s="1"/>
  <c r="AE324" i="1" a="1"/>
  <c r="AE324" i="1" s="1"/>
  <c r="AD324" i="1" a="1"/>
  <c r="AD324" i="1" s="1"/>
  <c r="AC324" i="1" a="1"/>
  <c r="AC324" i="1"/>
  <c r="AB324" i="1" a="1"/>
  <c r="AB324" i="1" s="1"/>
  <c r="AM323" i="1" a="1"/>
  <c r="AM323" i="1" s="1"/>
  <c r="AL323" i="1" a="1"/>
  <c r="AL323" i="1" s="1"/>
  <c r="AK323" i="1" a="1"/>
  <c r="AK323" i="1" s="1"/>
  <c r="AJ323" i="1" a="1"/>
  <c r="AJ323" i="1"/>
  <c r="AI323" i="1" a="1"/>
  <c r="AI323" i="1" s="1"/>
  <c r="AH323" i="1" a="1"/>
  <c r="AH323" i="1" s="1"/>
  <c r="AG323" i="1" a="1"/>
  <c r="AG323" i="1" s="1"/>
  <c r="AF323" i="1" a="1"/>
  <c r="AF323" i="1" s="1"/>
  <c r="AE323" i="1" a="1"/>
  <c r="AE323" i="1" s="1"/>
  <c r="AD323" i="1" a="1"/>
  <c r="AD323" i="1"/>
  <c r="AC323" i="1" a="1"/>
  <c r="AC323" i="1" s="1"/>
  <c r="AB323" i="1" a="1"/>
  <c r="AB323" i="1" s="1"/>
  <c r="AM322" i="1" a="1"/>
  <c r="AM322" i="1" s="1"/>
  <c r="AL322" i="1" a="1"/>
  <c r="AL322" i="1" s="1"/>
  <c r="AK322" i="1" a="1"/>
  <c r="AK322" i="1" s="1"/>
  <c r="AJ322" i="1" a="1"/>
  <c r="AJ322" i="1" s="1"/>
  <c r="AI322" i="1" a="1"/>
  <c r="AI322" i="1" s="1"/>
  <c r="AH322" i="1" a="1"/>
  <c r="AH322" i="1" s="1"/>
  <c r="AG322" i="1" a="1"/>
  <c r="AG322" i="1" s="1"/>
  <c r="AF322" i="1" a="1"/>
  <c r="AF322" i="1" s="1"/>
  <c r="AE322" i="1" a="1"/>
  <c r="AE322" i="1" s="1"/>
  <c r="AD322" i="1" a="1"/>
  <c r="AD322" i="1"/>
  <c r="AC322" i="1" a="1"/>
  <c r="AC322" i="1" s="1"/>
  <c r="AB322" i="1" a="1"/>
  <c r="AB322" i="1" s="1"/>
  <c r="AM321" i="1" a="1"/>
  <c r="AM321" i="1" s="1"/>
  <c r="AL321" i="1" a="1"/>
  <c r="AL321" i="1" s="1"/>
  <c r="AK321" i="1" a="1"/>
  <c r="AK321" i="1"/>
  <c r="AJ321" i="1" a="1"/>
  <c r="AJ321" i="1" s="1"/>
  <c r="AI321" i="1" a="1"/>
  <c r="AI321" i="1" s="1"/>
  <c r="AH321" i="1" a="1"/>
  <c r="AH321" i="1" s="1"/>
  <c r="AG321" i="1" a="1"/>
  <c r="AG321" i="1" s="1"/>
  <c r="AF321" i="1" a="1"/>
  <c r="AF321" i="1" s="1"/>
  <c r="AE321" i="1" a="1"/>
  <c r="AE321" i="1" s="1"/>
  <c r="AD321" i="1" a="1"/>
  <c r="AD321" i="1" s="1"/>
  <c r="AC321" i="1" a="1"/>
  <c r="AC321" i="1" s="1"/>
  <c r="AB321" i="1" a="1"/>
  <c r="AB321" i="1" s="1"/>
  <c r="AM320" i="1" a="1"/>
  <c r="AM320" i="1" s="1"/>
  <c r="AL320" i="1" a="1"/>
  <c r="AL320" i="1" s="1"/>
  <c r="AK320" i="1" a="1"/>
  <c r="AK320" i="1" s="1"/>
  <c r="AJ320" i="1" a="1"/>
  <c r="AJ320" i="1" s="1"/>
  <c r="AI320" i="1" a="1"/>
  <c r="AI320" i="1" s="1"/>
  <c r="AH320" i="1" a="1"/>
  <c r="AH320" i="1" s="1"/>
  <c r="AG320" i="1" a="1"/>
  <c r="AG320" i="1" s="1"/>
  <c r="AF320" i="1" a="1"/>
  <c r="AF320" i="1" s="1"/>
  <c r="AE320" i="1" a="1"/>
  <c r="AE320" i="1" s="1"/>
  <c r="AD320" i="1" a="1"/>
  <c r="AD320" i="1" s="1"/>
  <c r="AC320" i="1" a="1"/>
  <c r="AC320" i="1" s="1"/>
  <c r="AB320" i="1" a="1"/>
  <c r="AB320" i="1" s="1"/>
  <c r="AM319" i="1" a="1"/>
  <c r="AM319" i="1" s="1"/>
  <c r="AL319" i="1" a="1"/>
  <c r="AL319" i="1"/>
  <c r="AK319" i="1" a="1"/>
  <c r="AK319" i="1" s="1"/>
  <c r="AJ319" i="1" a="1"/>
  <c r="AJ319" i="1" s="1"/>
  <c r="AI319" i="1" a="1"/>
  <c r="AI319" i="1" s="1"/>
  <c r="AH319" i="1" a="1"/>
  <c r="AH319" i="1" s="1"/>
  <c r="AG319" i="1" a="1"/>
  <c r="AG319" i="1"/>
  <c r="AF319" i="1" a="1"/>
  <c r="AF319" i="1" s="1"/>
  <c r="AE319" i="1" a="1"/>
  <c r="AE319" i="1" s="1"/>
  <c r="AD319" i="1" a="1"/>
  <c r="AD319" i="1" s="1"/>
  <c r="AC319" i="1" a="1"/>
  <c r="AC319" i="1" s="1"/>
  <c r="AB319" i="1" a="1"/>
  <c r="AB319" i="1"/>
  <c r="AM318" i="1" a="1"/>
  <c r="AM318" i="1" s="1"/>
  <c r="AL318" i="1" a="1"/>
  <c r="AL318" i="1" s="1"/>
  <c r="AK318" i="1" a="1"/>
  <c r="AK318" i="1" s="1"/>
  <c r="AJ318" i="1" a="1"/>
  <c r="AJ318" i="1" s="1"/>
  <c r="AI318" i="1" a="1"/>
  <c r="AI318" i="1" s="1"/>
  <c r="AH318" i="1" a="1"/>
  <c r="AH318" i="1" s="1"/>
  <c r="AG318" i="1" a="1"/>
  <c r="AG318" i="1" s="1"/>
  <c r="AF318" i="1" a="1"/>
  <c r="AF318" i="1" s="1"/>
  <c r="AE318" i="1" a="1"/>
  <c r="AE318" i="1" s="1"/>
  <c r="AD318" i="1" a="1"/>
  <c r="AD318" i="1" s="1"/>
  <c r="AC318" i="1" a="1"/>
  <c r="AC318" i="1" s="1"/>
  <c r="AB318" i="1" a="1"/>
  <c r="AB318" i="1" s="1"/>
  <c r="AM317" i="1" a="1"/>
  <c r="AM317" i="1" s="1"/>
  <c r="AL317" i="1" a="1"/>
  <c r="AL317" i="1" s="1"/>
  <c r="AK317" i="1" a="1"/>
  <c r="AK317" i="1" s="1"/>
  <c r="AJ317" i="1" a="1"/>
  <c r="AJ317" i="1" s="1"/>
  <c r="AI317" i="1" a="1"/>
  <c r="AI317" i="1" s="1"/>
  <c r="AH317" i="1" a="1"/>
  <c r="AH317" i="1" s="1"/>
  <c r="AG317" i="1" a="1"/>
  <c r="AG317" i="1" s="1"/>
  <c r="AF317" i="1" a="1"/>
  <c r="AF317" i="1" s="1"/>
  <c r="AE317" i="1" a="1"/>
  <c r="AE317" i="1" s="1"/>
  <c r="AD317" i="1" a="1"/>
  <c r="AD317" i="1" s="1"/>
  <c r="AC317" i="1" a="1"/>
  <c r="AC317" i="1" s="1"/>
  <c r="AB317" i="1" a="1"/>
  <c r="AB317" i="1" s="1"/>
  <c r="AM309" i="1" a="1"/>
  <c r="AM309" i="1" s="1"/>
  <c r="AL309" i="1" a="1"/>
  <c r="AL309" i="1" s="1"/>
  <c r="AK309" i="1" a="1"/>
  <c r="AK309" i="1" s="1"/>
  <c r="AJ309" i="1" a="1"/>
  <c r="AJ309" i="1" s="1"/>
  <c r="AI309" i="1" a="1"/>
  <c r="AI309" i="1" s="1"/>
  <c r="AH309" i="1" a="1"/>
  <c r="AH309" i="1" s="1"/>
  <c r="AG309" i="1" a="1"/>
  <c r="AG309" i="1" s="1"/>
  <c r="AF309" i="1" a="1"/>
  <c r="AF309" i="1" s="1"/>
  <c r="AE309" i="1" a="1"/>
  <c r="AE309" i="1" s="1"/>
  <c r="AD309" i="1" a="1"/>
  <c r="AD309" i="1" s="1"/>
  <c r="AC309" i="1" a="1"/>
  <c r="AC309" i="1" s="1"/>
  <c r="AB309" i="1" a="1"/>
  <c r="AB309" i="1" s="1"/>
  <c r="AM308" i="1" a="1"/>
  <c r="AM308" i="1" s="1"/>
  <c r="AL308" i="1" a="1"/>
  <c r="AL308" i="1" s="1"/>
  <c r="AK308" i="1" a="1"/>
  <c r="AK308" i="1" s="1"/>
  <c r="AJ308" i="1" a="1"/>
  <c r="AJ308" i="1" s="1"/>
  <c r="AI308" i="1" a="1"/>
  <c r="AI308" i="1" s="1"/>
  <c r="AH308" i="1" a="1"/>
  <c r="AH308" i="1" s="1"/>
  <c r="AG308" i="1" a="1"/>
  <c r="AG308" i="1" s="1"/>
  <c r="AF308" i="1" a="1"/>
  <c r="AF308" i="1" s="1"/>
  <c r="AE308" i="1" a="1"/>
  <c r="AE308" i="1" s="1"/>
  <c r="AD308" i="1" a="1"/>
  <c r="AD308" i="1" s="1"/>
  <c r="AC308" i="1" a="1"/>
  <c r="AC308" i="1" s="1"/>
  <c r="AB308" i="1" a="1"/>
  <c r="AB308" i="1" s="1"/>
  <c r="AM307" i="1" a="1"/>
  <c r="AM307" i="1" s="1"/>
  <c r="AL307" i="1" a="1"/>
  <c r="AL307" i="1" s="1"/>
  <c r="AK307" i="1" a="1"/>
  <c r="AK307" i="1" s="1"/>
  <c r="AJ307" i="1" a="1"/>
  <c r="AJ307" i="1" s="1"/>
  <c r="AI307" i="1" a="1"/>
  <c r="AI307" i="1" s="1"/>
  <c r="AH307" i="1" a="1"/>
  <c r="AH307" i="1" s="1"/>
  <c r="AG307" i="1" a="1"/>
  <c r="AG307" i="1" s="1"/>
  <c r="AF307" i="1" a="1"/>
  <c r="AF307" i="1" s="1"/>
  <c r="AE307" i="1" a="1"/>
  <c r="AE307" i="1" s="1"/>
  <c r="AD307" i="1" a="1"/>
  <c r="AD307" i="1" s="1"/>
  <c r="AC307" i="1" a="1"/>
  <c r="AC307" i="1" s="1"/>
  <c r="AB307" i="1" a="1"/>
  <c r="AB307" i="1" s="1"/>
  <c r="AM306" i="1" a="1"/>
  <c r="AM306" i="1" s="1"/>
  <c r="AL306" i="1" a="1"/>
  <c r="AL306" i="1" s="1"/>
  <c r="AK306" i="1" a="1"/>
  <c r="AK306" i="1" s="1"/>
  <c r="AJ306" i="1" a="1"/>
  <c r="AJ306" i="1" s="1"/>
  <c r="AI306" i="1" a="1"/>
  <c r="AI306" i="1" s="1"/>
  <c r="AH306" i="1" a="1"/>
  <c r="AH306" i="1" s="1"/>
  <c r="AG306" i="1" a="1"/>
  <c r="AG306" i="1" s="1"/>
  <c r="AF306" i="1" a="1"/>
  <c r="AF306" i="1" s="1"/>
  <c r="AE306" i="1" a="1"/>
  <c r="AE306" i="1" s="1"/>
  <c r="AD306" i="1" a="1"/>
  <c r="AD306" i="1" s="1"/>
  <c r="AC306" i="1" a="1"/>
  <c r="AC306" i="1" s="1"/>
  <c r="AB306" i="1" a="1"/>
  <c r="AB306" i="1" s="1"/>
  <c r="AM305" i="1" a="1"/>
  <c r="AM305" i="1" s="1"/>
  <c r="AL305" i="1" a="1"/>
  <c r="AL305" i="1" s="1"/>
  <c r="AK305" i="1" a="1"/>
  <c r="AK305" i="1" s="1"/>
  <c r="AJ305" i="1" a="1"/>
  <c r="AJ305" i="1" s="1"/>
  <c r="AI305" i="1" a="1"/>
  <c r="AI305" i="1" s="1"/>
  <c r="AH305" i="1" a="1"/>
  <c r="AH305" i="1" s="1"/>
  <c r="AG305" i="1" a="1"/>
  <c r="AG305" i="1" s="1"/>
  <c r="AF305" i="1" a="1"/>
  <c r="AF305" i="1" s="1"/>
  <c r="AE305" i="1" a="1"/>
  <c r="AE305" i="1" s="1"/>
  <c r="AD305" i="1" a="1"/>
  <c r="AD305" i="1" s="1"/>
  <c r="AC305" i="1" a="1"/>
  <c r="AC305" i="1" s="1"/>
  <c r="AB305" i="1" a="1"/>
  <c r="AB305" i="1" s="1"/>
  <c r="AM304" i="1" a="1"/>
  <c r="AM304" i="1" s="1"/>
  <c r="AL304" i="1" a="1"/>
  <c r="AL304" i="1" s="1"/>
  <c r="AK304" i="1" a="1"/>
  <c r="AK304" i="1" s="1"/>
  <c r="AJ304" i="1" a="1"/>
  <c r="AJ304" i="1" s="1"/>
  <c r="AI304" i="1" a="1"/>
  <c r="AI304" i="1" s="1"/>
  <c r="AH304" i="1" a="1"/>
  <c r="AH304" i="1" s="1"/>
  <c r="AG304" i="1" a="1"/>
  <c r="AG304" i="1" s="1"/>
  <c r="AF304" i="1" a="1"/>
  <c r="AF304" i="1" s="1"/>
  <c r="AE304" i="1" a="1"/>
  <c r="AE304" i="1" s="1"/>
  <c r="AD304" i="1" a="1"/>
  <c r="AD304" i="1" s="1"/>
  <c r="AC304" i="1" a="1"/>
  <c r="AC304" i="1" s="1"/>
  <c r="AB304" i="1" a="1"/>
  <c r="AB304" i="1" s="1"/>
  <c r="AM303" i="1" a="1"/>
  <c r="AM303" i="1" s="1"/>
  <c r="AL303" i="1" a="1"/>
  <c r="AL303" i="1" s="1"/>
  <c r="AK303" i="1" a="1"/>
  <c r="AK303" i="1" s="1"/>
  <c r="AJ303" i="1" a="1"/>
  <c r="AJ303" i="1" s="1"/>
  <c r="AI303" i="1" a="1"/>
  <c r="AI303" i="1" s="1"/>
  <c r="AH303" i="1" a="1"/>
  <c r="AH303" i="1" s="1"/>
  <c r="AG303" i="1" a="1"/>
  <c r="AG303" i="1" s="1"/>
  <c r="AF303" i="1" a="1"/>
  <c r="AF303" i="1" s="1"/>
  <c r="AE303" i="1" a="1"/>
  <c r="AE303" i="1" s="1"/>
  <c r="AD303" i="1" a="1"/>
  <c r="AD303" i="1" s="1"/>
  <c r="AC303" i="1" a="1"/>
  <c r="AC303" i="1" s="1"/>
  <c r="AB303" i="1" a="1"/>
  <c r="AB303" i="1" s="1"/>
  <c r="AM302" i="1" a="1"/>
  <c r="AM302" i="1" s="1"/>
  <c r="AL302" i="1" a="1"/>
  <c r="AL302" i="1" s="1"/>
  <c r="AK302" i="1" a="1"/>
  <c r="AK302" i="1" s="1"/>
  <c r="AJ302" i="1" a="1"/>
  <c r="AJ302" i="1" s="1"/>
  <c r="AI302" i="1" a="1"/>
  <c r="AI302" i="1" s="1"/>
  <c r="AH302" i="1" a="1"/>
  <c r="AH302" i="1" s="1"/>
  <c r="AG302" i="1" a="1"/>
  <c r="AG302" i="1" s="1"/>
  <c r="AF302" i="1" a="1"/>
  <c r="AF302" i="1" s="1"/>
  <c r="AE302" i="1" a="1"/>
  <c r="AE302" i="1" s="1"/>
  <c r="AD302" i="1" a="1"/>
  <c r="AD302" i="1" s="1"/>
  <c r="AC302" i="1" a="1"/>
  <c r="AC302" i="1" s="1"/>
  <c r="AB302" i="1" a="1"/>
  <c r="AB302" i="1" s="1"/>
  <c r="AM301" i="1" a="1"/>
  <c r="AM301" i="1" s="1"/>
  <c r="AL301" i="1" a="1"/>
  <c r="AL301" i="1" s="1"/>
  <c r="AK301" i="1" a="1"/>
  <c r="AK301" i="1" s="1"/>
  <c r="AJ301" i="1" a="1"/>
  <c r="AJ301" i="1" s="1"/>
  <c r="AI301" i="1" a="1"/>
  <c r="AI301" i="1" s="1"/>
  <c r="AH301" i="1" a="1"/>
  <c r="AH301" i="1" s="1"/>
  <c r="AG301" i="1" a="1"/>
  <c r="AG301" i="1" s="1"/>
  <c r="AF301" i="1" a="1"/>
  <c r="AF301" i="1" s="1"/>
  <c r="AE301" i="1" a="1"/>
  <c r="AE301" i="1" s="1"/>
  <c r="AD301" i="1" a="1"/>
  <c r="AD301" i="1" s="1"/>
  <c r="AC301" i="1" a="1"/>
  <c r="AC301" i="1"/>
  <c r="AB301" i="1" a="1"/>
  <c r="AB301" i="1" s="1"/>
  <c r="AM300" i="1" a="1"/>
  <c r="AM300" i="1" s="1"/>
  <c r="AL300" i="1" a="1"/>
  <c r="AL300" i="1" s="1"/>
  <c r="AK300" i="1" a="1"/>
  <c r="AK300" i="1" s="1"/>
  <c r="AJ300" i="1" a="1"/>
  <c r="AJ300" i="1"/>
  <c r="AI300" i="1" a="1"/>
  <c r="AI300" i="1" s="1"/>
  <c r="AH300" i="1" a="1"/>
  <c r="AH300" i="1" s="1"/>
  <c r="AG300" i="1" a="1"/>
  <c r="AG300" i="1" s="1"/>
  <c r="AF300" i="1" a="1"/>
  <c r="AF300" i="1" s="1"/>
  <c r="AE300" i="1" a="1"/>
  <c r="AE300" i="1" s="1"/>
  <c r="AD300" i="1" a="1"/>
  <c r="AD300" i="1"/>
  <c r="AC300" i="1" a="1"/>
  <c r="AC300" i="1" s="1"/>
  <c r="AB300" i="1" a="1"/>
  <c r="AB300" i="1" s="1"/>
  <c r="AM299" i="1" a="1"/>
  <c r="AM299" i="1" s="1"/>
  <c r="AL299" i="1" a="1"/>
  <c r="AL299" i="1" s="1"/>
  <c r="AK299" i="1" a="1"/>
  <c r="AK299" i="1" s="1"/>
  <c r="AJ299" i="1" a="1"/>
  <c r="AJ299" i="1" s="1"/>
  <c r="AI299" i="1" a="1"/>
  <c r="AI299" i="1" s="1"/>
  <c r="AH299" i="1" a="1"/>
  <c r="AH299" i="1" s="1"/>
  <c r="AG299" i="1" a="1"/>
  <c r="AG299" i="1"/>
  <c r="AF299" i="1" a="1"/>
  <c r="AF299" i="1" s="1"/>
  <c r="AE299" i="1" a="1"/>
  <c r="AE299" i="1" s="1"/>
  <c r="AD299" i="1" a="1"/>
  <c r="AD299" i="1"/>
  <c r="AC299" i="1" a="1"/>
  <c r="AC299" i="1" s="1"/>
  <c r="AB299" i="1" a="1"/>
  <c r="AB299" i="1"/>
  <c r="AM298" i="1" a="1"/>
  <c r="AM298" i="1" s="1"/>
  <c r="AL298" i="1" a="1"/>
  <c r="AL298" i="1" s="1"/>
  <c r="AK298" i="1" a="1"/>
  <c r="AK298" i="1"/>
  <c r="AJ298" i="1" a="1"/>
  <c r="AJ298" i="1" s="1"/>
  <c r="AI298" i="1" a="1"/>
  <c r="AI298" i="1" s="1"/>
  <c r="AH298" i="1" a="1"/>
  <c r="AH298" i="1" s="1"/>
  <c r="AG298" i="1" a="1"/>
  <c r="AG298" i="1"/>
  <c r="AF298" i="1" a="1"/>
  <c r="AF298" i="1"/>
  <c r="AE298" i="1" a="1"/>
  <c r="AE298" i="1" s="1"/>
  <c r="AD298" i="1" a="1"/>
  <c r="AD298" i="1" s="1"/>
  <c r="AC298" i="1" a="1"/>
  <c r="AC298" i="1" s="1"/>
  <c r="AB298" i="1" a="1"/>
  <c r="AB298" i="1" s="1"/>
  <c r="AM297" i="1" a="1"/>
  <c r="AM297" i="1" s="1"/>
  <c r="AL297" i="1" a="1"/>
  <c r="AL297" i="1"/>
  <c r="AK297" i="1" a="1"/>
  <c r="AK297" i="1" s="1"/>
  <c r="AJ297" i="1" a="1"/>
  <c r="AJ297" i="1" s="1"/>
  <c r="AI297" i="1" a="1"/>
  <c r="AI297" i="1" s="1"/>
  <c r="AH297" i="1" a="1"/>
  <c r="AH297" i="1" s="1"/>
  <c r="AG297" i="1" a="1"/>
  <c r="AG297" i="1" s="1"/>
  <c r="AF297" i="1" a="1"/>
  <c r="AF297" i="1" s="1"/>
  <c r="AE297" i="1" a="1"/>
  <c r="AE297" i="1" s="1"/>
  <c r="AD297" i="1" a="1"/>
  <c r="AD297" i="1" s="1"/>
  <c r="AC297" i="1" a="1"/>
  <c r="AC297" i="1" s="1"/>
  <c r="AB297" i="1" a="1"/>
  <c r="AB297" i="1" s="1"/>
  <c r="AM296" i="1" a="1"/>
  <c r="AM296" i="1" s="1"/>
  <c r="AL296" i="1" a="1"/>
  <c r="AL296" i="1" s="1"/>
  <c r="AK296" i="1" a="1"/>
  <c r="AK296" i="1" s="1"/>
  <c r="AJ296" i="1" a="1"/>
  <c r="AJ296" i="1" s="1"/>
  <c r="AI296" i="1" a="1"/>
  <c r="AI296" i="1" s="1"/>
  <c r="AH296" i="1" a="1"/>
  <c r="AH296" i="1"/>
  <c r="AG296" i="1" a="1"/>
  <c r="AG296" i="1"/>
  <c r="AF296" i="1" a="1"/>
  <c r="AF296" i="1" s="1"/>
  <c r="AE296" i="1" a="1"/>
  <c r="AE296" i="1" s="1"/>
  <c r="AD296" i="1" a="1"/>
  <c r="AD296" i="1" s="1"/>
  <c r="AC296" i="1" a="1"/>
  <c r="AC296" i="1" s="1"/>
  <c r="AB296" i="1" a="1"/>
  <c r="AB296" i="1" s="1"/>
  <c r="AM295" i="1" a="1"/>
  <c r="AM295" i="1" s="1"/>
  <c r="AL295" i="1" a="1"/>
  <c r="AL295" i="1" s="1"/>
  <c r="AK295" i="1" a="1"/>
  <c r="AK295" i="1"/>
  <c r="AJ295" i="1" a="1"/>
  <c r="AJ295" i="1" s="1"/>
  <c r="AI295" i="1" a="1"/>
  <c r="AI295" i="1" s="1"/>
  <c r="AH295" i="1" a="1"/>
  <c r="AH295" i="1" s="1"/>
  <c r="AG295" i="1" a="1"/>
  <c r="AG295" i="1" s="1"/>
  <c r="AF295" i="1" a="1"/>
  <c r="AF295" i="1" s="1"/>
  <c r="AE295" i="1" a="1"/>
  <c r="AE295" i="1" s="1"/>
  <c r="AD295" i="1" a="1"/>
  <c r="AD295" i="1" s="1"/>
  <c r="AC295" i="1" a="1"/>
  <c r="AC295" i="1" s="1"/>
  <c r="AB295" i="1" a="1"/>
  <c r="AB295" i="1"/>
  <c r="AM294" i="1" a="1"/>
  <c r="AM294" i="1" s="1"/>
  <c r="AL294" i="1" a="1"/>
  <c r="AL294" i="1" s="1"/>
  <c r="AK294" i="1" a="1"/>
  <c r="AK294" i="1" s="1"/>
  <c r="AJ294" i="1" a="1"/>
  <c r="AJ294" i="1" s="1"/>
  <c r="AI294" i="1" a="1"/>
  <c r="AI294" i="1" s="1"/>
  <c r="AH294" i="1" a="1"/>
  <c r="AH294" i="1" s="1"/>
  <c r="AG294" i="1" a="1"/>
  <c r="AG294" i="1" s="1"/>
  <c r="AF294" i="1" a="1"/>
  <c r="AF294" i="1" s="1"/>
  <c r="AE294" i="1" a="1"/>
  <c r="AE294" i="1" s="1"/>
  <c r="AD294" i="1" a="1"/>
  <c r="AD294" i="1"/>
  <c r="AC294" i="1" a="1"/>
  <c r="AC294" i="1" s="1"/>
  <c r="AB294" i="1" a="1"/>
  <c r="AB294" i="1" s="1"/>
  <c r="AM292" i="1" a="1"/>
  <c r="AM292" i="1" s="1"/>
  <c r="AL292" i="1" a="1"/>
  <c r="AL292" i="1" s="1"/>
  <c r="AK292" i="1" a="1"/>
  <c r="AK292" i="1"/>
  <c r="AJ292" i="1" a="1"/>
  <c r="AJ292" i="1" s="1"/>
  <c r="AI292" i="1" a="1"/>
  <c r="AI292" i="1" s="1"/>
  <c r="AH292" i="1" a="1"/>
  <c r="AH292" i="1" s="1"/>
  <c r="AG292" i="1" a="1"/>
  <c r="AG292" i="1"/>
  <c r="AF292" i="1" a="1"/>
  <c r="AF292" i="1"/>
  <c r="AE292" i="1" a="1"/>
  <c r="AE292" i="1" s="1"/>
  <c r="AD292" i="1" a="1"/>
  <c r="AD292" i="1" s="1"/>
  <c r="AC292" i="1" a="1"/>
  <c r="AC292" i="1"/>
  <c r="AB292" i="1" a="1"/>
  <c r="AB292" i="1" s="1"/>
  <c r="AM291" i="1" a="1"/>
  <c r="AM291" i="1" s="1"/>
  <c r="AL291" i="1" a="1"/>
  <c r="AL291" i="1" s="1"/>
  <c r="AK291" i="1" a="1"/>
  <c r="AK291" i="1" s="1"/>
  <c r="AJ291" i="1" a="1"/>
  <c r="AJ291" i="1" s="1"/>
  <c r="AI291" i="1" a="1"/>
  <c r="AI291" i="1" s="1"/>
  <c r="AH291" i="1" a="1"/>
  <c r="AH291" i="1" s="1"/>
  <c r="AG291" i="1" a="1"/>
  <c r="AG291" i="1" s="1"/>
  <c r="AF291" i="1" a="1"/>
  <c r="AF291" i="1" s="1"/>
  <c r="AE291" i="1" a="1"/>
  <c r="AE291" i="1" s="1"/>
  <c r="AD291" i="1" a="1"/>
  <c r="AD291" i="1" s="1"/>
  <c r="AC291" i="1" a="1"/>
  <c r="AC291" i="1" s="1"/>
  <c r="AB291" i="1" a="1"/>
  <c r="AB291" i="1" s="1"/>
  <c r="AM290" i="1" a="1"/>
  <c r="AM290" i="1" s="1"/>
  <c r="AL290" i="1" a="1"/>
  <c r="AL290" i="1" s="1"/>
  <c r="AK290" i="1" a="1"/>
  <c r="AK290" i="1" s="1"/>
  <c r="AJ290" i="1" a="1"/>
  <c r="AJ290" i="1" s="1"/>
  <c r="AI290" i="1" a="1"/>
  <c r="AI290" i="1" s="1"/>
  <c r="AH290" i="1" a="1"/>
  <c r="AH290" i="1" s="1"/>
  <c r="AG290" i="1" a="1"/>
  <c r="AG290" i="1" s="1"/>
  <c r="AF290" i="1" a="1"/>
  <c r="AF290" i="1" s="1"/>
  <c r="AE290" i="1" a="1"/>
  <c r="AE290" i="1" s="1"/>
  <c r="AD290" i="1" a="1"/>
  <c r="AD290" i="1"/>
  <c r="AC290" i="1" a="1"/>
  <c r="AC290" i="1" s="1"/>
  <c r="AB290" i="1" a="1"/>
  <c r="AB290" i="1" s="1"/>
  <c r="AM289" i="1" a="1"/>
  <c r="AM289" i="1" s="1"/>
  <c r="AL289" i="1" a="1"/>
  <c r="AL289" i="1" s="1"/>
  <c r="AK289" i="1" a="1"/>
  <c r="AK289" i="1"/>
  <c r="AJ289" i="1" a="1"/>
  <c r="AJ289" i="1" s="1"/>
  <c r="AI289" i="1" a="1"/>
  <c r="AI289" i="1" s="1"/>
  <c r="AH289" i="1" a="1"/>
  <c r="AH289" i="1" s="1"/>
  <c r="AG289" i="1" a="1"/>
  <c r="AG289" i="1" s="1"/>
  <c r="AF289" i="1" a="1"/>
  <c r="AF289" i="1" s="1"/>
  <c r="AE289" i="1" a="1"/>
  <c r="AE289" i="1" s="1"/>
  <c r="AD289" i="1" a="1"/>
  <c r="AD289" i="1" s="1"/>
  <c r="AC289" i="1" a="1"/>
  <c r="AC289" i="1"/>
  <c r="AB289" i="1" a="1"/>
  <c r="AB289" i="1" s="1"/>
  <c r="AM288" i="1" a="1"/>
  <c r="AM288" i="1" s="1"/>
  <c r="AL288" i="1" a="1"/>
  <c r="AL288" i="1" s="1"/>
  <c r="AK288" i="1" a="1"/>
  <c r="AK288" i="1" s="1"/>
  <c r="AJ288" i="1" a="1"/>
  <c r="AJ288" i="1" s="1"/>
  <c r="AI288" i="1" a="1"/>
  <c r="AI288" i="1" s="1"/>
  <c r="AH288" i="1" a="1"/>
  <c r="AH288" i="1" s="1"/>
  <c r="AG288" i="1" a="1"/>
  <c r="AG288" i="1"/>
  <c r="AF288" i="1" a="1"/>
  <c r="AF288" i="1"/>
  <c r="AE288" i="1" a="1"/>
  <c r="AE288" i="1"/>
  <c r="AD288" i="1" a="1"/>
  <c r="AD288" i="1" s="1"/>
  <c r="AC288" i="1" a="1"/>
  <c r="AC288" i="1" s="1"/>
  <c r="AB288" i="1" a="1"/>
  <c r="AB288" i="1"/>
  <c r="AM287" i="1" a="1"/>
  <c r="AM287" i="1"/>
  <c r="AL287" i="1" a="1"/>
  <c r="AL287" i="1" s="1"/>
  <c r="AK287" i="1" a="1"/>
  <c r="AK287" i="1" s="1"/>
  <c r="AJ287" i="1" a="1"/>
  <c r="AJ287" i="1" s="1"/>
  <c r="AI287" i="1" a="1"/>
  <c r="AI287" i="1" s="1"/>
  <c r="AH287" i="1" a="1"/>
  <c r="AH287" i="1" s="1"/>
  <c r="AG287" i="1" a="1"/>
  <c r="AG287" i="1" s="1"/>
  <c r="AF287" i="1" a="1"/>
  <c r="AF287" i="1" s="1"/>
  <c r="AE287" i="1" a="1"/>
  <c r="AE287" i="1"/>
  <c r="AD287" i="1" a="1"/>
  <c r="AD287" i="1" s="1"/>
  <c r="AC287" i="1" a="1"/>
  <c r="AC287" i="1" s="1"/>
  <c r="AB287" i="1" a="1"/>
  <c r="AB287" i="1" s="1"/>
  <c r="AM286" i="1" a="1"/>
  <c r="AM286" i="1" s="1"/>
  <c r="AL286" i="1" a="1"/>
  <c r="AL286" i="1" s="1"/>
  <c r="AK286" i="1" a="1"/>
  <c r="AK286" i="1" s="1"/>
  <c r="AJ286" i="1" a="1"/>
  <c r="AJ286" i="1"/>
  <c r="AI286" i="1" a="1"/>
  <c r="AI286" i="1" s="1"/>
  <c r="AH286" i="1" a="1"/>
  <c r="AH286" i="1" s="1"/>
  <c r="AG286" i="1" a="1"/>
  <c r="AG286" i="1" s="1"/>
  <c r="AF286" i="1" a="1"/>
  <c r="AF286" i="1" s="1"/>
  <c r="AE286" i="1" a="1"/>
  <c r="AE286" i="1" s="1"/>
  <c r="AD286" i="1" a="1"/>
  <c r="AD286" i="1" s="1"/>
  <c r="AC286" i="1" a="1"/>
  <c r="AC286" i="1"/>
  <c r="AB286" i="1" a="1"/>
  <c r="AB286" i="1" s="1"/>
  <c r="AM285" i="1" a="1"/>
  <c r="AM285" i="1" s="1"/>
  <c r="AL285" i="1" a="1"/>
  <c r="AL285" i="1" s="1"/>
  <c r="AK285" i="1" a="1"/>
  <c r="AK285" i="1" s="1"/>
  <c r="AJ285" i="1" a="1"/>
  <c r="AJ285" i="1" s="1"/>
  <c r="AI285" i="1" a="1"/>
  <c r="AI285" i="1" s="1"/>
  <c r="AH285" i="1" a="1"/>
  <c r="AH285" i="1" s="1"/>
  <c r="AG285" i="1" a="1"/>
  <c r="AG285" i="1" s="1"/>
  <c r="AF285" i="1" a="1"/>
  <c r="AF285" i="1" s="1"/>
  <c r="AE285" i="1" a="1"/>
  <c r="AE285" i="1" s="1"/>
  <c r="AD285" i="1" a="1"/>
  <c r="AD285" i="1" s="1"/>
  <c r="AC285" i="1" a="1"/>
  <c r="AC285" i="1" s="1"/>
  <c r="AB285" i="1" a="1"/>
  <c r="AB285" i="1" s="1"/>
  <c r="AM278" i="1" a="1"/>
  <c r="AM278" i="1" s="1"/>
  <c r="AL278" i="1" a="1"/>
  <c r="AL278" i="1" s="1"/>
  <c r="AK278" i="1" a="1"/>
  <c r="AK278" i="1" s="1"/>
  <c r="AJ278" i="1" a="1"/>
  <c r="AJ278" i="1" s="1"/>
  <c r="AI278" i="1" a="1"/>
  <c r="AI278" i="1" s="1"/>
  <c r="AH278" i="1" a="1"/>
  <c r="AH278" i="1" s="1"/>
  <c r="AG278" i="1" a="1"/>
  <c r="AG278" i="1" s="1"/>
  <c r="AF278" i="1" a="1"/>
  <c r="AF278" i="1" s="1"/>
  <c r="AE278" i="1" a="1"/>
  <c r="AE278" i="1" s="1"/>
  <c r="AD278" i="1" a="1"/>
  <c r="AD278" i="1" s="1"/>
  <c r="AC278" i="1" a="1"/>
  <c r="AC278" i="1" s="1"/>
  <c r="AB278" i="1" a="1"/>
  <c r="AB278" i="1" s="1"/>
  <c r="AM277" i="1" a="1"/>
  <c r="AM277" i="1" s="1"/>
  <c r="AL277" i="1" a="1"/>
  <c r="AL277" i="1" s="1"/>
  <c r="AK277" i="1" a="1"/>
  <c r="AK277" i="1" s="1"/>
  <c r="AJ277" i="1" a="1"/>
  <c r="AJ277" i="1" s="1"/>
  <c r="AI277" i="1" a="1"/>
  <c r="AI277" i="1" s="1"/>
  <c r="AH277" i="1" a="1"/>
  <c r="AH277" i="1" s="1"/>
  <c r="AG277" i="1" a="1"/>
  <c r="AG277" i="1" s="1"/>
  <c r="AF277" i="1" a="1"/>
  <c r="AF277" i="1" s="1"/>
  <c r="AE277" i="1" a="1"/>
  <c r="AE277" i="1" s="1"/>
  <c r="AD277" i="1" a="1"/>
  <c r="AD277" i="1" s="1"/>
  <c r="AC277" i="1" a="1"/>
  <c r="AC277" i="1" s="1"/>
  <c r="AB277" i="1" a="1"/>
  <c r="AB277" i="1" s="1"/>
  <c r="AM276" i="1" a="1"/>
  <c r="AM276" i="1" s="1"/>
  <c r="AL276" i="1" a="1"/>
  <c r="AL276" i="1" s="1"/>
  <c r="AK276" i="1" a="1"/>
  <c r="AK276" i="1" s="1"/>
  <c r="AJ276" i="1" a="1"/>
  <c r="AJ276" i="1" s="1"/>
  <c r="AI276" i="1" a="1"/>
  <c r="AI276" i="1" s="1"/>
  <c r="AH276" i="1" a="1"/>
  <c r="AH276" i="1" s="1"/>
  <c r="AG276" i="1" a="1"/>
  <c r="AG276" i="1" s="1"/>
  <c r="AF276" i="1" a="1"/>
  <c r="AF276" i="1" s="1"/>
  <c r="AE276" i="1" a="1"/>
  <c r="AE276" i="1" s="1"/>
  <c r="AD276" i="1" a="1"/>
  <c r="AD276" i="1" s="1"/>
  <c r="AC276" i="1" a="1"/>
  <c r="AC276" i="1" s="1"/>
  <c r="AB276" i="1" a="1"/>
  <c r="AB276" i="1" s="1"/>
  <c r="AM275" i="1" a="1"/>
  <c r="AM275" i="1" s="1"/>
  <c r="AL275" i="1" a="1"/>
  <c r="AL275" i="1" s="1"/>
  <c r="AK275" i="1" a="1"/>
  <c r="AK275" i="1" s="1"/>
  <c r="AJ275" i="1" a="1"/>
  <c r="AJ275" i="1" s="1"/>
  <c r="AI275" i="1" a="1"/>
  <c r="AI275" i="1" s="1"/>
  <c r="AH275" i="1" a="1"/>
  <c r="AH275" i="1" s="1"/>
  <c r="AG275" i="1" a="1"/>
  <c r="AG275" i="1" s="1"/>
  <c r="AF275" i="1" a="1"/>
  <c r="AF275" i="1" s="1"/>
  <c r="AE275" i="1" a="1"/>
  <c r="AE275" i="1" s="1"/>
  <c r="AD275" i="1" a="1"/>
  <c r="AD275" i="1" s="1"/>
  <c r="AC275" i="1" a="1"/>
  <c r="AC275" i="1" s="1"/>
  <c r="AB275" i="1" a="1"/>
  <c r="AB275" i="1" s="1"/>
  <c r="AM274" i="1" a="1"/>
  <c r="AM274" i="1" s="1"/>
  <c r="AL274" i="1" a="1"/>
  <c r="AL274" i="1" s="1"/>
  <c r="AK274" i="1" a="1"/>
  <c r="AK274" i="1" s="1"/>
  <c r="AJ274" i="1" a="1"/>
  <c r="AJ274" i="1" s="1"/>
  <c r="AI274" i="1" a="1"/>
  <c r="AI274" i="1" s="1"/>
  <c r="AH274" i="1" a="1"/>
  <c r="AH274" i="1" s="1"/>
  <c r="AG274" i="1" a="1"/>
  <c r="AG274" i="1" s="1"/>
  <c r="AF274" i="1" a="1"/>
  <c r="AF274" i="1" s="1"/>
  <c r="AE274" i="1" a="1"/>
  <c r="AE274" i="1" s="1"/>
  <c r="AD274" i="1" a="1"/>
  <c r="AD274" i="1" s="1"/>
  <c r="AC274" i="1" a="1"/>
  <c r="AC274" i="1" s="1"/>
  <c r="AB274" i="1" a="1"/>
  <c r="AB274" i="1" s="1"/>
  <c r="AM273" i="1" a="1"/>
  <c r="AM273" i="1" s="1"/>
  <c r="AL273" i="1" a="1"/>
  <c r="AL273" i="1" s="1"/>
  <c r="AK273" i="1" a="1"/>
  <c r="AK273" i="1" s="1"/>
  <c r="AJ273" i="1" a="1"/>
  <c r="AJ273" i="1" s="1"/>
  <c r="AI273" i="1" a="1"/>
  <c r="AI273" i="1" s="1"/>
  <c r="AH273" i="1" a="1"/>
  <c r="AH273" i="1" s="1"/>
  <c r="AG273" i="1" a="1"/>
  <c r="AG273" i="1" s="1"/>
  <c r="AF273" i="1" a="1"/>
  <c r="AF273" i="1" s="1"/>
  <c r="AE273" i="1" a="1"/>
  <c r="AE273" i="1" s="1"/>
  <c r="AD273" i="1" a="1"/>
  <c r="AD273" i="1" s="1"/>
  <c r="AC273" i="1" a="1"/>
  <c r="AC273" i="1" s="1"/>
  <c r="AB273" i="1" a="1"/>
  <c r="AB273" i="1" s="1"/>
  <c r="AM272" i="1" a="1"/>
  <c r="AM272" i="1" s="1"/>
  <c r="AL272" i="1" a="1"/>
  <c r="AL272" i="1" s="1"/>
  <c r="AK272" i="1" a="1"/>
  <c r="AK272" i="1" s="1"/>
  <c r="AJ272" i="1" a="1"/>
  <c r="AJ272" i="1" s="1"/>
  <c r="AI272" i="1" a="1"/>
  <c r="AI272" i="1" s="1"/>
  <c r="AH272" i="1" a="1"/>
  <c r="AH272" i="1" s="1"/>
  <c r="AG272" i="1" a="1"/>
  <c r="AG272" i="1" s="1"/>
  <c r="AF272" i="1" a="1"/>
  <c r="AF272" i="1" s="1"/>
  <c r="AE272" i="1" a="1"/>
  <c r="AE272" i="1" s="1"/>
  <c r="AD272" i="1" a="1"/>
  <c r="AD272" i="1" s="1"/>
  <c r="AC272" i="1" a="1"/>
  <c r="AC272" i="1" s="1"/>
  <c r="AB272" i="1" a="1"/>
  <c r="AB272" i="1" s="1"/>
  <c r="AM271" i="1" a="1"/>
  <c r="AM271" i="1" s="1"/>
  <c r="AL271" i="1" a="1"/>
  <c r="AL271" i="1" s="1"/>
  <c r="AK271" i="1" a="1"/>
  <c r="AK271" i="1" s="1"/>
  <c r="AJ271" i="1" a="1"/>
  <c r="AJ271" i="1" s="1"/>
  <c r="AI271" i="1" a="1"/>
  <c r="AI271" i="1" s="1"/>
  <c r="AH271" i="1" a="1"/>
  <c r="AH271" i="1" s="1"/>
  <c r="AG271" i="1" a="1"/>
  <c r="AG271" i="1" s="1"/>
  <c r="AF271" i="1" a="1"/>
  <c r="AF271" i="1" s="1"/>
  <c r="AE271" i="1" a="1"/>
  <c r="AE271" i="1" s="1"/>
  <c r="AD271" i="1" a="1"/>
  <c r="AD271" i="1" s="1"/>
  <c r="AC271" i="1" a="1"/>
  <c r="AC271" i="1" s="1"/>
  <c r="AB271" i="1" a="1"/>
  <c r="AB271" i="1" s="1"/>
  <c r="AM270" i="1" a="1"/>
  <c r="AM270" i="1" s="1"/>
  <c r="AL270" i="1" a="1"/>
  <c r="AL270" i="1" s="1"/>
  <c r="AK270" i="1" a="1"/>
  <c r="AK270" i="1" s="1"/>
  <c r="AJ270" i="1" a="1"/>
  <c r="AJ270" i="1" s="1"/>
  <c r="AI270" i="1" a="1"/>
  <c r="AI270" i="1" s="1"/>
  <c r="AH270" i="1" a="1"/>
  <c r="AH270" i="1" s="1"/>
  <c r="AG270" i="1" a="1"/>
  <c r="AG270" i="1" s="1"/>
  <c r="AF270" i="1" a="1"/>
  <c r="AF270" i="1"/>
  <c r="AE270" i="1" a="1"/>
  <c r="AE270" i="1" s="1"/>
  <c r="AD270" i="1" a="1"/>
  <c r="AD270" i="1" s="1"/>
  <c r="AC270" i="1" a="1"/>
  <c r="AC270" i="1" s="1"/>
  <c r="AB270" i="1" a="1"/>
  <c r="AB270" i="1"/>
  <c r="AM269" i="1" a="1"/>
  <c r="AM269" i="1" s="1"/>
  <c r="AL269" i="1" a="1"/>
  <c r="AL269" i="1" s="1"/>
  <c r="AK269" i="1" a="1"/>
  <c r="AK269" i="1" s="1"/>
  <c r="AJ269" i="1" a="1"/>
  <c r="AJ269" i="1" s="1"/>
  <c r="AI269" i="1" a="1"/>
  <c r="AI269" i="1" s="1"/>
  <c r="AH269" i="1" a="1"/>
  <c r="AH269" i="1" s="1"/>
  <c r="AG269" i="1" a="1"/>
  <c r="AG269" i="1"/>
  <c r="AF269" i="1" a="1"/>
  <c r="AF269" i="1" s="1"/>
  <c r="AE269" i="1" a="1"/>
  <c r="AE269" i="1"/>
  <c r="AD269" i="1" a="1"/>
  <c r="AD269" i="1" s="1"/>
  <c r="AC269" i="1" a="1"/>
  <c r="AC269" i="1" s="1"/>
  <c r="AB269" i="1" a="1"/>
  <c r="AB269" i="1" s="1"/>
  <c r="AM268" i="1" a="1"/>
  <c r="AM268" i="1" s="1"/>
  <c r="AL268" i="1" a="1"/>
  <c r="AL268" i="1" s="1"/>
  <c r="AK268" i="1" a="1"/>
  <c r="AK268" i="1" s="1"/>
  <c r="AJ268" i="1" a="1"/>
  <c r="AJ268" i="1"/>
  <c r="AI268" i="1" a="1"/>
  <c r="AI268" i="1" s="1"/>
  <c r="AH268" i="1" a="1"/>
  <c r="AH268" i="1" s="1"/>
  <c r="AG268" i="1" a="1"/>
  <c r="AG268" i="1" s="1"/>
  <c r="AF268" i="1" a="1"/>
  <c r="AF268" i="1" s="1"/>
  <c r="AE268" i="1" a="1"/>
  <c r="AE268" i="1" s="1"/>
  <c r="AD268" i="1" a="1"/>
  <c r="AD268" i="1" s="1"/>
  <c r="AC268" i="1" a="1"/>
  <c r="AC268" i="1" s="1"/>
  <c r="AB268" i="1" a="1"/>
  <c r="AB268" i="1" s="1"/>
  <c r="AM267" i="1" a="1"/>
  <c r="AM267" i="1" s="1"/>
  <c r="AL267" i="1" a="1"/>
  <c r="AL267" i="1" s="1"/>
  <c r="AK267" i="1" a="1"/>
  <c r="AK267" i="1" s="1"/>
  <c r="AJ267" i="1" a="1"/>
  <c r="AJ267" i="1" s="1"/>
  <c r="AI267" i="1" a="1"/>
  <c r="AI267" i="1" s="1"/>
  <c r="AH267" i="1" a="1"/>
  <c r="AH267" i="1" s="1"/>
  <c r="AG267" i="1" a="1"/>
  <c r="AG267" i="1" s="1"/>
  <c r="AF267" i="1" a="1"/>
  <c r="AF267" i="1" s="1"/>
  <c r="AE267" i="1" a="1"/>
  <c r="AE267" i="1" s="1"/>
  <c r="AD267" i="1" a="1"/>
  <c r="AD267" i="1" s="1"/>
  <c r="AC267" i="1" a="1"/>
  <c r="AC267" i="1" s="1"/>
  <c r="AB267" i="1" a="1"/>
  <c r="AB267" i="1" s="1"/>
  <c r="AM266" i="1" a="1"/>
  <c r="AM266" i="1"/>
  <c r="AL266" i="1" a="1"/>
  <c r="AL266" i="1" s="1"/>
  <c r="AK266" i="1" a="1"/>
  <c r="AK266" i="1"/>
  <c r="AJ266" i="1" a="1"/>
  <c r="AJ266" i="1" s="1"/>
  <c r="AI266" i="1" a="1"/>
  <c r="AI266" i="1"/>
  <c r="AH266" i="1" a="1"/>
  <c r="AH266" i="1" s="1"/>
  <c r="AG266" i="1" a="1"/>
  <c r="AG266" i="1" s="1"/>
  <c r="AF266" i="1" a="1"/>
  <c r="AF266" i="1" s="1"/>
  <c r="AE266" i="1" a="1"/>
  <c r="AE266" i="1" s="1"/>
  <c r="AD266" i="1" a="1"/>
  <c r="AD266" i="1" s="1"/>
  <c r="AC266" i="1" a="1"/>
  <c r="AC266" i="1" s="1"/>
  <c r="AB266" i="1" a="1"/>
  <c r="AB266" i="1"/>
  <c r="AM265" i="1" a="1"/>
  <c r="AM265" i="1" s="1"/>
  <c r="AL265" i="1" a="1"/>
  <c r="AL265" i="1" s="1"/>
  <c r="AK265" i="1" a="1"/>
  <c r="AK265" i="1" s="1"/>
  <c r="AJ265" i="1" a="1"/>
  <c r="AJ265" i="1" s="1"/>
  <c r="AI265" i="1" a="1"/>
  <c r="AI265" i="1" s="1"/>
  <c r="AH265" i="1" a="1"/>
  <c r="AH265" i="1" s="1"/>
  <c r="AG265" i="1" a="1"/>
  <c r="AG265" i="1"/>
  <c r="AF265" i="1" a="1"/>
  <c r="AF265" i="1" s="1"/>
  <c r="AE265" i="1" a="1"/>
  <c r="AE265" i="1" s="1"/>
  <c r="AD265" i="1" a="1"/>
  <c r="AD265" i="1" s="1"/>
  <c r="AC265" i="1" a="1"/>
  <c r="AC265" i="1" s="1"/>
  <c r="AB265" i="1" a="1"/>
  <c r="AB265" i="1" s="1"/>
  <c r="AM264" i="1" a="1"/>
  <c r="AM264" i="1" s="1"/>
  <c r="AL264" i="1" a="1"/>
  <c r="AL264" i="1" s="1"/>
  <c r="AK264" i="1" a="1"/>
  <c r="AK264" i="1" s="1"/>
  <c r="AJ264" i="1" a="1"/>
  <c r="AJ264" i="1" s="1"/>
  <c r="AI264" i="1" a="1"/>
  <c r="AI264" i="1" s="1"/>
  <c r="AH264" i="1" a="1"/>
  <c r="AH264" i="1" s="1"/>
  <c r="AG264" i="1" a="1"/>
  <c r="AG264" i="1" s="1"/>
  <c r="AF264" i="1" a="1"/>
  <c r="AF264" i="1" s="1"/>
  <c r="AE264" i="1" a="1"/>
  <c r="AE264" i="1" s="1"/>
  <c r="AD264" i="1" a="1"/>
  <c r="AD264" i="1" s="1"/>
  <c r="AC264" i="1" a="1"/>
  <c r="AC264" i="1" s="1"/>
  <c r="AB264" i="1" a="1"/>
  <c r="AB264" i="1" s="1"/>
  <c r="AM263" i="1" a="1"/>
  <c r="AM263" i="1" s="1"/>
  <c r="AL263" i="1" a="1"/>
  <c r="AL263" i="1" s="1"/>
  <c r="AK263" i="1" a="1"/>
  <c r="AK263" i="1" s="1"/>
  <c r="AJ263" i="1" a="1"/>
  <c r="AJ263" i="1" s="1"/>
  <c r="AI263" i="1" a="1"/>
  <c r="AI263" i="1" s="1"/>
  <c r="AH263" i="1" a="1"/>
  <c r="AH263" i="1" s="1"/>
  <c r="AG263" i="1" a="1"/>
  <c r="AG263" i="1" s="1"/>
  <c r="AF263" i="1" a="1"/>
  <c r="AF263" i="1" s="1"/>
  <c r="AE263" i="1" a="1"/>
  <c r="AE263" i="1" s="1"/>
  <c r="AD263" i="1" a="1"/>
  <c r="AD263" i="1" s="1"/>
  <c r="C194" i="4" s="1"/>
  <c r="AC263" i="1" a="1"/>
  <c r="AC263" i="1" s="1"/>
  <c r="AB263" i="1" a="1"/>
  <c r="AB263" i="1" s="1"/>
  <c r="AM244" i="1" a="1"/>
  <c r="AM244" i="1" s="1"/>
  <c r="AL244" i="1" a="1"/>
  <c r="AL244" i="1" s="1"/>
  <c r="AK244" i="1" a="1"/>
  <c r="AK244" i="1" s="1"/>
  <c r="AJ244" i="1" a="1"/>
  <c r="AJ244" i="1" s="1"/>
  <c r="AI244" i="1" a="1"/>
  <c r="AI244" i="1" s="1"/>
  <c r="AH244" i="1" a="1"/>
  <c r="AH244" i="1" s="1"/>
  <c r="AG244" i="1" a="1"/>
  <c r="AG244" i="1" s="1"/>
  <c r="AF244" i="1" a="1"/>
  <c r="AF244" i="1" s="1"/>
  <c r="AE244" i="1" a="1"/>
  <c r="AE244" i="1" s="1"/>
  <c r="AD244" i="1" a="1"/>
  <c r="AD244" i="1" s="1"/>
  <c r="AC244" i="1" a="1"/>
  <c r="AC244" i="1" s="1"/>
  <c r="AB244" i="1" a="1"/>
  <c r="AB244" i="1" s="1"/>
  <c r="AM243" i="1" a="1"/>
  <c r="AM243" i="1" s="1"/>
  <c r="AL243" i="1" a="1"/>
  <c r="AL243" i="1" s="1"/>
  <c r="AK243" i="1" a="1"/>
  <c r="AK243" i="1" s="1"/>
  <c r="AJ243" i="1" a="1"/>
  <c r="AJ243" i="1" s="1"/>
  <c r="AI243" i="1" a="1"/>
  <c r="AI243" i="1"/>
  <c r="AH243" i="1" a="1"/>
  <c r="AH243" i="1" s="1"/>
  <c r="AG243" i="1" a="1"/>
  <c r="AG243" i="1"/>
  <c r="AF243" i="1" a="1"/>
  <c r="AF243" i="1" s="1"/>
  <c r="AE243" i="1" a="1"/>
  <c r="AE243" i="1" s="1"/>
  <c r="AD243" i="1" a="1"/>
  <c r="AD243" i="1" s="1"/>
  <c r="AC243" i="1" a="1"/>
  <c r="AC243" i="1" s="1"/>
  <c r="AB243" i="1" a="1"/>
  <c r="AB243" i="1" s="1"/>
  <c r="AM242" i="1" a="1"/>
  <c r="AM242" i="1" s="1"/>
  <c r="AL242" i="1" a="1"/>
  <c r="AL242" i="1" s="1"/>
  <c r="AK242" i="1" a="1"/>
  <c r="AK242" i="1" s="1"/>
  <c r="AJ242" i="1" a="1"/>
  <c r="AJ242" i="1" s="1"/>
  <c r="AI242" i="1" a="1"/>
  <c r="AI242" i="1" s="1"/>
  <c r="AH242" i="1" a="1"/>
  <c r="AH242" i="1" s="1"/>
  <c r="AG242" i="1" a="1"/>
  <c r="AG242" i="1" s="1"/>
  <c r="AF242" i="1" a="1"/>
  <c r="AF242" i="1" s="1"/>
  <c r="AE242" i="1" a="1"/>
  <c r="AE242" i="1" s="1"/>
  <c r="AD242" i="1" a="1"/>
  <c r="AD242" i="1" s="1"/>
  <c r="AC242" i="1" a="1"/>
  <c r="AC242" i="1" s="1"/>
  <c r="AB242" i="1" a="1"/>
  <c r="AB242" i="1" s="1"/>
  <c r="AM241" i="1" a="1"/>
  <c r="AM241" i="1" s="1"/>
  <c r="AL241" i="1" a="1"/>
  <c r="AL241" i="1" s="1"/>
  <c r="AK241" i="1" a="1"/>
  <c r="AK241" i="1" s="1"/>
  <c r="AJ241" i="1" a="1"/>
  <c r="AJ241" i="1"/>
  <c r="AI241" i="1" a="1"/>
  <c r="AI241" i="1" s="1"/>
  <c r="AH241" i="1" a="1"/>
  <c r="AH241" i="1" s="1"/>
  <c r="AG241" i="1" a="1"/>
  <c r="AG241" i="1" s="1"/>
  <c r="AF241" i="1" a="1"/>
  <c r="AF241" i="1"/>
  <c r="AE241" i="1" a="1"/>
  <c r="AE241" i="1" s="1"/>
  <c r="AD241" i="1" a="1"/>
  <c r="AD241" i="1" s="1"/>
  <c r="AC241" i="1" a="1"/>
  <c r="AC241" i="1" s="1"/>
  <c r="AB241" i="1" a="1"/>
  <c r="AB241" i="1" s="1"/>
  <c r="AM240" i="1" a="1"/>
  <c r="AM240" i="1" s="1"/>
  <c r="AL240" i="1" a="1"/>
  <c r="AL240" i="1" s="1"/>
  <c r="AK240" i="1" a="1"/>
  <c r="AK240" i="1" s="1"/>
  <c r="AJ240" i="1" a="1"/>
  <c r="AJ240" i="1" s="1"/>
  <c r="AI240" i="1" a="1"/>
  <c r="AI240" i="1"/>
  <c r="AH240" i="1" a="1"/>
  <c r="AH240" i="1" s="1"/>
  <c r="AG240" i="1" a="1"/>
  <c r="AG240" i="1" s="1"/>
  <c r="AF240" i="1" a="1"/>
  <c r="AF240" i="1" s="1"/>
  <c r="AE240" i="1" a="1"/>
  <c r="AE240" i="1" s="1"/>
  <c r="AD240" i="1" a="1"/>
  <c r="AD240" i="1" s="1"/>
  <c r="AC240" i="1" a="1"/>
  <c r="AC240" i="1" s="1"/>
  <c r="AB240" i="1" a="1"/>
  <c r="AB240" i="1"/>
  <c r="AM239" i="1" a="1"/>
  <c r="AM239" i="1" s="1"/>
  <c r="AL239" i="1" a="1"/>
  <c r="AL239" i="1" s="1"/>
  <c r="AK239" i="1" a="1"/>
  <c r="AK239" i="1" s="1"/>
  <c r="AJ239" i="1" a="1"/>
  <c r="AJ239" i="1" s="1"/>
  <c r="AI239" i="1" a="1"/>
  <c r="AI239" i="1" s="1"/>
  <c r="AH239" i="1" a="1"/>
  <c r="AH239" i="1" s="1"/>
  <c r="AG239" i="1" a="1"/>
  <c r="AG239" i="1"/>
  <c r="AF239" i="1" a="1"/>
  <c r="AF239" i="1" s="1"/>
  <c r="AE239" i="1" a="1"/>
  <c r="AE239" i="1" s="1"/>
  <c r="AD239" i="1" a="1"/>
  <c r="AD239" i="1" s="1"/>
  <c r="AC239" i="1" a="1"/>
  <c r="AC239" i="1" s="1"/>
  <c r="AB239" i="1" a="1"/>
  <c r="AB239" i="1" s="1"/>
  <c r="AM238" i="1" a="1"/>
  <c r="AM238" i="1" s="1"/>
  <c r="AL238" i="1" a="1"/>
  <c r="AL238" i="1" s="1"/>
  <c r="AK238" i="1" a="1"/>
  <c r="AK238" i="1" s="1"/>
  <c r="AJ238" i="1" a="1"/>
  <c r="AJ238" i="1" s="1"/>
  <c r="AI238" i="1" a="1"/>
  <c r="AI238" i="1" s="1"/>
  <c r="AH238" i="1" a="1"/>
  <c r="AH238" i="1" s="1"/>
  <c r="AG238" i="1" a="1"/>
  <c r="AG238" i="1" s="1"/>
  <c r="AF238" i="1" a="1"/>
  <c r="AF238" i="1" s="1"/>
  <c r="AE238" i="1" a="1"/>
  <c r="AE238" i="1" s="1"/>
  <c r="AD238" i="1" a="1"/>
  <c r="AD238" i="1" s="1"/>
  <c r="AC238" i="1" a="1"/>
  <c r="AC238" i="1" s="1"/>
  <c r="AB238" i="1" a="1"/>
  <c r="AB238" i="1" s="1"/>
  <c r="AM237" i="1" a="1"/>
  <c r="AM237" i="1" s="1"/>
  <c r="AL237" i="1" a="1"/>
  <c r="AL237" i="1" s="1"/>
  <c r="AK237" i="1" a="1"/>
  <c r="AK237" i="1" s="1"/>
  <c r="AJ237" i="1" a="1"/>
  <c r="AJ237" i="1" s="1"/>
  <c r="AI237" i="1" a="1"/>
  <c r="AI237" i="1" s="1"/>
  <c r="AH237" i="1" a="1"/>
  <c r="AH237" i="1" s="1"/>
  <c r="AG237" i="1" a="1"/>
  <c r="AG237" i="1" s="1"/>
  <c r="AF237" i="1" a="1"/>
  <c r="AF237" i="1" s="1"/>
  <c r="AE237" i="1" a="1"/>
  <c r="AE237" i="1" s="1"/>
  <c r="AD237" i="1" a="1"/>
  <c r="AD237" i="1" s="1"/>
  <c r="AC237" i="1" a="1"/>
  <c r="AC237" i="1"/>
  <c r="AB237" i="1" a="1"/>
  <c r="AB237" i="1" s="1"/>
  <c r="AM236" i="1" a="1"/>
  <c r="AM236" i="1" s="1"/>
  <c r="AL236" i="1" a="1"/>
  <c r="AL236" i="1" s="1"/>
  <c r="AK236" i="1" a="1"/>
  <c r="AK236" i="1" s="1"/>
  <c r="AJ236" i="1" a="1"/>
  <c r="AJ236" i="1" s="1"/>
  <c r="AI236" i="1" a="1"/>
  <c r="AI236" i="1" s="1"/>
  <c r="AH236" i="1" a="1"/>
  <c r="AH236" i="1" s="1"/>
  <c r="AG236" i="1" a="1"/>
  <c r="AG236" i="1" s="1"/>
  <c r="AF236" i="1" a="1"/>
  <c r="AF236" i="1" s="1"/>
  <c r="AE236" i="1" a="1"/>
  <c r="AE236" i="1" s="1"/>
  <c r="AD236" i="1" a="1"/>
  <c r="AD236" i="1" s="1"/>
  <c r="AC236" i="1" a="1"/>
  <c r="AC236" i="1" s="1"/>
  <c r="AB236" i="1" a="1"/>
  <c r="AB236" i="1" s="1"/>
  <c r="AM235" i="1" a="1"/>
  <c r="AM235" i="1" s="1"/>
  <c r="AL235" i="1" a="1"/>
  <c r="AL235" i="1" s="1"/>
  <c r="AK235" i="1" a="1"/>
  <c r="AK235" i="1" s="1"/>
  <c r="AJ235" i="1" a="1"/>
  <c r="AJ235" i="1" s="1"/>
  <c r="AI235" i="1" a="1"/>
  <c r="AI235" i="1" s="1"/>
  <c r="AH235" i="1" a="1"/>
  <c r="AH235" i="1" s="1"/>
  <c r="AG235" i="1" a="1"/>
  <c r="AG235" i="1" s="1"/>
  <c r="AF235" i="1" a="1"/>
  <c r="AF235" i="1" s="1"/>
  <c r="AE235" i="1" a="1"/>
  <c r="AE235" i="1" s="1"/>
  <c r="AD235" i="1" a="1"/>
  <c r="AD235" i="1" s="1"/>
  <c r="AC235" i="1" a="1"/>
  <c r="AC235" i="1" s="1"/>
  <c r="AB235" i="1" a="1"/>
  <c r="AB235" i="1" s="1"/>
  <c r="AM234" i="1" a="1"/>
  <c r="AM234" i="1" s="1"/>
  <c r="AL234" i="1" a="1"/>
  <c r="AL234" i="1" s="1"/>
  <c r="AK234" i="1" a="1"/>
  <c r="AK234" i="1" s="1"/>
  <c r="AJ234" i="1" a="1"/>
  <c r="AJ234" i="1" s="1"/>
  <c r="AI234" i="1" a="1"/>
  <c r="AI234" i="1" s="1"/>
  <c r="AH234" i="1" a="1"/>
  <c r="AH234" i="1" s="1"/>
  <c r="AG234" i="1" a="1"/>
  <c r="AG234" i="1" s="1"/>
  <c r="AF234" i="1" a="1"/>
  <c r="AF234" i="1" s="1"/>
  <c r="AE234" i="1" a="1"/>
  <c r="AE234" i="1" s="1"/>
  <c r="AD234" i="1" a="1"/>
  <c r="AD234" i="1" s="1"/>
  <c r="AC234" i="1" a="1"/>
  <c r="AC234" i="1" s="1"/>
  <c r="AB234" i="1" a="1"/>
  <c r="AB234" i="1" s="1"/>
  <c r="AM233" i="1" a="1"/>
  <c r="AM233" i="1" s="1"/>
  <c r="AL233" i="1" a="1"/>
  <c r="AL233" i="1" s="1"/>
  <c r="AK233" i="1" a="1"/>
  <c r="AK233" i="1" s="1"/>
  <c r="AJ233" i="1" a="1"/>
  <c r="AJ233" i="1" s="1"/>
  <c r="AI233" i="1" a="1"/>
  <c r="AI233" i="1" s="1"/>
  <c r="AH233" i="1" a="1"/>
  <c r="AH233" i="1" s="1"/>
  <c r="AG233" i="1" a="1"/>
  <c r="AG233" i="1" s="1"/>
  <c r="AF233" i="1" a="1"/>
  <c r="AF233" i="1" s="1"/>
  <c r="AE233" i="1" a="1"/>
  <c r="AE233" i="1" s="1"/>
  <c r="AD233" i="1" a="1"/>
  <c r="AD233" i="1" s="1"/>
  <c r="AC233" i="1" a="1"/>
  <c r="AC233" i="1" s="1"/>
  <c r="AB233" i="1" a="1"/>
  <c r="AB233" i="1" s="1"/>
  <c r="AM232" i="1" a="1"/>
  <c r="AM232" i="1" s="1"/>
  <c r="AL232" i="1" a="1"/>
  <c r="AL232" i="1" s="1"/>
  <c r="AK232" i="1" a="1"/>
  <c r="AK232" i="1" s="1"/>
  <c r="AJ232" i="1" a="1"/>
  <c r="AJ232" i="1" s="1"/>
  <c r="AI232" i="1" a="1"/>
  <c r="AI232" i="1" s="1"/>
  <c r="AH232" i="1" a="1"/>
  <c r="AH232" i="1" s="1"/>
  <c r="AG232" i="1" a="1"/>
  <c r="AG232" i="1" s="1"/>
  <c r="AF232" i="1" a="1"/>
  <c r="AF232" i="1" s="1"/>
  <c r="AE232" i="1" a="1"/>
  <c r="AE232" i="1" s="1"/>
  <c r="AD232" i="1" a="1"/>
  <c r="AD232" i="1" s="1"/>
  <c r="AC232" i="1" a="1"/>
  <c r="AC232" i="1" s="1"/>
  <c r="AB232" i="1" a="1"/>
  <c r="AB232" i="1" s="1"/>
  <c r="AM231" i="1" a="1"/>
  <c r="AM231" i="1" s="1"/>
  <c r="AL231" i="1" a="1"/>
  <c r="AL231" i="1" s="1"/>
  <c r="AK231" i="1" a="1"/>
  <c r="AK231" i="1" s="1"/>
  <c r="AJ231" i="1" a="1"/>
  <c r="AJ231" i="1" s="1"/>
  <c r="AI231" i="1" a="1"/>
  <c r="AI231" i="1" s="1"/>
  <c r="AH231" i="1" a="1"/>
  <c r="AH231" i="1" s="1"/>
  <c r="AG231" i="1" a="1"/>
  <c r="AG231" i="1" s="1"/>
  <c r="AF231" i="1" a="1"/>
  <c r="AF231" i="1" s="1"/>
  <c r="AE231" i="1" a="1"/>
  <c r="AE231" i="1" s="1"/>
  <c r="AD231" i="1" a="1"/>
  <c r="AD231" i="1" s="1"/>
  <c r="AC231" i="1" a="1"/>
  <c r="AC231" i="1" s="1"/>
  <c r="AB231" i="1" a="1"/>
  <c r="AB231" i="1" s="1"/>
  <c r="AM230" i="1" a="1"/>
  <c r="AM230" i="1" s="1"/>
  <c r="AL230" i="1" a="1"/>
  <c r="AL230" i="1" s="1"/>
  <c r="AK230" i="1" a="1"/>
  <c r="AK230" i="1" s="1"/>
  <c r="AJ230" i="1" a="1"/>
  <c r="AJ230" i="1" s="1"/>
  <c r="AI230" i="1" a="1"/>
  <c r="AI230" i="1" s="1"/>
  <c r="AH230" i="1" a="1"/>
  <c r="AH230" i="1" s="1"/>
  <c r="AG230" i="1" a="1"/>
  <c r="AG230" i="1" s="1"/>
  <c r="AF230" i="1" a="1"/>
  <c r="AF230" i="1" s="1"/>
  <c r="AE230" i="1" a="1"/>
  <c r="AE230" i="1" s="1"/>
  <c r="AD230" i="1" a="1"/>
  <c r="AD230" i="1" s="1"/>
  <c r="AC230" i="1" a="1"/>
  <c r="AC230" i="1" s="1"/>
  <c r="AB230" i="1" a="1"/>
  <c r="AB230" i="1" s="1"/>
  <c r="AM229" i="1" a="1"/>
  <c r="AM229" i="1" s="1"/>
  <c r="AL229" i="1" a="1"/>
  <c r="AL229" i="1" s="1"/>
  <c r="AK229" i="1" a="1"/>
  <c r="AK229" i="1" s="1"/>
  <c r="AJ229" i="1" a="1"/>
  <c r="AJ229" i="1" s="1"/>
  <c r="AI229" i="1" a="1"/>
  <c r="AI229" i="1" s="1"/>
  <c r="AH229" i="1" a="1"/>
  <c r="AH229" i="1" s="1"/>
  <c r="AG229" i="1" a="1"/>
  <c r="AG229" i="1" s="1"/>
  <c r="AF229" i="1" a="1"/>
  <c r="AF229" i="1" s="1"/>
  <c r="AE229" i="1" a="1"/>
  <c r="AE229" i="1" s="1"/>
  <c r="AD229" i="1" a="1"/>
  <c r="AD229" i="1" s="1"/>
  <c r="AC229" i="1" a="1"/>
  <c r="AC229" i="1" s="1"/>
  <c r="AB229" i="1" a="1"/>
  <c r="AB229" i="1" s="1"/>
  <c r="AM225" i="1" a="1"/>
  <c r="AM225" i="1" s="1"/>
  <c r="AL225" i="1" a="1"/>
  <c r="AL225" i="1" s="1"/>
  <c r="AK225" i="1" a="1"/>
  <c r="AK225" i="1" s="1"/>
  <c r="AJ225" i="1" a="1"/>
  <c r="AJ225" i="1" s="1"/>
  <c r="AI225" i="1" a="1"/>
  <c r="AI225" i="1" s="1"/>
  <c r="AH225" i="1" a="1"/>
  <c r="AH225" i="1" s="1"/>
  <c r="AG225" i="1" a="1"/>
  <c r="AG225" i="1" s="1"/>
  <c r="AF225" i="1" a="1"/>
  <c r="AF225" i="1" s="1"/>
  <c r="AE225" i="1" a="1"/>
  <c r="AE225" i="1" s="1"/>
  <c r="AD225" i="1" a="1"/>
  <c r="AD225" i="1" s="1"/>
  <c r="AC225" i="1" a="1"/>
  <c r="AC225" i="1" s="1"/>
  <c r="AB225" i="1" a="1"/>
  <c r="AB225" i="1" s="1"/>
  <c r="AM224" i="1" a="1"/>
  <c r="AM224" i="1" s="1"/>
  <c r="AL224" i="1" a="1"/>
  <c r="AL224" i="1" s="1"/>
  <c r="AK224" i="1" a="1"/>
  <c r="AK224" i="1" s="1"/>
  <c r="AJ224" i="1" a="1"/>
  <c r="AJ224" i="1" s="1"/>
  <c r="AI224" i="1" a="1"/>
  <c r="AI224" i="1" s="1"/>
  <c r="AH224" i="1" a="1"/>
  <c r="AH224" i="1" s="1"/>
  <c r="AG224" i="1" a="1"/>
  <c r="AG224" i="1" s="1"/>
  <c r="AF224" i="1" a="1"/>
  <c r="AF224" i="1" s="1"/>
  <c r="AE224" i="1" a="1"/>
  <c r="AE224" i="1" s="1"/>
  <c r="AD224" i="1" a="1"/>
  <c r="AD224" i="1" s="1"/>
  <c r="AC224" i="1" a="1"/>
  <c r="AC224" i="1" s="1"/>
  <c r="AB224" i="1" a="1"/>
  <c r="AB224" i="1" s="1"/>
  <c r="AM223" i="1" a="1"/>
  <c r="AM223" i="1" s="1"/>
  <c r="AL223" i="1" a="1"/>
  <c r="AL223" i="1" s="1"/>
  <c r="AK223" i="1" a="1"/>
  <c r="AK223" i="1" s="1"/>
  <c r="AJ223" i="1" a="1"/>
  <c r="AJ223" i="1" s="1"/>
  <c r="AI223" i="1" a="1"/>
  <c r="AI223" i="1" s="1"/>
  <c r="AH223" i="1" a="1"/>
  <c r="AH223" i="1" s="1"/>
  <c r="AG223" i="1" a="1"/>
  <c r="AG223" i="1" s="1"/>
  <c r="AF223" i="1" a="1"/>
  <c r="AF223" i="1" s="1"/>
  <c r="AE223" i="1" a="1"/>
  <c r="AE223" i="1" s="1"/>
  <c r="AD223" i="1" a="1"/>
  <c r="AD223" i="1" s="1"/>
  <c r="AC223" i="1" a="1"/>
  <c r="AC223" i="1" s="1"/>
  <c r="AB223" i="1" a="1"/>
  <c r="AB223" i="1" s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 s="1"/>
  <c r="AE222" i="1" a="1"/>
  <c r="AE222" i="1" s="1"/>
  <c r="AD222" i="1" a="1"/>
  <c r="AD222" i="1" s="1"/>
  <c r="AC222" i="1" a="1"/>
  <c r="AC222" i="1" s="1"/>
  <c r="AB222" i="1" a="1"/>
  <c r="AB222" i="1" s="1"/>
  <c r="AM221" i="1" a="1"/>
  <c r="AM221" i="1" s="1"/>
  <c r="AL221" i="1" a="1"/>
  <c r="AL221" i="1" s="1"/>
  <c r="AK221" i="1" a="1"/>
  <c r="AK221" i="1" s="1"/>
  <c r="AJ221" i="1" a="1"/>
  <c r="AJ221" i="1" s="1"/>
  <c r="AI221" i="1" a="1"/>
  <c r="AI221" i="1" s="1"/>
  <c r="AH221" i="1" a="1"/>
  <c r="AH221" i="1" s="1"/>
  <c r="AG221" i="1" a="1"/>
  <c r="AG221" i="1" s="1"/>
  <c r="AF221" i="1" a="1"/>
  <c r="AF221" i="1" s="1"/>
  <c r="AE221" i="1" a="1"/>
  <c r="AE221" i="1" s="1"/>
  <c r="AD221" i="1" a="1"/>
  <c r="AD221" i="1" s="1"/>
  <c r="AC221" i="1" a="1"/>
  <c r="AC221" i="1" s="1"/>
  <c r="AB221" i="1" a="1"/>
  <c r="AB221" i="1" s="1"/>
  <c r="AM220" i="1" a="1"/>
  <c r="AM220" i="1" s="1"/>
  <c r="AL220" i="1" a="1"/>
  <c r="AL220" i="1" s="1"/>
  <c r="AK220" i="1" a="1"/>
  <c r="AK220" i="1" s="1"/>
  <c r="AJ220" i="1" a="1"/>
  <c r="AJ220" i="1" s="1"/>
  <c r="AI220" i="1" a="1"/>
  <c r="AI220" i="1" s="1"/>
  <c r="AH220" i="1" a="1"/>
  <c r="AH220" i="1" s="1"/>
  <c r="AG220" i="1" a="1"/>
  <c r="AG220" i="1" s="1"/>
  <c r="AF220" i="1" a="1"/>
  <c r="AF220" i="1" s="1"/>
  <c r="AE220" i="1" a="1"/>
  <c r="AE220" i="1" s="1"/>
  <c r="AD220" i="1" a="1"/>
  <c r="AD220" i="1" s="1"/>
  <c r="AC220" i="1" a="1"/>
  <c r="AC220" i="1" s="1"/>
  <c r="AB220" i="1" a="1"/>
  <c r="AB220" i="1" s="1"/>
  <c r="AM219" i="1" a="1"/>
  <c r="AM219" i="1" s="1"/>
  <c r="AL219" i="1" a="1"/>
  <c r="AL219" i="1" s="1"/>
  <c r="AK219" i="1" a="1"/>
  <c r="AK219" i="1" s="1"/>
  <c r="AJ219" i="1" a="1"/>
  <c r="AJ219" i="1" s="1"/>
  <c r="AI219" i="1" a="1"/>
  <c r="AI219" i="1" s="1"/>
  <c r="AH219" i="1" a="1"/>
  <c r="AH219" i="1" s="1"/>
  <c r="AG219" i="1" a="1"/>
  <c r="AG219" i="1" s="1"/>
  <c r="AF219" i="1" a="1"/>
  <c r="AF219" i="1" s="1"/>
  <c r="AE219" i="1" a="1"/>
  <c r="AE219" i="1" s="1"/>
  <c r="AD219" i="1" a="1"/>
  <c r="AD219" i="1" s="1"/>
  <c r="AC219" i="1" a="1"/>
  <c r="AC219" i="1" s="1"/>
  <c r="AB219" i="1" a="1"/>
  <c r="AB219" i="1" s="1"/>
  <c r="AM218" i="1" a="1"/>
  <c r="AM218" i="1" s="1"/>
  <c r="AL218" i="1" a="1"/>
  <c r="AL218" i="1" s="1"/>
  <c r="AK218" i="1" a="1"/>
  <c r="AK218" i="1" s="1"/>
  <c r="AJ218" i="1" a="1"/>
  <c r="AJ218" i="1" s="1"/>
  <c r="AI218" i="1" a="1"/>
  <c r="AI218" i="1" s="1"/>
  <c r="AH218" i="1" a="1"/>
  <c r="AH218" i="1" s="1"/>
  <c r="AG218" i="1" a="1"/>
  <c r="AG218" i="1" s="1"/>
  <c r="AF218" i="1" a="1"/>
  <c r="AF218" i="1" s="1"/>
  <c r="AE218" i="1" a="1"/>
  <c r="AE218" i="1" s="1"/>
  <c r="AD218" i="1" a="1"/>
  <c r="AD218" i="1" s="1"/>
  <c r="C155" i="4" s="1"/>
  <c r="AC218" i="1" a="1"/>
  <c r="AC218" i="1" s="1"/>
  <c r="AB218" i="1" a="1"/>
  <c r="AB218" i="1" s="1"/>
  <c r="AM209" i="1" a="1"/>
  <c r="AM209" i="1" s="1"/>
  <c r="AL209" i="1" a="1"/>
  <c r="AL209" i="1" s="1"/>
  <c r="AK209" i="1" a="1"/>
  <c r="AK209" i="1" s="1"/>
  <c r="AJ209" i="1" a="1"/>
  <c r="AJ209" i="1"/>
  <c r="AI209" i="1" a="1"/>
  <c r="AI209" i="1" s="1"/>
  <c r="AH209" i="1" a="1"/>
  <c r="AH209" i="1" s="1"/>
  <c r="AG209" i="1" a="1"/>
  <c r="AG209" i="1" s="1"/>
  <c r="AF209" i="1" a="1"/>
  <c r="AF209" i="1"/>
  <c r="AE209" i="1" a="1"/>
  <c r="AE209" i="1" s="1"/>
  <c r="AD209" i="1" a="1"/>
  <c r="AD209" i="1" s="1"/>
  <c r="AC209" i="1" a="1"/>
  <c r="AC209" i="1" s="1"/>
  <c r="AB209" i="1" a="1"/>
  <c r="AB209" i="1"/>
  <c r="AM208" i="1" a="1"/>
  <c r="AM208" i="1" s="1"/>
  <c r="AL208" i="1" a="1"/>
  <c r="AL208" i="1"/>
  <c r="AK208" i="1" a="1"/>
  <c r="AK208" i="1" s="1"/>
  <c r="AJ208" i="1" a="1"/>
  <c r="AJ208" i="1" s="1"/>
  <c r="AI208" i="1" a="1"/>
  <c r="AI208" i="1" s="1"/>
  <c r="AH208" i="1" a="1"/>
  <c r="AH208" i="1" s="1"/>
  <c r="AG208" i="1" a="1"/>
  <c r="AG208" i="1" s="1"/>
  <c r="AF208" i="1" a="1"/>
  <c r="AF208" i="1" s="1"/>
  <c r="AE208" i="1" a="1"/>
  <c r="AE208" i="1" s="1"/>
  <c r="AD208" i="1" a="1"/>
  <c r="AD208" i="1" s="1"/>
  <c r="AC208" i="1" a="1"/>
  <c r="AC208" i="1" s="1"/>
  <c r="AB208" i="1" a="1"/>
  <c r="AB208" i="1"/>
  <c r="AM207" i="1" a="1"/>
  <c r="AM207" i="1" s="1"/>
  <c r="AL207" i="1" a="1"/>
  <c r="AL207" i="1" s="1"/>
  <c r="AK207" i="1" a="1"/>
  <c r="AK207" i="1" s="1"/>
  <c r="AJ207" i="1" a="1"/>
  <c r="AJ207" i="1"/>
  <c r="AI207" i="1" a="1"/>
  <c r="AI207" i="1" s="1"/>
  <c r="AH207" i="1" a="1"/>
  <c r="AH207" i="1" s="1"/>
  <c r="AG207" i="1" a="1"/>
  <c r="AG207" i="1" s="1"/>
  <c r="AF207" i="1" a="1"/>
  <c r="AF207" i="1" s="1"/>
  <c r="AE207" i="1" a="1"/>
  <c r="AE207" i="1" s="1"/>
  <c r="AD207" i="1" a="1"/>
  <c r="AD207" i="1" s="1"/>
  <c r="AC207" i="1" a="1"/>
  <c r="AC207" i="1" s="1"/>
  <c r="AB207" i="1" a="1"/>
  <c r="AB207" i="1" s="1"/>
  <c r="AM206" i="1" a="1"/>
  <c r="AM206" i="1" s="1"/>
  <c r="AL206" i="1" a="1"/>
  <c r="AL206" i="1" s="1"/>
  <c r="AK206" i="1" a="1"/>
  <c r="AK206" i="1" s="1"/>
  <c r="AJ206" i="1" a="1"/>
  <c r="AJ206" i="1"/>
  <c r="AI206" i="1" a="1"/>
  <c r="AI206" i="1" s="1"/>
  <c r="AH206" i="1" a="1"/>
  <c r="AH206" i="1" s="1"/>
  <c r="AG206" i="1" a="1"/>
  <c r="AG206" i="1" s="1"/>
  <c r="AF206" i="1" a="1"/>
  <c r="AF206" i="1" s="1"/>
  <c r="AE206" i="1" a="1"/>
  <c r="AE206" i="1"/>
  <c r="AD206" i="1" a="1"/>
  <c r="AD206" i="1" s="1"/>
  <c r="AC206" i="1" a="1"/>
  <c r="AC206" i="1" s="1"/>
  <c r="AB206" i="1" a="1"/>
  <c r="AB206" i="1" s="1"/>
  <c r="AM205" i="1" a="1"/>
  <c r="AM205" i="1" s="1"/>
  <c r="AL205" i="1" a="1"/>
  <c r="AL205" i="1"/>
  <c r="AK205" i="1" a="1"/>
  <c r="AK205" i="1" s="1"/>
  <c r="AJ205" i="1" a="1"/>
  <c r="AJ205" i="1" s="1"/>
  <c r="AI205" i="1" a="1"/>
  <c r="AI205" i="1" s="1"/>
  <c r="AH205" i="1" a="1"/>
  <c r="AH205" i="1" s="1"/>
  <c r="AG205" i="1" a="1"/>
  <c r="AG205" i="1" s="1"/>
  <c r="AF205" i="1" a="1"/>
  <c r="AF205" i="1" s="1"/>
  <c r="AE205" i="1" a="1"/>
  <c r="AE205" i="1"/>
  <c r="AD205" i="1" a="1"/>
  <c r="AD205" i="1" s="1"/>
  <c r="AC205" i="1" a="1"/>
  <c r="AC205" i="1" s="1"/>
  <c r="AB205" i="1" a="1"/>
  <c r="AB205" i="1" s="1"/>
  <c r="AM204" i="1" a="1"/>
  <c r="AM204" i="1"/>
  <c r="AL204" i="1" a="1"/>
  <c r="AL204" i="1" s="1"/>
  <c r="AK204" i="1" a="1"/>
  <c r="AK204" i="1" s="1"/>
  <c r="AJ204" i="1" a="1"/>
  <c r="AJ204" i="1" s="1"/>
  <c r="AI204" i="1" a="1"/>
  <c r="AI204" i="1" s="1"/>
  <c r="AH204" i="1" a="1"/>
  <c r="AH204" i="1" s="1"/>
  <c r="AG204" i="1" a="1"/>
  <c r="AG204" i="1" s="1"/>
  <c r="AF204" i="1" a="1"/>
  <c r="AF204" i="1" s="1"/>
  <c r="AE204" i="1" a="1"/>
  <c r="AE204" i="1" s="1"/>
  <c r="AD204" i="1" a="1"/>
  <c r="AD204" i="1" s="1"/>
  <c r="AC204" i="1" a="1"/>
  <c r="AC204" i="1" s="1"/>
  <c r="AB204" i="1" a="1"/>
  <c r="AB204" i="1" s="1"/>
  <c r="AM203" i="1" a="1"/>
  <c r="AM203" i="1" s="1"/>
  <c r="AL203" i="1" a="1"/>
  <c r="AL203" i="1" s="1"/>
  <c r="AK203" i="1" a="1"/>
  <c r="AK203" i="1" s="1"/>
  <c r="AJ203" i="1" a="1"/>
  <c r="AJ203" i="1" s="1"/>
  <c r="AI203" i="1" a="1"/>
  <c r="AI203" i="1" s="1"/>
  <c r="AH203" i="1" a="1"/>
  <c r="AH203" i="1" s="1"/>
  <c r="AG203" i="1" a="1"/>
  <c r="AG203" i="1" s="1"/>
  <c r="AF203" i="1" a="1"/>
  <c r="AF203" i="1" s="1"/>
  <c r="AE203" i="1" a="1"/>
  <c r="AE203" i="1" s="1"/>
  <c r="AD203" i="1" a="1"/>
  <c r="AD203" i="1"/>
  <c r="AC203" i="1" a="1"/>
  <c r="AC203" i="1" s="1"/>
  <c r="AB203" i="1" a="1"/>
  <c r="AB203" i="1" s="1"/>
  <c r="AM202" i="1" a="1"/>
  <c r="AM202" i="1" s="1"/>
  <c r="AL202" i="1" a="1"/>
  <c r="AL202" i="1" s="1"/>
  <c r="AK202" i="1" a="1"/>
  <c r="AK202" i="1" s="1"/>
  <c r="AJ202" i="1" a="1"/>
  <c r="AJ202" i="1" s="1"/>
  <c r="AI202" i="1" a="1"/>
  <c r="AI202" i="1"/>
  <c r="AH202" i="1" a="1"/>
  <c r="AH202" i="1" s="1"/>
  <c r="AG202" i="1" a="1"/>
  <c r="AG202" i="1" s="1"/>
  <c r="AF202" i="1" a="1"/>
  <c r="AF202" i="1" s="1"/>
  <c r="AE202" i="1" a="1"/>
  <c r="AE202" i="1"/>
  <c r="AD202" i="1" a="1"/>
  <c r="AD202" i="1" s="1"/>
  <c r="AC202" i="1" a="1"/>
  <c r="AC202" i="1" s="1"/>
  <c r="AB202" i="1" a="1"/>
  <c r="AB202" i="1" s="1"/>
  <c r="AM181" i="1" a="1"/>
  <c r="AM181" i="1" s="1"/>
  <c r="AL181" i="1" a="1"/>
  <c r="AL181" i="1"/>
  <c r="AK181" i="1" a="1"/>
  <c r="AK181" i="1" s="1"/>
  <c r="AJ181" i="1" a="1"/>
  <c r="AJ181" i="1" s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/>
  <c r="AG180" i="1" a="1"/>
  <c r="AG180" i="1" s="1"/>
  <c r="AF180" i="1" a="1"/>
  <c r="AF180" i="1" s="1"/>
  <c r="AE180" i="1" a="1"/>
  <c r="AE180" i="1" s="1"/>
  <c r="AD180" i="1" a="1"/>
  <c r="AD180" i="1" s="1"/>
  <c r="AC180" i="1" a="1"/>
  <c r="AC180" i="1" s="1"/>
  <c r="AB180" i="1" a="1"/>
  <c r="AB180" i="1" s="1"/>
  <c r="AM179" i="1" a="1"/>
  <c r="AM179" i="1"/>
  <c r="AL179" i="1" a="1"/>
  <c r="AL179" i="1" s="1"/>
  <c r="AK179" i="1" a="1"/>
  <c r="AK179" i="1" s="1"/>
  <c r="AJ179" i="1" a="1"/>
  <c r="AJ179" i="1" s="1"/>
  <c r="AI179" i="1" a="1"/>
  <c r="AI179" i="1" s="1"/>
  <c r="AH179" i="1" a="1"/>
  <c r="AH179" i="1" s="1"/>
  <c r="AG179" i="1" a="1"/>
  <c r="AG179" i="1" s="1"/>
  <c r="AF179" i="1" a="1"/>
  <c r="AF179" i="1" s="1"/>
  <c r="AE179" i="1" a="1"/>
  <c r="AE179" i="1" s="1"/>
  <c r="AD179" i="1" a="1"/>
  <c r="AD179" i="1"/>
  <c r="AC179" i="1" a="1"/>
  <c r="AC179" i="1" s="1"/>
  <c r="AB179" i="1" a="1"/>
  <c r="AB179" i="1" s="1"/>
  <c r="AM178" i="1" a="1"/>
  <c r="AM178" i="1" s="1"/>
  <c r="AL178" i="1" a="1"/>
  <c r="AL178" i="1" s="1"/>
  <c r="AK178" i="1" a="1"/>
  <c r="AK178" i="1" s="1"/>
  <c r="AJ178" i="1" a="1"/>
  <c r="AJ178" i="1" s="1"/>
  <c r="AI178" i="1" a="1"/>
  <c r="AI178" i="1" s="1"/>
  <c r="AH178" i="1" a="1"/>
  <c r="AH178" i="1" s="1"/>
  <c r="AG178" i="1" a="1"/>
  <c r="AG178" i="1" s="1"/>
  <c r="AF178" i="1" a="1"/>
  <c r="AF178" i="1" s="1"/>
  <c r="AE178" i="1" a="1"/>
  <c r="AE178" i="1" s="1"/>
  <c r="AD178" i="1" a="1"/>
  <c r="AD178" i="1" s="1"/>
  <c r="AC178" i="1" a="1"/>
  <c r="AC178" i="1" s="1"/>
  <c r="AB178" i="1" a="1"/>
  <c r="AB178" i="1" s="1"/>
  <c r="AM177" i="1" a="1"/>
  <c r="AM177" i="1" s="1"/>
  <c r="AL177" i="1" a="1"/>
  <c r="AL177" i="1" s="1"/>
  <c r="AK177" i="1" a="1"/>
  <c r="AK177" i="1" s="1"/>
  <c r="AJ177" i="1" a="1"/>
  <c r="AJ177" i="1" s="1"/>
  <c r="AI177" i="1" a="1"/>
  <c r="AI177" i="1" s="1"/>
  <c r="AH177" i="1" a="1"/>
  <c r="AH177" i="1" s="1"/>
  <c r="AG177" i="1" a="1"/>
  <c r="AG177" i="1" s="1"/>
  <c r="AF177" i="1" a="1"/>
  <c r="AF177" i="1" s="1"/>
  <c r="AE177" i="1" a="1"/>
  <c r="AE177" i="1" s="1"/>
  <c r="AD177" i="1" a="1"/>
  <c r="AD177" i="1" s="1"/>
  <c r="AC177" i="1" a="1"/>
  <c r="AC177" i="1" s="1"/>
  <c r="AB177" i="1" a="1"/>
  <c r="AB177" i="1" s="1"/>
  <c r="AM176" i="1" a="1"/>
  <c r="AM176" i="1" s="1"/>
  <c r="AL176" i="1" a="1"/>
  <c r="AL176" i="1" s="1"/>
  <c r="AK176" i="1" a="1"/>
  <c r="AK176" i="1" s="1"/>
  <c r="AJ176" i="1" a="1"/>
  <c r="AJ176" i="1" s="1"/>
  <c r="AI176" i="1" a="1"/>
  <c r="AI176" i="1" s="1"/>
  <c r="AH176" i="1" a="1"/>
  <c r="AH176" i="1" s="1"/>
  <c r="AG176" i="1" a="1"/>
  <c r="AG176" i="1" s="1"/>
  <c r="AF176" i="1" a="1"/>
  <c r="AF176" i="1" s="1"/>
  <c r="AE176" i="1" a="1"/>
  <c r="AE176" i="1" s="1"/>
  <c r="AD176" i="1" a="1"/>
  <c r="AD176" i="1" s="1"/>
  <c r="AC176" i="1" a="1"/>
  <c r="AC176" i="1" s="1"/>
  <c r="AB176" i="1" a="1"/>
  <c r="AB176" i="1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/>
  <c r="AH175" i="1" a="1"/>
  <c r="AH175" i="1" s="1"/>
  <c r="AG175" i="1" a="1"/>
  <c r="AG175" i="1" s="1"/>
  <c r="AF175" i="1" a="1"/>
  <c r="AF175" i="1" s="1"/>
  <c r="AE175" i="1" a="1"/>
  <c r="AE175" i="1" s="1"/>
  <c r="AD175" i="1" a="1"/>
  <c r="AD175" i="1"/>
  <c r="AC175" i="1" a="1"/>
  <c r="AC175" i="1" s="1"/>
  <c r="AB175" i="1" a="1"/>
  <c r="AB175" i="1" s="1"/>
  <c r="AM174" i="1" a="1"/>
  <c r="AM174" i="1" s="1"/>
  <c r="AL174" i="1" a="1"/>
  <c r="AL174" i="1" s="1"/>
  <c r="AK174" i="1" a="1"/>
  <c r="AK174" i="1" s="1"/>
  <c r="AJ174" i="1" a="1"/>
  <c r="AJ174" i="1" s="1"/>
  <c r="AI174" i="1" a="1"/>
  <c r="AI174" i="1" s="1"/>
  <c r="AH174" i="1" a="1"/>
  <c r="AH174" i="1" s="1"/>
  <c r="AG174" i="1" a="1"/>
  <c r="AG174" i="1" s="1"/>
  <c r="AF174" i="1" a="1"/>
  <c r="AF174" i="1" s="1"/>
  <c r="AE174" i="1" a="1"/>
  <c r="AE174" i="1" s="1"/>
  <c r="AD174" i="1" a="1"/>
  <c r="AD174" i="1" s="1"/>
  <c r="AC174" i="1" a="1"/>
  <c r="AC174" i="1" s="1"/>
  <c r="AB174" i="1" a="1"/>
  <c r="AB174" i="1" s="1"/>
  <c r="AM162" i="1" a="1"/>
  <c r="AM162" i="1" s="1"/>
  <c r="AL162" i="1" a="1"/>
  <c r="AL162" i="1" s="1"/>
  <c r="AK162" i="1" a="1"/>
  <c r="AK162" i="1" s="1"/>
  <c r="AJ162" i="1" a="1"/>
  <c r="AJ162" i="1" s="1"/>
  <c r="AI162" i="1" a="1"/>
  <c r="AI162" i="1" s="1"/>
  <c r="AH162" i="1" a="1"/>
  <c r="AH162" i="1" s="1"/>
  <c r="AG162" i="1" a="1"/>
  <c r="AG162" i="1" s="1"/>
  <c r="AF162" i="1" a="1"/>
  <c r="AF162" i="1" s="1"/>
  <c r="AE162" i="1" a="1"/>
  <c r="AE162" i="1" s="1"/>
  <c r="AD162" i="1" a="1"/>
  <c r="AD162" i="1" s="1"/>
  <c r="AC162" i="1" a="1"/>
  <c r="AC162" i="1" s="1"/>
  <c r="AB162" i="1" a="1"/>
  <c r="AB162" i="1" s="1"/>
  <c r="AM161" i="1" a="1"/>
  <c r="AM161" i="1" s="1"/>
  <c r="AL161" i="1" a="1"/>
  <c r="AL161" i="1" s="1"/>
  <c r="AK161" i="1" a="1"/>
  <c r="AK161" i="1" s="1"/>
  <c r="AJ161" i="1" a="1"/>
  <c r="AJ161" i="1" s="1"/>
  <c r="AI161" i="1" a="1"/>
  <c r="AI161" i="1" s="1"/>
  <c r="AH161" i="1" a="1"/>
  <c r="AH161" i="1" s="1"/>
  <c r="AG161" i="1" a="1"/>
  <c r="AG161" i="1" s="1"/>
  <c r="AF161" i="1" a="1"/>
  <c r="AF161" i="1" s="1"/>
  <c r="AE161" i="1" a="1"/>
  <c r="AE161" i="1" s="1"/>
  <c r="AD161" i="1" a="1"/>
  <c r="AD161" i="1" s="1"/>
  <c r="AC161" i="1" a="1"/>
  <c r="AC161" i="1" s="1"/>
  <c r="AB161" i="1" a="1"/>
  <c r="AB161" i="1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AH160" i="1" a="1"/>
  <c r="AH160" i="1" s="1"/>
  <c r="AG160" i="1" a="1"/>
  <c r="AG160" i="1" s="1"/>
  <c r="AF160" i="1" a="1"/>
  <c r="AF160" i="1" s="1"/>
  <c r="AE160" i="1" a="1"/>
  <c r="AE160" i="1" s="1"/>
  <c r="AD160" i="1" a="1"/>
  <c r="AD160" i="1" s="1"/>
  <c r="AC160" i="1" a="1"/>
  <c r="AC160" i="1" s="1"/>
  <c r="AB160" i="1" a="1"/>
  <c r="AB160" i="1" s="1"/>
  <c r="AM159" i="1" a="1"/>
  <c r="AM159" i="1" s="1"/>
  <c r="AL159" i="1" a="1"/>
  <c r="AL159" i="1" s="1"/>
  <c r="AK159" i="1" a="1"/>
  <c r="AK159" i="1" s="1"/>
  <c r="AJ159" i="1" a="1"/>
  <c r="AJ159" i="1" s="1"/>
  <c r="AI159" i="1" a="1"/>
  <c r="AI159" i="1" s="1"/>
  <c r="AH159" i="1" a="1"/>
  <c r="AH159" i="1" s="1"/>
  <c r="AG159" i="1" a="1"/>
  <c r="AG159" i="1" s="1"/>
  <c r="AF159" i="1" a="1"/>
  <c r="AF159" i="1" s="1"/>
  <c r="AE159" i="1" a="1"/>
  <c r="AE159" i="1" s="1"/>
  <c r="AD159" i="1" a="1"/>
  <c r="AD159" i="1" s="1"/>
  <c r="AC159" i="1" a="1"/>
  <c r="AC159" i="1" s="1"/>
  <c r="AB159" i="1" a="1"/>
  <c r="AB159" i="1" s="1"/>
  <c r="AM158" i="1" a="1"/>
  <c r="AM158" i="1" s="1"/>
  <c r="AL158" i="1" a="1"/>
  <c r="AL158" i="1" s="1"/>
  <c r="AK158" i="1" a="1"/>
  <c r="AK158" i="1" s="1"/>
  <c r="AJ158" i="1" a="1"/>
  <c r="AJ158" i="1" s="1"/>
  <c r="AI158" i="1" a="1"/>
  <c r="AI158" i="1" s="1"/>
  <c r="AH158" i="1" a="1"/>
  <c r="AH158" i="1" s="1"/>
  <c r="AG158" i="1" a="1"/>
  <c r="AG158" i="1" s="1"/>
  <c r="AF158" i="1" a="1"/>
  <c r="AF158" i="1" s="1"/>
  <c r="AE158" i="1" a="1"/>
  <c r="AE158" i="1" s="1"/>
  <c r="AD158" i="1" a="1"/>
  <c r="AD158" i="1" s="1"/>
  <c r="AC158" i="1" a="1"/>
  <c r="AC158" i="1" s="1"/>
  <c r="AB158" i="1" a="1"/>
  <c r="AB158" i="1" s="1"/>
  <c r="AM157" i="1" a="1"/>
  <c r="AM157" i="1" s="1"/>
  <c r="AL157" i="1" a="1"/>
  <c r="AL157" i="1" s="1"/>
  <c r="AK157" i="1" a="1"/>
  <c r="AK157" i="1" s="1"/>
  <c r="AJ157" i="1" a="1"/>
  <c r="AJ157" i="1" s="1"/>
  <c r="AI157" i="1" a="1"/>
  <c r="AI157" i="1" s="1"/>
  <c r="AH157" i="1" a="1"/>
  <c r="AH157" i="1" s="1"/>
  <c r="AG157" i="1" a="1"/>
  <c r="AG157" i="1" s="1"/>
  <c r="AF157" i="1" a="1"/>
  <c r="AF157" i="1" s="1"/>
  <c r="AE157" i="1" a="1"/>
  <c r="AE157" i="1" s="1"/>
  <c r="AD157" i="1" a="1"/>
  <c r="AD157" i="1" s="1"/>
  <c r="AC157" i="1" a="1"/>
  <c r="AC157" i="1" s="1"/>
  <c r="AB157" i="1" a="1"/>
  <c r="AB157" i="1" s="1"/>
  <c r="AM156" i="1" a="1"/>
  <c r="AM156" i="1" s="1"/>
  <c r="AL156" i="1" a="1"/>
  <c r="AL156" i="1" s="1"/>
  <c r="AK156" i="1" a="1"/>
  <c r="AK156" i="1" s="1"/>
  <c r="AJ156" i="1" a="1"/>
  <c r="AJ156" i="1" s="1"/>
  <c r="AI156" i="1" a="1"/>
  <c r="AI156" i="1" s="1"/>
  <c r="AH156" i="1" a="1"/>
  <c r="AH156" i="1" s="1"/>
  <c r="AG156" i="1" a="1"/>
  <c r="AG156" i="1" s="1"/>
  <c r="AF156" i="1" a="1"/>
  <c r="AF156" i="1" s="1"/>
  <c r="AE156" i="1" a="1"/>
  <c r="AE156" i="1" s="1"/>
  <c r="AD156" i="1" a="1"/>
  <c r="AD156" i="1" s="1"/>
  <c r="AC156" i="1" a="1"/>
  <c r="AC156" i="1" s="1"/>
  <c r="AB156" i="1" a="1"/>
  <c r="AB156" i="1" s="1"/>
  <c r="AM155" i="1" a="1"/>
  <c r="AM155" i="1" s="1"/>
  <c r="AL155" i="1" a="1"/>
  <c r="AL155" i="1" s="1"/>
  <c r="AK155" i="1" a="1"/>
  <c r="AK155" i="1" s="1"/>
  <c r="AJ155" i="1" a="1"/>
  <c r="AJ155" i="1" s="1"/>
  <c r="AI155" i="1" a="1"/>
  <c r="AI155" i="1" s="1"/>
  <c r="AH155" i="1" a="1"/>
  <c r="AH155" i="1" s="1"/>
  <c r="AG155" i="1" a="1"/>
  <c r="AG155" i="1" s="1"/>
  <c r="AF155" i="1" a="1"/>
  <c r="AF155" i="1" s="1"/>
  <c r="AE155" i="1" a="1"/>
  <c r="AE155" i="1"/>
  <c r="AD155" i="1" a="1"/>
  <c r="AD155" i="1" s="1"/>
  <c r="AC155" i="1" a="1"/>
  <c r="AC155" i="1" s="1"/>
  <c r="AB155" i="1" a="1"/>
  <c r="AB155" i="1" s="1"/>
  <c r="AM140" i="1" a="1"/>
  <c r="AM140" i="1" s="1"/>
  <c r="AL140" i="1" a="1"/>
  <c r="AL140" i="1" s="1"/>
  <c r="AK140" i="1" a="1"/>
  <c r="AK140" i="1" s="1"/>
  <c r="AJ140" i="1" a="1"/>
  <c r="AJ140" i="1" s="1"/>
  <c r="AI140" i="1" a="1"/>
  <c r="AI140" i="1" s="1"/>
  <c r="AH140" i="1" a="1"/>
  <c r="AH140" i="1" s="1"/>
  <c r="AG140" i="1" a="1"/>
  <c r="AG140" i="1" s="1"/>
  <c r="AF140" i="1" a="1"/>
  <c r="AF140" i="1" s="1"/>
  <c r="AE140" i="1" a="1"/>
  <c r="AE140" i="1" s="1"/>
  <c r="AD140" i="1" a="1"/>
  <c r="AD140" i="1" s="1"/>
  <c r="AC140" i="1" a="1"/>
  <c r="AC140" i="1" s="1"/>
  <c r="AB140" i="1" a="1"/>
  <c r="AB140" i="1" s="1"/>
  <c r="AM139" i="1" a="1"/>
  <c r="AM139" i="1" s="1"/>
  <c r="AL139" i="1" a="1"/>
  <c r="AL139" i="1" s="1"/>
  <c r="AK139" i="1" a="1"/>
  <c r="AK139" i="1" s="1"/>
  <c r="AJ139" i="1" a="1"/>
  <c r="AJ139" i="1" s="1"/>
  <c r="AI139" i="1" a="1"/>
  <c r="AI139" i="1" s="1"/>
  <c r="AH139" i="1" a="1"/>
  <c r="AH139" i="1" s="1"/>
  <c r="AG139" i="1" a="1"/>
  <c r="AG139" i="1" s="1"/>
  <c r="AF139" i="1" a="1"/>
  <c r="AF139" i="1" s="1"/>
  <c r="AE139" i="1" a="1"/>
  <c r="AE139" i="1" s="1"/>
  <c r="AD139" i="1" a="1"/>
  <c r="AD139" i="1" s="1"/>
  <c r="AC139" i="1" a="1"/>
  <c r="AC139" i="1" s="1"/>
  <c r="AB139" i="1" a="1"/>
  <c r="AB139" i="1" s="1"/>
  <c r="AM138" i="1" a="1"/>
  <c r="AM138" i="1" s="1"/>
  <c r="AL138" i="1" a="1"/>
  <c r="AL138" i="1" s="1"/>
  <c r="AK138" i="1" a="1"/>
  <c r="AK138" i="1" s="1"/>
  <c r="AJ138" i="1" a="1"/>
  <c r="AJ138" i="1" s="1"/>
  <c r="AI138" i="1" a="1"/>
  <c r="AI138" i="1" s="1"/>
  <c r="AH138" i="1" a="1"/>
  <c r="AH138" i="1" s="1"/>
  <c r="AG138" i="1" a="1"/>
  <c r="AG138" i="1" s="1"/>
  <c r="AF138" i="1" a="1"/>
  <c r="AF138" i="1" s="1"/>
  <c r="AE138" i="1" a="1"/>
  <c r="AE138" i="1" s="1"/>
  <c r="AD138" i="1" a="1"/>
  <c r="AD138" i="1" s="1"/>
  <c r="AC138" i="1" a="1"/>
  <c r="AC138" i="1" s="1"/>
  <c r="AB138" i="1" a="1"/>
  <c r="AB138" i="1" s="1"/>
  <c r="AM137" i="1" a="1"/>
  <c r="AM137" i="1" s="1"/>
  <c r="AL137" i="1" a="1"/>
  <c r="AL137" i="1" s="1"/>
  <c r="AK137" i="1" a="1"/>
  <c r="AK137" i="1" s="1"/>
  <c r="AJ137" i="1" a="1"/>
  <c r="AJ137" i="1" s="1"/>
  <c r="AI137" i="1" a="1"/>
  <c r="AI137" i="1" s="1"/>
  <c r="AH137" i="1" a="1"/>
  <c r="AH137" i="1" s="1"/>
  <c r="AG137" i="1" a="1"/>
  <c r="AG137" i="1" s="1"/>
  <c r="AF137" i="1" a="1"/>
  <c r="AF137" i="1" s="1"/>
  <c r="AE137" i="1" a="1"/>
  <c r="AE137" i="1" s="1"/>
  <c r="AD137" i="1" a="1"/>
  <c r="AD137" i="1" s="1"/>
  <c r="AC137" i="1" a="1"/>
  <c r="AC137" i="1" s="1"/>
  <c r="AB137" i="1" a="1"/>
  <c r="AB137" i="1" s="1"/>
  <c r="AM136" i="1" a="1"/>
  <c r="AM136" i="1" s="1"/>
  <c r="AL136" i="1" a="1"/>
  <c r="AL136" i="1" s="1"/>
  <c r="AK136" i="1" a="1"/>
  <c r="AK136" i="1" s="1"/>
  <c r="AJ136" i="1" a="1"/>
  <c r="AJ136" i="1" s="1"/>
  <c r="AI136" i="1" a="1"/>
  <c r="AI136" i="1" s="1"/>
  <c r="AH136" i="1" a="1"/>
  <c r="AH136" i="1" s="1"/>
  <c r="AG136" i="1" a="1"/>
  <c r="AG136" i="1" s="1"/>
  <c r="AF136" i="1" a="1"/>
  <c r="AF136" i="1" s="1"/>
  <c r="AE136" i="1" a="1"/>
  <c r="AE136" i="1" s="1"/>
  <c r="AD136" i="1" a="1"/>
  <c r="AD136" i="1" s="1"/>
  <c r="AC136" i="1" a="1"/>
  <c r="AC136" i="1" s="1"/>
  <c r="AB136" i="1" a="1"/>
  <c r="AB136" i="1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AH135" i="1" a="1"/>
  <c r="AH135" i="1" s="1"/>
  <c r="AG135" i="1" a="1"/>
  <c r="AG135" i="1" s="1"/>
  <c r="AF135" i="1" a="1"/>
  <c r="AF135" i="1" s="1"/>
  <c r="AE135" i="1" a="1"/>
  <c r="AE135" i="1" s="1"/>
  <c r="AD135" i="1" a="1"/>
  <c r="AD135" i="1" s="1"/>
  <c r="AC135" i="1" a="1"/>
  <c r="AC135" i="1" s="1"/>
  <c r="AB135" i="1" a="1"/>
  <c r="AB135" i="1" s="1"/>
  <c r="AM134" i="1" a="1"/>
  <c r="AM134" i="1" s="1"/>
  <c r="AL134" i="1" a="1"/>
  <c r="AL134" i="1" s="1"/>
  <c r="AK134" i="1" a="1"/>
  <c r="AK134" i="1" s="1"/>
  <c r="AJ134" i="1" a="1"/>
  <c r="AJ134" i="1" s="1"/>
  <c r="AI134" i="1" a="1"/>
  <c r="AI134" i="1" s="1"/>
  <c r="AH134" i="1" a="1"/>
  <c r="AH134" i="1" s="1"/>
  <c r="AG134" i="1" a="1"/>
  <c r="AG134" i="1" s="1"/>
  <c r="AF134" i="1" a="1"/>
  <c r="AF134" i="1" s="1"/>
  <c r="AE134" i="1" a="1"/>
  <c r="AE134" i="1" s="1"/>
  <c r="AD134" i="1" a="1"/>
  <c r="AD134" i="1" s="1"/>
  <c r="AC134" i="1" a="1"/>
  <c r="AC134" i="1" s="1"/>
  <c r="AB134" i="1" a="1"/>
  <c r="AB134" i="1" s="1"/>
  <c r="AM133" i="1" a="1"/>
  <c r="AM133" i="1" s="1"/>
  <c r="AL133" i="1" a="1"/>
  <c r="AL133" i="1" s="1"/>
  <c r="AK133" i="1" a="1"/>
  <c r="AK133" i="1" s="1"/>
  <c r="AJ133" i="1" a="1"/>
  <c r="AJ133" i="1" s="1"/>
  <c r="AI133" i="1" a="1"/>
  <c r="AI133" i="1" s="1"/>
  <c r="AH133" i="1" a="1"/>
  <c r="AH133" i="1" s="1"/>
  <c r="AG133" i="1" a="1"/>
  <c r="AG133" i="1" s="1"/>
  <c r="AF133" i="1" a="1"/>
  <c r="AF133" i="1" s="1"/>
  <c r="AE133" i="1" a="1"/>
  <c r="AE133" i="1" s="1"/>
  <c r="AD133" i="1" a="1"/>
  <c r="AD133" i="1" s="1"/>
  <c r="AC133" i="1" a="1"/>
  <c r="AC133" i="1" s="1"/>
  <c r="AB133" i="1" a="1"/>
  <c r="AB133" i="1" s="1"/>
  <c r="AM117" i="1" a="1"/>
  <c r="AM117" i="1"/>
  <c r="AL117" i="1" a="1"/>
  <c r="AL117" i="1" s="1"/>
  <c r="AK117" i="1" a="1"/>
  <c r="AK117" i="1" s="1"/>
  <c r="AJ117" i="1" a="1"/>
  <c r="AJ117" i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 s="1"/>
  <c r="AM116" i="1" a="1"/>
  <c r="AM116" i="1" s="1"/>
  <c r="AL116" i="1" a="1"/>
  <c r="AL116" i="1" s="1"/>
  <c r="AK116" i="1" a="1"/>
  <c r="AK116" i="1"/>
  <c r="AJ116" i="1" a="1"/>
  <c r="AJ116" i="1" s="1"/>
  <c r="AI116" i="1" a="1"/>
  <c r="AI116" i="1" s="1"/>
  <c r="AH116" i="1" a="1"/>
  <c r="AH116" i="1" s="1"/>
  <c r="AG116" i="1" a="1"/>
  <c r="AG116" i="1" s="1"/>
  <c r="AF116" i="1" a="1"/>
  <c r="AF116" i="1" s="1"/>
  <c r="AE116" i="1" a="1"/>
  <c r="AE116" i="1" s="1"/>
  <c r="AD116" i="1" a="1"/>
  <c r="AD116" i="1" s="1"/>
  <c r="AC116" i="1" a="1"/>
  <c r="AC116" i="1" s="1"/>
  <c r="AB116" i="1" a="1"/>
  <c r="AB116" i="1" s="1"/>
  <c r="AM115" i="1" a="1"/>
  <c r="AM115" i="1" s="1"/>
  <c r="AL115" i="1" a="1"/>
  <c r="AL115" i="1" s="1"/>
  <c r="AK115" i="1" a="1"/>
  <c r="AK115" i="1" s="1"/>
  <c r="AJ115" i="1" a="1"/>
  <c r="AJ115" i="1" s="1"/>
  <c r="AI115" i="1" a="1"/>
  <c r="AI115" i="1"/>
  <c r="AH115" i="1" a="1"/>
  <c r="AH115" i="1" s="1"/>
  <c r="AG115" i="1" a="1"/>
  <c r="AG115" i="1" s="1"/>
  <c r="AF115" i="1" a="1"/>
  <c r="AF115" i="1" s="1"/>
  <c r="AE115" i="1" a="1"/>
  <c r="AE115" i="1"/>
  <c r="AD115" i="1" a="1"/>
  <c r="AD115" i="1" s="1"/>
  <c r="AC115" i="1" a="1"/>
  <c r="AC115" i="1" s="1"/>
  <c r="AB115" i="1" a="1"/>
  <c r="AB115" i="1" s="1"/>
  <c r="AM114" i="1" a="1"/>
  <c r="AM114" i="1" s="1"/>
  <c r="AL114" i="1" a="1"/>
  <c r="AL114" i="1" s="1"/>
  <c r="AK114" i="1" a="1"/>
  <c r="AK114" i="1" s="1"/>
  <c r="AJ114" i="1" a="1"/>
  <c r="AJ114" i="1"/>
  <c r="AI114" i="1" a="1"/>
  <c r="AI114" i="1" s="1"/>
  <c r="AH114" i="1" a="1"/>
  <c r="AH114" i="1" s="1"/>
  <c r="AG114" i="1" a="1"/>
  <c r="AG114" i="1"/>
  <c r="AF114" i="1" a="1"/>
  <c r="AF114" i="1"/>
  <c r="AE114" i="1" a="1"/>
  <c r="AE114" i="1"/>
  <c r="AD114" i="1" a="1"/>
  <c r="AD114" i="1" s="1"/>
  <c r="AC114" i="1" a="1"/>
  <c r="AC114" i="1" s="1"/>
  <c r="AB114" i="1" a="1"/>
  <c r="AB114" i="1" s="1"/>
  <c r="AM113" i="1" a="1"/>
  <c r="AM113" i="1"/>
  <c r="AL113" i="1" a="1"/>
  <c r="AL113" i="1" s="1"/>
  <c r="AK113" i="1" a="1"/>
  <c r="AK113" i="1" s="1"/>
  <c r="AJ113" i="1" a="1"/>
  <c r="AJ113" i="1" s="1"/>
  <c r="AI113" i="1" a="1"/>
  <c r="AI113" i="1"/>
  <c r="AH113" i="1" a="1"/>
  <c r="AH113" i="1" s="1"/>
  <c r="AG113" i="1" a="1"/>
  <c r="AG113" i="1" s="1"/>
  <c r="AF113" i="1" a="1"/>
  <c r="AF113" i="1"/>
  <c r="AE113" i="1" a="1"/>
  <c r="AE113" i="1" s="1"/>
  <c r="AD113" i="1" a="1"/>
  <c r="AD113" i="1" s="1"/>
  <c r="AC113" i="1" a="1"/>
  <c r="AC113" i="1"/>
  <c r="AB113" i="1" a="1"/>
  <c r="AB113" i="1" s="1"/>
  <c r="AM112" i="1" a="1"/>
  <c r="AM112" i="1"/>
  <c r="AL112" i="1" a="1"/>
  <c r="AL112" i="1" s="1"/>
  <c r="AK112" i="1" a="1"/>
  <c r="AK112" i="1" s="1"/>
  <c r="AJ112" i="1" a="1"/>
  <c r="AJ112" i="1" s="1"/>
  <c r="AI112" i="1" a="1"/>
  <c r="AI112" i="1" s="1"/>
  <c r="AH112" i="1" a="1"/>
  <c r="AH112" i="1" s="1"/>
  <c r="AG112" i="1" a="1"/>
  <c r="AG112" i="1"/>
  <c r="AF112" i="1" a="1"/>
  <c r="AF112" i="1" s="1"/>
  <c r="AE112" i="1" a="1"/>
  <c r="AE112" i="1" s="1"/>
  <c r="AD112" i="1" a="1"/>
  <c r="AD112" i="1" s="1"/>
  <c r="AC112" i="1" a="1"/>
  <c r="AC112" i="1" s="1"/>
  <c r="AB112" i="1" a="1"/>
  <c r="AB112" i="1" s="1"/>
  <c r="AM111" i="1" a="1"/>
  <c r="AM111" i="1" s="1"/>
  <c r="AL111" i="1" a="1"/>
  <c r="AL111" i="1" s="1"/>
  <c r="AK111" i="1" a="1"/>
  <c r="AK111" i="1" s="1"/>
  <c r="AJ111" i="1" a="1"/>
  <c r="AJ111" i="1" s="1"/>
  <c r="AI111" i="1" a="1"/>
  <c r="AI111" i="1" s="1"/>
  <c r="AH111" i="1" a="1"/>
  <c r="AH111" i="1" s="1"/>
  <c r="AG111" i="1" a="1"/>
  <c r="AG111" i="1" s="1"/>
  <c r="AF111" i="1" a="1"/>
  <c r="AF111" i="1" s="1"/>
  <c r="AE111" i="1" a="1"/>
  <c r="AE111" i="1" s="1"/>
  <c r="AD111" i="1" a="1"/>
  <c r="AD111" i="1" s="1"/>
  <c r="AC111" i="1" a="1"/>
  <c r="AC111" i="1" s="1"/>
  <c r="AB111" i="1" a="1"/>
  <c r="AB111" i="1" s="1"/>
  <c r="AM110" i="1" a="1"/>
  <c r="AM110" i="1" s="1"/>
  <c r="AL110" i="1" a="1"/>
  <c r="AL110" i="1" s="1"/>
  <c r="AK110" i="1" a="1"/>
  <c r="AK110" i="1" s="1"/>
  <c r="AJ110" i="1" a="1"/>
  <c r="AJ110" i="1" s="1"/>
  <c r="AI110" i="1" a="1"/>
  <c r="AI110" i="1" s="1"/>
  <c r="AH110" i="1" a="1"/>
  <c r="AH110" i="1" s="1"/>
  <c r="AG110" i="1" a="1"/>
  <c r="AG110" i="1" s="1"/>
  <c r="AF110" i="1" a="1"/>
  <c r="AF110" i="1" s="1"/>
  <c r="AE110" i="1" a="1"/>
  <c r="AE110" i="1"/>
  <c r="AD110" i="1" a="1"/>
  <c r="AD110" i="1" s="1"/>
  <c r="AC110" i="1" a="1"/>
  <c r="AC110" i="1" s="1"/>
  <c r="AB110" i="1" a="1"/>
  <c r="AB110" i="1" s="1"/>
  <c r="AM107" i="1" a="1"/>
  <c r="AM107" i="1" s="1"/>
  <c r="AL107" i="1" a="1"/>
  <c r="AL107" i="1" s="1"/>
  <c r="AK107" i="1" a="1"/>
  <c r="AK107" i="1" s="1"/>
  <c r="AJ107" i="1" a="1"/>
  <c r="AJ107" i="1" s="1"/>
  <c r="AI107" i="1" a="1"/>
  <c r="AI107" i="1" s="1"/>
  <c r="AH107" i="1" a="1"/>
  <c r="AH107" i="1" s="1"/>
  <c r="AG107" i="1" a="1"/>
  <c r="AG107" i="1" s="1"/>
  <c r="AF107" i="1" a="1"/>
  <c r="AF107" i="1" s="1"/>
  <c r="AE107" i="1" a="1"/>
  <c r="AE107" i="1" s="1"/>
  <c r="AD107" i="1" a="1"/>
  <c r="AD107" i="1" s="1"/>
  <c r="AC107" i="1" a="1"/>
  <c r="AC107" i="1" s="1"/>
  <c r="AB107" i="1" a="1"/>
  <c r="AB107" i="1" s="1"/>
  <c r="AM106" i="1" a="1"/>
  <c r="AM106" i="1"/>
  <c r="AL106" i="1" a="1"/>
  <c r="AL106" i="1" s="1"/>
  <c r="AK106" i="1" a="1"/>
  <c r="AK106" i="1" s="1"/>
  <c r="AJ106" i="1" a="1"/>
  <c r="AJ106" i="1" s="1"/>
  <c r="AI106" i="1" a="1"/>
  <c r="AI106" i="1" s="1"/>
  <c r="AH106" i="1" a="1"/>
  <c r="AH106" i="1" s="1"/>
  <c r="AG106" i="1" a="1"/>
  <c r="AG106" i="1" s="1"/>
  <c r="AF106" i="1" a="1"/>
  <c r="AF106" i="1" s="1"/>
  <c r="AE106" i="1" a="1"/>
  <c r="AE106" i="1" s="1"/>
  <c r="AD106" i="1" a="1"/>
  <c r="AD106" i="1" s="1"/>
  <c r="AC106" i="1" a="1"/>
  <c r="AC106" i="1" s="1"/>
  <c r="AB106" i="1" a="1"/>
  <c r="AB106" i="1" s="1"/>
  <c r="AM105" i="1" a="1"/>
  <c r="AM105" i="1" s="1"/>
  <c r="AL105" i="1" a="1"/>
  <c r="AL105" i="1" s="1"/>
  <c r="AK105" i="1" a="1"/>
  <c r="AK105" i="1" s="1"/>
  <c r="AJ105" i="1" a="1"/>
  <c r="AJ105" i="1" s="1"/>
  <c r="AI105" i="1" a="1"/>
  <c r="AI105" i="1" s="1"/>
  <c r="AH105" i="1" a="1"/>
  <c r="AH105" i="1" s="1"/>
  <c r="AG105" i="1" a="1"/>
  <c r="AG105" i="1" s="1"/>
  <c r="AF105" i="1" a="1"/>
  <c r="AF105" i="1" s="1"/>
  <c r="AE105" i="1" a="1"/>
  <c r="AE105" i="1" s="1"/>
  <c r="AD105" i="1" a="1"/>
  <c r="AD105" i="1" s="1"/>
  <c r="AC105" i="1" a="1"/>
  <c r="AC105" i="1"/>
  <c r="AB105" i="1" a="1"/>
  <c r="AB105" i="1" s="1"/>
  <c r="AM104" i="1" a="1"/>
  <c r="AM104" i="1" s="1"/>
  <c r="AL104" i="1" a="1"/>
  <c r="AL104" i="1" s="1"/>
  <c r="AK104" i="1" a="1"/>
  <c r="AK104" i="1" s="1"/>
  <c r="AJ104" i="1" a="1"/>
  <c r="AJ104" i="1" s="1"/>
  <c r="AI104" i="1" a="1"/>
  <c r="AI104" i="1" s="1"/>
  <c r="AH104" i="1" a="1"/>
  <c r="AH104" i="1" s="1"/>
  <c r="AG104" i="1" a="1"/>
  <c r="AG104" i="1" s="1"/>
  <c r="AF104" i="1" a="1"/>
  <c r="AF104" i="1" s="1"/>
  <c r="AE104" i="1" a="1"/>
  <c r="AE104" i="1" s="1"/>
  <c r="AD104" i="1" a="1"/>
  <c r="AD104" i="1" s="1"/>
  <c r="AC104" i="1" a="1"/>
  <c r="AC104" i="1" s="1"/>
  <c r="AB104" i="1" a="1"/>
  <c r="AB104" i="1" s="1"/>
  <c r="AM103" i="1" a="1"/>
  <c r="AM103" i="1" s="1"/>
  <c r="AL103" i="1" a="1"/>
  <c r="AL103" i="1" s="1"/>
  <c r="AK103" i="1" a="1"/>
  <c r="AK103" i="1" s="1"/>
  <c r="AJ103" i="1" a="1"/>
  <c r="AJ103" i="1" s="1"/>
  <c r="AI103" i="1" a="1"/>
  <c r="AI103" i="1" s="1"/>
  <c r="AH103" i="1" a="1"/>
  <c r="AH103" i="1" s="1"/>
  <c r="AG103" i="1" a="1"/>
  <c r="AG103" i="1" s="1"/>
  <c r="AF103" i="1" a="1"/>
  <c r="AF103" i="1" s="1"/>
  <c r="AE103" i="1" a="1"/>
  <c r="AE103" i="1" s="1"/>
  <c r="AD103" i="1" a="1"/>
  <c r="AD103" i="1" s="1"/>
  <c r="AC103" i="1" a="1"/>
  <c r="AC103" i="1" s="1"/>
  <c r="AB103" i="1" a="1"/>
  <c r="AB103" i="1" s="1"/>
  <c r="AM102" i="1" a="1"/>
  <c r="AM102" i="1"/>
  <c r="AL102" i="1" a="1"/>
  <c r="AL102" i="1" s="1"/>
  <c r="AK102" i="1" a="1"/>
  <c r="AK102" i="1" s="1"/>
  <c r="AJ102" i="1" a="1"/>
  <c r="AJ102" i="1" s="1"/>
  <c r="AI102" i="1" a="1"/>
  <c r="AI102" i="1" s="1"/>
  <c r="AH102" i="1" a="1"/>
  <c r="AH102" i="1" s="1"/>
  <c r="AG102" i="1" a="1"/>
  <c r="AG102" i="1" s="1"/>
  <c r="AF102" i="1" a="1"/>
  <c r="AF102" i="1" s="1"/>
  <c r="AE102" i="1" a="1"/>
  <c r="AE102" i="1" s="1"/>
  <c r="AD102" i="1" a="1"/>
  <c r="AD102" i="1" s="1"/>
  <c r="AC102" i="1" a="1"/>
  <c r="AC102" i="1" s="1"/>
  <c r="AB102" i="1" a="1"/>
  <c r="AB102" i="1"/>
  <c r="AM101" i="1" a="1"/>
  <c r="AM101" i="1" s="1"/>
  <c r="AL101" i="1" a="1"/>
  <c r="AL101" i="1" s="1"/>
  <c r="AK101" i="1" a="1"/>
  <c r="AK101" i="1"/>
  <c r="AJ101" i="1" a="1"/>
  <c r="AJ101" i="1" s="1"/>
  <c r="AI101" i="1" a="1"/>
  <c r="AI101" i="1"/>
  <c r="AH101" i="1" a="1"/>
  <c r="AH101" i="1" s="1"/>
  <c r="AG101" i="1" a="1"/>
  <c r="AG101" i="1" s="1"/>
  <c r="AF101" i="1" a="1"/>
  <c r="AF101" i="1" s="1"/>
  <c r="AE101" i="1" a="1"/>
  <c r="AE101" i="1" s="1"/>
  <c r="AD101" i="1" a="1"/>
  <c r="AD101" i="1" s="1"/>
  <c r="AC101" i="1" a="1"/>
  <c r="AC101" i="1" s="1"/>
  <c r="AB101" i="1" a="1"/>
  <c r="AB101" i="1"/>
  <c r="AM100" i="1" a="1"/>
  <c r="AM100" i="1" s="1"/>
  <c r="AL100" i="1" a="1"/>
  <c r="AL100" i="1" s="1"/>
  <c r="AK100" i="1" a="1"/>
  <c r="AK100" i="1" s="1"/>
  <c r="AJ100" i="1" a="1"/>
  <c r="AJ100" i="1" s="1"/>
  <c r="AI100" i="1" a="1"/>
  <c r="AI100" i="1" s="1"/>
  <c r="AH100" i="1" a="1"/>
  <c r="AH100" i="1" s="1"/>
  <c r="AG100" i="1" a="1"/>
  <c r="AG100" i="1" s="1"/>
  <c r="AF100" i="1" a="1"/>
  <c r="AF100" i="1" s="1"/>
  <c r="AE100" i="1" a="1"/>
  <c r="AE100" i="1" s="1"/>
  <c r="AD100" i="1" a="1"/>
  <c r="AD100" i="1" s="1"/>
  <c r="AC100" i="1" a="1"/>
  <c r="AC100" i="1"/>
  <c r="AB100" i="1" a="1"/>
  <c r="AB100" i="1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79" i="1" a="1"/>
  <c r="AM79" i="1" s="1"/>
  <c r="AL79" i="1" a="1"/>
  <c r="AL79" i="1" s="1"/>
  <c r="AK79" i="1" a="1"/>
  <c r="AK79" i="1" s="1"/>
  <c r="AJ79" i="1" a="1"/>
  <c r="AJ79" i="1" s="1"/>
  <c r="AI79" i="1" a="1"/>
  <c r="AI79" i="1" s="1"/>
  <c r="AH79" i="1" a="1"/>
  <c r="AH79" i="1" s="1"/>
  <c r="AG79" i="1" a="1"/>
  <c r="AG79" i="1" s="1"/>
  <c r="AF79" i="1" a="1"/>
  <c r="AF79" i="1" s="1"/>
  <c r="AE79" i="1" a="1"/>
  <c r="AE79" i="1" s="1"/>
  <c r="AD79" i="1" a="1"/>
  <c r="AD79" i="1" s="1"/>
  <c r="AC79" i="1" a="1"/>
  <c r="AC79" i="1" s="1"/>
  <c r="AB79" i="1" a="1"/>
  <c r="AB79" i="1" s="1"/>
  <c r="AM78" i="1" a="1"/>
  <c r="AM78" i="1" s="1"/>
  <c r="AL78" i="1" a="1"/>
  <c r="AL78" i="1" s="1"/>
  <c r="AK78" i="1" a="1"/>
  <c r="AK78" i="1" s="1"/>
  <c r="AJ78" i="1" a="1"/>
  <c r="AJ78" i="1" s="1"/>
  <c r="AI78" i="1" a="1"/>
  <c r="AI78" i="1" s="1"/>
  <c r="AH78" i="1" a="1"/>
  <c r="AH78" i="1" s="1"/>
  <c r="AG78" i="1" a="1"/>
  <c r="AG78" i="1" s="1"/>
  <c r="AF78" i="1" a="1"/>
  <c r="AF78" i="1" s="1"/>
  <c r="AE78" i="1" a="1"/>
  <c r="AE78" i="1" s="1"/>
  <c r="AD78" i="1" a="1"/>
  <c r="AD78" i="1" s="1"/>
  <c r="AC78" i="1" a="1"/>
  <c r="AC78" i="1" s="1"/>
  <c r="AB78" i="1" a="1"/>
  <c r="AB78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 s="1"/>
  <c r="AC69" i="1" a="1"/>
  <c r="AC69" i="1" s="1"/>
  <c r="AB69" i="1" a="1"/>
  <c r="AB69" i="1" s="1"/>
  <c r="AM68" i="1" a="1"/>
  <c r="AM68" i="1"/>
  <c r="AL68" i="1" a="1"/>
  <c r="AL68" i="1" s="1"/>
  <c r="AK68" i="1" a="1"/>
  <c r="AK68" i="1" s="1"/>
  <c r="AJ68" i="1" a="1"/>
  <c r="AJ68" i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AD67" i="1" a="1"/>
  <c r="AD67" i="1" s="1"/>
  <c r="AC67" i="1" a="1"/>
  <c r="AC67" i="1" s="1"/>
  <c r="AB67" i="1" a="1"/>
  <c r="AB67" i="1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 s="1"/>
  <c r="AH66" i="1" a="1"/>
  <c r="AH66" i="1" s="1"/>
  <c r="AG66" i="1" a="1"/>
  <c r="AG66" i="1" s="1"/>
  <c r="AF66" i="1" a="1"/>
  <c r="AF66" i="1" s="1"/>
  <c r="AE66" i="1" a="1"/>
  <c r="AE66" i="1" s="1"/>
  <c r="AD66" i="1" a="1"/>
  <c r="AD66" i="1" s="1"/>
  <c r="AC66" i="1" a="1"/>
  <c r="AC66" i="1" s="1"/>
  <c r="AB66" i="1" a="1"/>
  <c r="AB66" i="1" s="1"/>
  <c r="AM65" i="1" a="1"/>
  <c r="AM65" i="1" s="1"/>
  <c r="AL65" i="1" a="1"/>
  <c r="AL65" i="1" s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AD65" i="1" a="1"/>
  <c r="AD65" i="1" s="1"/>
  <c r="AC65" i="1" a="1"/>
  <c r="AC65" i="1" s="1"/>
  <c r="AB65" i="1" a="1"/>
  <c r="AB65" i="1" s="1"/>
  <c r="AM64" i="1" a="1"/>
  <c r="AM64" i="1" s="1"/>
  <c r="AL64" i="1" a="1"/>
  <c r="AL64" i="1" s="1"/>
  <c r="AK64" i="1" a="1"/>
  <c r="AK64" i="1" s="1"/>
  <c r="AJ64" i="1" a="1"/>
  <c r="AJ64" i="1"/>
  <c r="AI64" i="1" a="1"/>
  <c r="AI64" i="1" s="1"/>
  <c r="AH64" i="1" a="1"/>
  <c r="AH64" i="1" s="1"/>
  <c r="AG64" i="1" a="1"/>
  <c r="AG64" i="1" s="1"/>
  <c r="AF64" i="1" a="1"/>
  <c r="AF64" i="1" s="1"/>
  <c r="AE64" i="1" a="1"/>
  <c r="AE64" i="1" s="1"/>
  <c r="AD64" i="1" a="1"/>
  <c r="AD64" i="1" s="1"/>
  <c r="AC64" i="1" a="1"/>
  <c r="AC64" i="1" s="1"/>
  <c r="AB64" i="1" a="1"/>
  <c r="AB64" i="1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AH63" i="1" a="1"/>
  <c r="AH63" i="1" s="1"/>
  <c r="AG63" i="1" a="1"/>
  <c r="AG63" i="1" s="1"/>
  <c r="AF63" i="1" a="1"/>
  <c r="AF63" i="1" s="1"/>
  <c r="AE63" i="1" a="1"/>
  <c r="AE63" i="1" s="1"/>
  <c r="AD63" i="1" a="1"/>
  <c r="AD63" i="1" s="1"/>
  <c r="AC63" i="1" a="1"/>
  <c r="AC63" i="1" s="1"/>
  <c r="AB63" i="1" a="1"/>
  <c r="AB63" i="1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AH62" i="1" a="1"/>
  <c r="AH62" i="1" s="1"/>
  <c r="AG62" i="1" a="1"/>
  <c r="AG62" i="1" s="1"/>
  <c r="AF62" i="1" a="1"/>
  <c r="AF62" i="1" s="1"/>
  <c r="AE62" i="1" a="1"/>
  <c r="AE62" i="1"/>
  <c r="AD62" i="1" a="1"/>
  <c r="AD62" i="1" s="1"/>
  <c r="AC62" i="1" a="1"/>
  <c r="AC62" i="1" s="1"/>
  <c r="AB62" i="1" a="1"/>
  <c r="AB62" i="1" s="1"/>
  <c r="AM61" i="1" a="1"/>
  <c r="AM61" i="1" s="1"/>
  <c r="AL61" i="1" a="1"/>
  <c r="AL61" i="1" s="1"/>
  <c r="AK61" i="1" a="1"/>
  <c r="AK61" i="1" s="1"/>
  <c r="AJ61" i="1" a="1"/>
  <c r="AJ61" i="1"/>
  <c r="AI61" i="1" a="1"/>
  <c r="AI61" i="1" s="1"/>
  <c r="AH61" i="1" a="1"/>
  <c r="AH61" i="1" s="1"/>
  <c r="AG61" i="1" a="1"/>
  <c r="AG61" i="1" s="1"/>
  <c r="AF61" i="1" a="1"/>
  <c r="AF61" i="1" s="1"/>
  <c r="AE61" i="1" a="1"/>
  <c r="AE61" i="1" s="1"/>
  <c r="AD61" i="1" a="1"/>
  <c r="AD61" i="1" s="1"/>
  <c r="AC61" i="1" a="1"/>
  <c r="AC61" i="1" s="1"/>
  <c r="AB61" i="1" a="1"/>
  <c r="AB61" i="1" s="1"/>
  <c r="AM60" i="1" a="1"/>
  <c r="AM60" i="1" s="1"/>
  <c r="AL60" i="1" a="1"/>
  <c r="AL60" i="1" s="1"/>
  <c r="AK60" i="1" a="1"/>
  <c r="AK60" i="1" s="1"/>
  <c r="AJ60" i="1" a="1"/>
  <c r="AJ60" i="1" s="1"/>
  <c r="AI60" i="1" a="1"/>
  <c r="AI60" i="1"/>
  <c r="AH60" i="1" a="1"/>
  <c r="AH60" i="1" s="1"/>
  <c r="AG60" i="1" a="1"/>
  <c r="AG60" i="1" s="1"/>
  <c r="AF60" i="1" a="1"/>
  <c r="AF60" i="1" s="1"/>
  <c r="AE60" i="1" a="1"/>
  <c r="AE60" i="1" s="1"/>
  <c r="AD60" i="1" a="1"/>
  <c r="AD60" i="1" s="1"/>
  <c r="AC60" i="1" a="1"/>
  <c r="AC60" i="1"/>
  <c r="AB60" i="1" a="1"/>
  <c r="AB60" i="1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AH59" i="1" a="1"/>
  <c r="AH59" i="1" s="1"/>
  <c r="AG59" i="1" a="1"/>
  <c r="AG59" i="1"/>
  <c r="AF59" i="1" a="1"/>
  <c r="AF59" i="1" s="1"/>
  <c r="AE59" i="1" a="1"/>
  <c r="AE59" i="1" s="1"/>
  <c r="AD59" i="1" a="1"/>
  <c r="AD59" i="1" s="1"/>
  <c r="AC59" i="1" a="1"/>
  <c r="AC59" i="1" s="1"/>
  <c r="AB59" i="1" a="1"/>
  <c r="AB59" i="1" s="1"/>
  <c r="AM58" i="1" a="1"/>
  <c r="AM58" i="1" s="1"/>
  <c r="AL58" i="1" a="1"/>
  <c r="AL58" i="1"/>
  <c r="AK58" i="1" a="1"/>
  <c r="AK58" i="1" s="1"/>
  <c r="AJ58" i="1" a="1"/>
  <c r="AJ58" i="1" s="1"/>
  <c r="AI58" i="1" a="1"/>
  <c r="AI58" i="1" s="1"/>
  <c r="AH58" i="1" a="1"/>
  <c r="AH58" i="1" s="1"/>
  <c r="AG58" i="1" a="1"/>
  <c r="AG58" i="1" s="1"/>
  <c r="AF58" i="1" a="1"/>
  <c r="AF58" i="1"/>
  <c r="AE58" i="1" a="1"/>
  <c r="AE58" i="1" s="1"/>
  <c r="AD58" i="1" a="1"/>
  <c r="AD58" i="1"/>
  <c r="AC58" i="1" a="1"/>
  <c r="AC58" i="1" s="1"/>
  <c r="AB58" i="1" a="1"/>
  <c r="AB58" i="1"/>
  <c r="AM57" i="1" a="1"/>
  <c r="AM57" i="1" s="1"/>
  <c r="AL57" i="1" a="1"/>
  <c r="AL57" i="1" s="1"/>
  <c r="AK57" i="1" a="1"/>
  <c r="AK57" i="1" s="1"/>
  <c r="AJ57" i="1" a="1"/>
  <c r="AJ57" i="1"/>
  <c r="AI57" i="1" a="1"/>
  <c r="AI57" i="1" s="1"/>
  <c r="AH57" i="1" a="1"/>
  <c r="AH57" i="1"/>
  <c r="AG57" i="1" a="1"/>
  <c r="AG57" i="1" s="1"/>
  <c r="AF57" i="1" a="1"/>
  <c r="AF57" i="1" s="1"/>
  <c r="AE57" i="1" a="1"/>
  <c r="AE57" i="1" s="1"/>
  <c r="AD57" i="1" a="1"/>
  <c r="AD57" i="1" s="1"/>
  <c r="AC57" i="1" a="1"/>
  <c r="AC57" i="1" s="1"/>
  <c r="AB57" i="1" a="1"/>
  <c r="AB57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V77" i="4" l="1"/>
  <c r="T34" i="6"/>
  <c r="T35" i="6" s="1"/>
  <c r="V129" i="5"/>
  <c r="V181" i="5"/>
  <c r="V155" i="4"/>
  <c r="V272" i="4"/>
  <c r="V259" i="4"/>
  <c r="V116" i="5"/>
  <c r="V168" i="4"/>
  <c r="T27" i="7"/>
  <c r="T28" i="7" s="1"/>
  <c r="V90" i="5"/>
  <c r="V38" i="5"/>
  <c r="V103" i="4"/>
  <c r="V233" i="4"/>
  <c r="V90" i="4"/>
  <c r="V12" i="4"/>
  <c r="V207" i="4"/>
  <c r="V64" i="4"/>
  <c r="V38" i="4"/>
  <c r="V142" i="4"/>
  <c r="V25" i="4"/>
  <c r="V129" i="4"/>
  <c r="V103" i="5"/>
  <c r="V246" i="4"/>
  <c r="V64" i="5"/>
  <c r="V51" i="5"/>
  <c r="V181" i="4"/>
  <c r="V25" i="5"/>
  <c r="V12" i="5"/>
  <c r="V51" i="4"/>
  <c r="L27" i="7"/>
  <c r="L28" i="7" s="1"/>
  <c r="V77" i="5"/>
  <c r="V220" i="4"/>
  <c r="N94" i="8"/>
  <c r="N144" i="8"/>
  <c r="N105" i="8"/>
  <c r="N46" i="8"/>
  <c r="N44" i="8"/>
  <c r="N184" i="8"/>
  <c r="N47" i="8"/>
  <c r="N178" i="8"/>
  <c r="N194" i="8"/>
  <c r="N209" i="8"/>
  <c r="N74" i="8"/>
  <c r="N81" i="8"/>
  <c r="N95" i="8"/>
  <c r="N106" i="8"/>
  <c r="N217" i="8"/>
  <c r="N131" i="8"/>
  <c r="N225" i="8"/>
  <c r="N86" i="8"/>
  <c r="N219" i="8"/>
  <c r="N191" i="8"/>
  <c r="N49" i="8"/>
  <c r="N109" i="8"/>
  <c r="N208" i="8"/>
  <c r="N211" i="8"/>
  <c r="N180" i="8"/>
  <c r="N143" i="8"/>
  <c r="N147" i="8"/>
  <c r="N213" i="8"/>
  <c r="N172" i="8"/>
  <c r="N17" i="8"/>
  <c r="N97" i="8"/>
  <c r="N134" i="8"/>
  <c r="N18" i="8"/>
  <c r="N200" i="8"/>
  <c r="N99" i="8"/>
  <c r="N55" i="8"/>
  <c r="N130" i="8"/>
  <c r="N175" i="8"/>
  <c r="N158" i="8"/>
  <c r="N226" i="8"/>
  <c r="N19" i="8"/>
  <c r="N196" i="8"/>
  <c r="N54" i="8"/>
  <c r="N13" i="2"/>
  <c r="N210" i="2"/>
  <c r="N156" i="2"/>
  <c r="N81" i="2"/>
  <c r="N157" i="3"/>
  <c r="N56" i="3"/>
  <c r="N53" i="3"/>
  <c r="N90" i="3"/>
  <c r="N45" i="3"/>
  <c r="N131" i="2"/>
  <c r="N251" i="2"/>
  <c r="N249" i="2"/>
  <c r="N142" i="2"/>
  <c r="N82" i="3"/>
  <c r="N317" i="8"/>
  <c r="N16" i="8"/>
  <c r="N140" i="8"/>
  <c r="N36" i="8"/>
  <c r="N104" i="8"/>
  <c r="N185" i="8"/>
  <c r="N298" i="8"/>
  <c r="N77" i="8"/>
  <c r="N156" i="8"/>
  <c r="N150" i="8"/>
  <c r="N222" i="8"/>
  <c r="N155" i="8"/>
  <c r="N218" i="8"/>
  <c r="N197" i="8"/>
  <c r="N157" i="8"/>
  <c r="N300" i="8"/>
  <c r="N148" i="8"/>
  <c r="N297" i="8"/>
  <c r="N308" i="8"/>
  <c r="N205" i="8"/>
  <c r="N20" i="8"/>
  <c r="N201" i="8"/>
  <c r="N145" i="8"/>
  <c r="N188" i="8"/>
  <c r="N15" i="8"/>
  <c r="N151" i="8"/>
  <c r="N43" i="8"/>
  <c r="N216" i="8"/>
  <c r="N323" i="8"/>
  <c r="N273" i="8"/>
  <c r="N152" i="8"/>
  <c r="N284" i="8"/>
  <c r="N224" i="8"/>
  <c r="N69" i="8"/>
  <c r="N162" i="8"/>
  <c r="N320" i="8"/>
  <c r="N292" i="8"/>
  <c r="N244" i="8"/>
  <c r="N13" i="8"/>
  <c r="N30" i="8"/>
  <c r="N29" i="8"/>
  <c r="N260" i="8"/>
  <c r="N203" i="8"/>
  <c r="N256" i="8"/>
  <c r="N206" i="8"/>
  <c r="N239" i="8"/>
  <c r="N293" i="8"/>
  <c r="N329" i="8"/>
  <c r="N330" i="8"/>
  <c r="N167" i="8"/>
  <c r="N125" i="8"/>
  <c r="N23" i="8"/>
  <c r="N235" i="8"/>
  <c r="N267" i="8"/>
  <c r="N277" i="8"/>
  <c r="N97" i="2"/>
  <c r="N235" i="2"/>
  <c r="N234" i="2"/>
  <c r="N15" i="2"/>
  <c r="N14" i="2"/>
  <c r="N42" i="2"/>
  <c r="N41" i="2"/>
  <c r="N266" i="2"/>
  <c r="N105" i="2"/>
  <c r="N275" i="2"/>
  <c r="N31" i="2"/>
  <c r="N171" i="3"/>
  <c r="N69" i="3"/>
  <c r="N66" i="3"/>
  <c r="N155" i="2"/>
  <c r="N148" i="3"/>
  <c r="N182" i="3"/>
  <c r="N118" i="2"/>
  <c r="N57" i="3"/>
  <c r="N39" i="3"/>
  <c r="N132" i="3"/>
  <c r="N131" i="3"/>
  <c r="N129" i="3"/>
  <c r="N224" i="2"/>
  <c r="N221" i="2"/>
  <c r="N136" i="2"/>
  <c r="N247" i="2"/>
  <c r="N81" i="3"/>
  <c r="N145" i="2"/>
  <c r="N29" i="3"/>
  <c r="N28" i="3"/>
  <c r="N181" i="2"/>
  <c r="N343" i="8"/>
  <c r="N241" i="8"/>
  <c r="N136" i="8"/>
  <c r="N313" i="8"/>
  <c r="N138" i="8"/>
  <c r="N362" i="8"/>
  <c r="N367" i="8"/>
  <c r="N359" i="8"/>
  <c r="N332" i="8"/>
  <c r="N91" i="8"/>
  <c r="N242" i="8"/>
  <c r="N137" i="8"/>
  <c r="N51" i="8"/>
  <c r="N353" i="8"/>
  <c r="N227" i="8"/>
  <c r="N328" i="8"/>
  <c r="N35" i="8"/>
  <c r="N325" i="8"/>
  <c r="N82" i="8"/>
  <c r="N232" i="8"/>
  <c r="N122" i="8"/>
  <c r="N306" i="8"/>
  <c r="N290" i="8"/>
  <c r="N181" i="8"/>
  <c r="N370" i="8"/>
  <c r="N361" i="8"/>
  <c r="N67" i="8"/>
  <c r="N96" i="8"/>
  <c r="N170" i="8"/>
  <c r="N247" i="8"/>
  <c r="N171" i="8"/>
  <c r="N50" i="8"/>
  <c r="N376" i="8"/>
  <c r="N80" i="8"/>
  <c r="N288" i="8"/>
  <c r="N66" i="8"/>
  <c r="N123" i="8"/>
  <c r="N340" i="8"/>
  <c r="N255" i="8"/>
  <c r="N337" i="8"/>
  <c r="N163" i="8"/>
  <c r="N120" i="8"/>
  <c r="N75" i="8"/>
  <c r="N310" i="8"/>
  <c r="N346" i="8"/>
  <c r="N57" i="8"/>
  <c r="N190" i="8"/>
  <c r="N261" i="8"/>
  <c r="N72" i="8"/>
  <c r="N275" i="8"/>
  <c r="N356" i="8"/>
  <c r="O27" i="7"/>
  <c r="O28" i="7" s="1"/>
  <c r="N95" i="3"/>
  <c r="N94" i="3"/>
  <c r="N93" i="3"/>
  <c r="L34" i="6"/>
  <c r="L35" i="6" s="1"/>
  <c r="N237" i="2"/>
  <c r="N260" i="2"/>
  <c r="N26" i="2"/>
  <c r="N65" i="3"/>
  <c r="N80" i="2"/>
  <c r="N183" i="3"/>
  <c r="N110" i="2"/>
  <c r="N109" i="2"/>
  <c r="N103" i="2"/>
  <c r="N211" i="2"/>
  <c r="N184" i="3"/>
  <c r="N122" i="2"/>
  <c r="N121" i="2"/>
  <c r="N142" i="3"/>
  <c r="N172" i="3"/>
  <c r="N279" i="2"/>
  <c r="N134" i="3"/>
  <c r="N160" i="2"/>
  <c r="N159" i="2"/>
  <c r="N220" i="2"/>
  <c r="N53" i="2"/>
  <c r="N95" i="2"/>
  <c r="N94" i="2"/>
  <c r="N116" i="3"/>
  <c r="N144" i="2"/>
  <c r="N186" i="2"/>
  <c r="N69" i="2"/>
  <c r="N65" i="2"/>
  <c r="N162" i="3"/>
  <c r="N159" i="3"/>
  <c r="N58" i="8"/>
  <c r="N296" i="8"/>
  <c r="N62" i="8"/>
  <c r="N237" i="8"/>
  <c r="N212" i="8"/>
  <c r="N249" i="8"/>
  <c r="N182" i="8"/>
  <c r="N229" i="8"/>
  <c r="N252" i="8"/>
  <c r="N280" i="8"/>
  <c r="N220" i="8"/>
  <c r="N366" i="8"/>
  <c r="N129" i="8"/>
  <c r="N283" i="8"/>
  <c r="N365" i="8"/>
  <c r="N304" i="8"/>
  <c r="N279" i="8"/>
  <c r="N377" i="8"/>
  <c r="N168" i="8"/>
  <c r="N186" i="8"/>
  <c r="N37" i="8"/>
  <c r="N223" i="8"/>
  <c r="N274" i="8"/>
  <c r="N70" i="8"/>
  <c r="N334" i="8"/>
  <c r="N161" i="8"/>
  <c r="N84" i="8"/>
  <c r="N76" i="8"/>
  <c r="N198" i="8"/>
  <c r="N89" i="8"/>
  <c r="N108" i="8"/>
  <c r="N265" i="8"/>
  <c r="N149" i="8"/>
  <c r="N352" i="8"/>
  <c r="N262" i="8"/>
  <c r="N236" i="8"/>
  <c r="N32" i="8"/>
  <c r="N90" i="8"/>
  <c r="N111" i="8"/>
  <c r="N78" i="8"/>
  <c r="N183" i="8"/>
  <c r="N380" i="8"/>
  <c r="N64" i="8"/>
  <c r="N61" i="8"/>
  <c r="N42" i="8"/>
  <c r="N177" i="8"/>
  <c r="N113" i="8"/>
  <c r="N110" i="8"/>
  <c r="N316" i="8"/>
  <c r="N326" i="8"/>
  <c r="N146" i="8"/>
  <c r="N251" i="8"/>
  <c r="N165" i="8"/>
  <c r="N79" i="8"/>
  <c r="N354" i="8"/>
  <c r="N127" i="8"/>
  <c r="N269" i="8"/>
  <c r="N321" i="8"/>
  <c r="N336" i="8"/>
  <c r="N26" i="8"/>
  <c r="N382" i="8"/>
  <c r="N315" i="8"/>
  <c r="N264" i="8"/>
  <c r="N250" i="8"/>
  <c r="N102" i="8"/>
  <c r="N68" i="8"/>
  <c r="N192" i="8"/>
  <c r="N166" i="8"/>
  <c r="N193" i="8"/>
  <c r="N360" i="8"/>
  <c r="N154" i="8"/>
  <c r="N363" i="8"/>
  <c r="N52" i="8"/>
  <c r="N118" i="8"/>
  <c r="N174" i="8"/>
  <c r="N379" i="8"/>
  <c r="N291" i="8"/>
  <c r="N88" i="8"/>
  <c r="N27" i="8"/>
  <c r="N159" i="8"/>
  <c r="N355" i="8"/>
  <c r="N228" i="8"/>
  <c r="N63" i="8"/>
  <c r="N305" i="8"/>
  <c r="N281" i="8"/>
  <c r="N303" i="8"/>
  <c r="N207" i="8"/>
  <c r="N22" i="8"/>
  <c r="N234" i="8"/>
  <c r="N124" i="8"/>
  <c r="N350" i="8"/>
  <c r="N374" i="8"/>
  <c r="N153" i="8"/>
  <c r="N278" i="8"/>
  <c r="N246" i="8"/>
  <c r="N17" i="2"/>
  <c r="N16" i="2"/>
  <c r="N27" i="7"/>
  <c r="N28" i="7" s="1"/>
  <c r="V23" i="7"/>
  <c r="N238" i="2"/>
  <c r="N236" i="2"/>
  <c r="N43" i="2"/>
  <c r="N40" i="2"/>
  <c r="N212" i="2"/>
  <c r="N67" i="2"/>
  <c r="N123" i="2"/>
  <c r="N58" i="2"/>
  <c r="N55" i="2"/>
  <c r="M75" i="3"/>
  <c r="N147" i="3"/>
  <c r="N145" i="3"/>
  <c r="N185" i="3"/>
  <c r="N181" i="3"/>
  <c r="N277" i="2"/>
  <c r="N276" i="2"/>
  <c r="N91" i="3"/>
  <c r="N135" i="3"/>
  <c r="N44" i="3"/>
  <c r="N41" i="3"/>
  <c r="N223" i="2"/>
  <c r="N184" i="2"/>
  <c r="N182" i="2"/>
  <c r="N120" i="3"/>
  <c r="N161" i="3"/>
  <c r="N168" i="2"/>
  <c r="N55" i="3"/>
  <c r="N17" i="3"/>
  <c r="N79" i="3"/>
  <c r="N31" i="3"/>
  <c r="I36" i="7"/>
  <c r="N98" i="8"/>
  <c r="N287" i="8"/>
  <c r="N221" i="8"/>
  <c r="N85" i="8"/>
  <c r="N342" i="8"/>
  <c r="N173" i="8"/>
  <c r="N71" i="8"/>
  <c r="N199" i="8"/>
  <c r="N271" i="8"/>
  <c r="N169" i="8"/>
  <c r="N388" i="8"/>
  <c r="N345" i="8"/>
  <c r="N202" i="8"/>
  <c r="N351" i="8"/>
  <c r="N341" i="8"/>
  <c r="N65" i="8"/>
  <c r="N24" i="8"/>
  <c r="N369" i="8"/>
  <c r="N248" i="8"/>
  <c r="N311" i="8"/>
  <c r="N56" i="8"/>
  <c r="N112" i="8"/>
  <c r="N348" i="8"/>
  <c r="N333" i="8"/>
  <c r="N176" i="8"/>
  <c r="N240" i="8"/>
  <c r="N245" i="8"/>
  <c r="N318" i="8"/>
  <c r="N204" i="8"/>
  <c r="N25" i="8"/>
  <c r="N132" i="8"/>
  <c r="N141" i="8"/>
  <c r="N195" i="8"/>
  <c r="N327" i="8"/>
  <c r="N83" i="8"/>
  <c r="N253" i="8"/>
  <c r="N187" i="8"/>
  <c r="N312" i="8"/>
  <c r="N259" i="8"/>
  <c r="N40" i="8"/>
  <c r="N319" i="8"/>
  <c r="N286" i="8"/>
  <c r="N103" i="8"/>
  <c r="N347" i="8"/>
  <c r="N133" i="8"/>
  <c r="N179" i="8"/>
  <c r="N53" i="8"/>
  <c r="N257" i="8"/>
  <c r="N295" i="8"/>
  <c r="N339" i="8"/>
  <c r="N386" i="8"/>
  <c r="N164" i="8"/>
  <c r="N349" i="8"/>
  <c r="N45" i="8"/>
  <c r="N294" i="8"/>
  <c r="N73" i="8"/>
  <c r="N38" i="8"/>
  <c r="N33" i="8"/>
  <c r="N233" i="8"/>
  <c r="N307" i="8"/>
  <c r="N21" i="8"/>
  <c r="N117" i="8"/>
  <c r="N116" i="8"/>
  <c r="N14" i="8"/>
  <c r="N160" i="8"/>
  <c r="N268" i="8"/>
  <c r="N101" i="8"/>
  <c r="N383" i="8"/>
  <c r="N254" i="8"/>
  <c r="N114" i="8"/>
  <c r="N34" i="8"/>
  <c r="N126" i="8"/>
  <c r="N364" i="8"/>
  <c r="N285" i="8"/>
  <c r="N59" i="8"/>
  <c r="N289" i="8"/>
  <c r="N270" i="8"/>
  <c r="N142" i="8"/>
  <c r="N215" i="8"/>
  <c r="N371" i="8"/>
  <c r="N272" i="8"/>
  <c r="N121" i="8"/>
  <c r="N324" i="8"/>
  <c r="N230" i="8"/>
  <c r="N107" i="8"/>
  <c r="I13" i="6"/>
  <c r="I12" i="6"/>
  <c r="K34" i="6"/>
  <c r="K35" i="6" s="1"/>
  <c r="S34" i="6"/>
  <c r="S35" i="6" s="1"/>
  <c r="I21" i="6"/>
  <c r="I32" i="6"/>
  <c r="P34" i="6"/>
  <c r="P35" i="6" s="1"/>
  <c r="I26" i="6"/>
  <c r="I16" i="6"/>
  <c r="R34" i="6"/>
  <c r="R35" i="6" s="1"/>
  <c r="N120" i="2"/>
  <c r="I25" i="6"/>
  <c r="V17" i="6"/>
  <c r="V25" i="6"/>
  <c r="V31" i="6"/>
  <c r="V21" i="6"/>
  <c r="I18" i="6"/>
  <c r="I23" i="6"/>
  <c r="V29" i="6"/>
  <c r="V14" i="6"/>
  <c r="I14" i="6"/>
  <c r="I27" i="6"/>
  <c r="I28" i="6"/>
  <c r="I19" i="6"/>
  <c r="I30" i="6"/>
  <c r="J34" i="6"/>
  <c r="J35" i="6" s="1"/>
  <c r="V15" i="6"/>
  <c r="V28" i="6"/>
  <c r="V27" i="6"/>
  <c r="I25" i="7"/>
  <c r="V18" i="7"/>
  <c r="V13" i="7"/>
  <c r="V22" i="7"/>
  <c r="L36" i="2"/>
  <c r="M114" i="2"/>
  <c r="N104" i="2"/>
  <c r="N39" i="2"/>
  <c r="M88" i="2"/>
  <c r="N79" i="2"/>
  <c r="N133" i="2"/>
  <c r="N130" i="2"/>
  <c r="N106" i="3"/>
  <c r="N105" i="3"/>
  <c r="L114" i="3"/>
  <c r="N104" i="3"/>
  <c r="N136" i="3"/>
  <c r="N130" i="3"/>
  <c r="N68" i="3"/>
  <c r="N52" i="3"/>
  <c r="N170" i="3"/>
  <c r="N169" i="3"/>
  <c r="N226" i="2"/>
  <c r="N18" i="3"/>
  <c r="L23" i="3"/>
  <c r="M166" i="2"/>
  <c r="N157" i="2"/>
  <c r="N146" i="2"/>
  <c r="L153" i="2"/>
  <c r="N143" i="2"/>
  <c r="N274" i="2"/>
  <c r="N263" i="2"/>
  <c r="L270" i="2"/>
  <c r="N259" i="2"/>
  <c r="N278" i="2"/>
  <c r="M283" i="2"/>
  <c r="N273" i="2"/>
  <c r="N272" i="2"/>
  <c r="N170" i="2"/>
  <c r="N169" i="2"/>
  <c r="N54" i="2"/>
  <c r="N143" i="3"/>
  <c r="L244" i="2"/>
  <c r="N239" i="2"/>
  <c r="N233" i="2"/>
  <c r="N78" i="3"/>
  <c r="N248" i="2"/>
  <c r="N246" i="2"/>
  <c r="N207" i="2"/>
  <c r="N119" i="3"/>
  <c r="N118" i="3"/>
  <c r="N185" i="2"/>
  <c r="L166" i="3"/>
  <c r="M166" i="3"/>
  <c r="N156" i="3"/>
  <c r="N155" i="3"/>
  <c r="N27" i="3"/>
  <c r="N92" i="3"/>
  <c r="D12" i="5"/>
  <c r="D12" i="3"/>
  <c r="D26" i="5"/>
  <c r="D26" i="3"/>
  <c r="D15" i="4"/>
  <c r="D15" i="2"/>
  <c r="D16" i="5"/>
  <c r="D16" i="3"/>
  <c r="D30" i="5"/>
  <c r="D30" i="3"/>
  <c r="D19" i="4"/>
  <c r="D19" i="2"/>
  <c r="D45" i="4"/>
  <c r="D45" i="2"/>
  <c r="B38" i="5"/>
  <c r="B38" i="3"/>
  <c r="B68" i="4"/>
  <c r="B68" i="2"/>
  <c r="B93" i="4"/>
  <c r="B93" i="2"/>
  <c r="D71" i="5"/>
  <c r="D71" i="3"/>
  <c r="B103" i="4"/>
  <c r="B103" i="2"/>
  <c r="D117" i="5"/>
  <c r="D117" i="3"/>
  <c r="D123" i="4"/>
  <c r="D123" i="2"/>
  <c r="C133" i="4"/>
  <c r="C133" i="2"/>
  <c r="D41" i="4"/>
  <c r="D41" i="2"/>
  <c r="B39" i="5"/>
  <c r="B39" i="3"/>
  <c r="D66" i="4"/>
  <c r="D66" i="2"/>
  <c r="B53" i="5"/>
  <c r="B53" i="3"/>
  <c r="D56" i="5"/>
  <c r="D56" i="3"/>
  <c r="D71" i="4"/>
  <c r="D71" i="2"/>
  <c r="B64" i="5"/>
  <c r="B64" i="3"/>
  <c r="B94" i="4"/>
  <c r="B94" i="2"/>
  <c r="B69" i="5"/>
  <c r="B69" i="3"/>
  <c r="D106" i="4"/>
  <c r="D106" i="2"/>
  <c r="C107" i="4"/>
  <c r="C107" i="2"/>
  <c r="D129" i="5"/>
  <c r="D129" i="3"/>
  <c r="B41" i="4"/>
  <c r="B41" i="2"/>
  <c r="B51" i="4"/>
  <c r="B51" i="2"/>
  <c r="B56" i="5"/>
  <c r="B56" i="3"/>
  <c r="D79" i="4"/>
  <c r="D79" i="2"/>
  <c r="D64" i="5"/>
  <c r="D64" i="3"/>
  <c r="C130" i="5"/>
  <c r="C130" i="3"/>
  <c r="C148" i="5"/>
  <c r="C148" i="3"/>
  <c r="D25" i="5"/>
  <c r="D25" i="3"/>
  <c r="D18" i="4"/>
  <c r="D18" i="2"/>
  <c r="D19" i="5"/>
  <c r="D19" i="3"/>
  <c r="B57" i="5"/>
  <c r="B57" i="3"/>
  <c r="D45" i="5"/>
  <c r="D45" i="3"/>
  <c r="B77" i="5"/>
  <c r="B77" i="3"/>
  <c r="D109" i="4"/>
  <c r="D109" i="2"/>
  <c r="C144" i="5"/>
  <c r="C144" i="3"/>
  <c r="D133" i="5"/>
  <c r="D133" i="3"/>
  <c r="D40" i="4"/>
  <c r="D40" i="2"/>
  <c r="B67" i="4"/>
  <c r="B67" i="2"/>
  <c r="D55" i="5"/>
  <c r="D55" i="3"/>
  <c r="D80" i="4"/>
  <c r="D80" i="2"/>
  <c r="B78" i="5"/>
  <c r="B78" i="3"/>
  <c r="D105" i="4"/>
  <c r="D105" i="2"/>
  <c r="B92" i="5"/>
  <c r="B92" i="3"/>
  <c r="C116" i="4"/>
  <c r="C116" i="2"/>
  <c r="C108" i="5"/>
  <c r="C108" i="3"/>
  <c r="C142" i="4"/>
  <c r="C142" i="2"/>
  <c r="C146" i="4"/>
  <c r="C146" i="2"/>
  <c r="D12" i="4"/>
  <c r="D12" i="2"/>
  <c r="D13" i="5"/>
  <c r="D13" i="3"/>
  <c r="D27" i="5"/>
  <c r="D27" i="3"/>
  <c r="D16" i="4"/>
  <c r="D16" i="2"/>
  <c r="D17" i="5"/>
  <c r="D17" i="3"/>
  <c r="D31" i="5"/>
  <c r="D31" i="3"/>
  <c r="D25" i="4"/>
  <c r="D25" i="2"/>
  <c r="B54" i="4"/>
  <c r="B54" i="2"/>
  <c r="B64" i="4"/>
  <c r="B64" i="2"/>
  <c r="D42" i="5"/>
  <c r="D42" i="3"/>
  <c r="B65" i="5"/>
  <c r="B65" i="3"/>
  <c r="D92" i="4"/>
  <c r="D92" i="2"/>
  <c r="D77" i="5"/>
  <c r="D77" i="3"/>
  <c r="D91" i="5"/>
  <c r="D91" i="3"/>
  <c r="C104" i="5"/>
  <c r="C104" i="3"/>
  <c r="C122" i="5"/>
  <c r="C122" i="3"/>
  <c r="C131" i="5"/>
  <c r="C131" i="3"/>
  <c r="C134" i="5"/>
  <c r="C134" i="3"/>
  <c r="C156" i="5"/>
  <c r="C156" i="3"/>
  <c r="B55" i="4"/>
  <c r="B55" i="2"/>
  <c r="D67" i="4"/>
  <c r="D67" i="2"/>
  <c r="B80" i="4"/>
  <c r="B80" i="2"/>
  <c r="B90" i="4"/>
  <c r="B90" i="2"/>
  <c r="D97" i="4"/>
  <c r="D97" i="2"/>
  <c r="C118" i="5"/>
  <c r="C118" i="3"/>
  <c r="C121" i="4"/>
  <c r="C121" i="2"/>
  <c r="C129" i="4"/>
  <c r="C129" i="2"/>
  <c r="D143" i="5"/>
  <c r="D143" i="3"/>
  <c r="D136" i="4"/>
  <c r="D136" i="2"/>
  <c r="D58" i="4"/>
  <c r="D58" i="2"/>
  <c r="B106" i="4"/>
  <c r="B106" i="2"/>
  <c r="C94" i="5"/>
  <c r="C94" i="3"/>
  <c r="D14" i="4"/>
  <c r="D14" i="2"/>
  <c r="D15" i="5"/>
  <c r="D15" i="3"/>
  <c r="D29" i="5"/>
  <c r="D29" i="3"/>
  <c r="D27" i="4"/>
  <c r="D27" i="2"/>
  <c r="B42" i="4"/>
  <c r="B42" i="2"/>
  <c r="D54" i="4"/>
  <c r="D54" i="2"/>
  <c r="B77" i="4"/>
  <c r="B77" i="2"/>
  <c r="D84" i="4"/>
  <c r="D84" i="2"/>
  <c r="C120" i="2"/>
  <c r="C120" i="4"/>
  <c r="B43" i="5"/>
  <c r="B43" i="3"/>
  <c r="B107" i="4"/>
  <c r="B107" i="2"/>
  <c r="C95" i="5"/>
  <c r="C95" i="3"/>
  <c r="C105" i="5"/>
  <c r="C105" i="3"/>
  <c r="C123" i="5"/>
  <c r="C123" i="3"/>
  <c r="D13" i="4"/>
  <c r="D13" i="2"/>
  <c r="D14" i="5"/>
  <c r="D14" i="3"/>
  <c r="D28" i="5"/>
  <c r="D28" i="3"/>
  <c r="D17" i="4"/>
  <c r="D17" i="2"/>
  <c r="D18" i="5"/>
  <c r="D18" i="3"/>
  <c r="D32" i="5"/>
  <c r="D32" i="3"/>
  <c r="D26" i="4"/>
  <c r="D26" i="2"/>
  <c r="D53" i="4"/>
  <c r="D53" i="2"/>
  <c r="D38" i="5"/>
  <c r="D38" i="3"/>
  <c r="D52" i="5"/>
  <c r="D52" i="3"/>
  <c r="B81" i="4"/>
  <c r="B81" i="2"/>
  <c r="D93" i="4"/>
  <c r="D93" i="2"/>
  <c r="D68" i="5"/>
  <c r="D68" i="3"/>
  <c r="D108" i="4"/>
  <c r="D108" i="2"/>
  <c r="D83" i="5"/>
  <c r="D83" i="3"/>
  <c r="C84" i="5"/>
  <c r="C84" i="3"/>
  <c r="D107" i="5"/>
  <c r="D107" i="3"/>
  <c r="D132" i="4"/>
  <c r="D132" i="2"/>
  <c r="B26" i="5"/>
  <c r="B26" i="3"/>
  <c r="B25" i="4"/>
  <c r="B25" i="2"/>
  <c r="D42" i="4"/>
  <c r="D42" i="2"/>
  <c r="B43" i="4"/>
  <c r="B43" i="2"/>
  <c r="C54" i="5"/>
  <c r="C54" i="3"/>
  <c r="D68" i="4"/>
  <c r="D68" i="2"/>
  <c r="B69" i="4"/>
  <c r="B69" i="2"/>
  <c r="B79" i="5"/>
  <c r="B79" i="3"/>
  <c r="B96" i="5"/>
  <c r="B96" i="3"/>
  <c r="B118" i="4"/>
  <c r="B118" i="2"/>
  <c r="D121" i="4"/>
  <c r="D121" i="2"/>
  <c r="B131" i="4"/>
  <c r="B131" i="2"/>
  <c r="B146" i="5"/>
  <c r="B146" i="3"/>
  <c r="D134" i="4"/>
  <c r="D134" i="2"/>
  <c r="D149" i="5"/>
  <c r="D149" i="3"/>
  <c r="B144" i="4"/>
  <c r="B144" i="2"/>
  <c r="D157" i="5"/>
  <c r="D157" i="3"/>
  <c r="D188" i="4"/>
  <c r="D188" i="2"/>
  <c r="D52" i="4"/>
  <c r="D52" i="2"/>
  <c r="C70" i="4"/>
  <c r="C70" i="2"/>
  <c r="D44" i="5"/>
  <c r="D44" i="3"/>
  <c r="D91" i="4"/>
  <c r="D91" i="2"/>
  <c r="C96" i="4"/>
  <c r="C96" i="2"/>
  <c r="D70" i="5"/>
  <c r="D70" i="3"/>
  <c r="B71" i="5"/>
  <c r="B71" i="3"/>
  <c r="B105" i="4"/>
  <c r="B105" i="2"/>
  <c r="C80" i="5"/>
  <c r="C80" i="3"/>
  <c r="D93" i="5"/>
  <c r="D93" i="3"/>
  <c r="B81" i="5"/>
  <c r="B81" i="3"/>
  <c r="C108" i="4"/>
  <c r="C108" i="2"/>
  <c r="D95" i="5"/>
  <c r="D95" i="3"/>
  <c r="B83" i="5"/>
  <c r="B83" i="3"/>
  <c r="D84" i="5"/>
  <c r="D84" i="3"/>
  <c r="C103" i="5"/>
  <c r="C103" i="3"/>
  <c r="D104" i="5"/>
  <c r="D104" i="3"/>
  <c r="C119" i="4"/>
  <c r="C119" i="2"/>
  <c r="D120" i="4"/>
  <c r="D120" i="2"/>
  <c r="C121" i="5"/>
  <c r="C121" i="3"/>
  <c r="D122" i="5"/>
  <c r="D122" i="3"/>
  <c r="C129" i="5"/>
  <c r="C129" i="3"/>
  <c r="D130" i="5"/>
  <c r="D130" i="3"/>
  <c r="C132" i="4"/>
  <c r="C132" i="2"/>
  <c r="D133" i="4"/>
  <c r="D133" i="2"/>
  <c r="C147" i="5"/>
  <c r="C147" i="3"/>
  <c r="D148" i="5"/>
  <c r="D148" i="3"/>
  <c r="C155" i="5"/>
  <c r="C155" i="3"/>
  <c r="D156" i="5"/>
  <c r="D156" i="3"/>
  <c r="C145" i="4"/>
  <c r="C145" i="2"/>
  <c r="D146" i="4"/>
  <c r="D146" i="2"/>
  <c r="B161" i="4"/>
  <c r="B161" i="2"/>
  <c r="C41" i="4"/>
  <c r="C41" i="2"/>
  <c r="D44" i="4"/>
  <c r="D44" i="2"/>
  <c r="B45" i="4"/>
  <c r="B45" i="2"/>
  <c r="C54" i="4"/>
  <c r="C54" i="2"/>
  <c r="D57" i="4"/>
  <c r="D57" i="2"/>
  <c r="B58" i="4"/>
  <c r="B58" i="2"/>
  <c r="C38" i="5"/>
  <c r="C38" i="3"/>
  <c r="D51" i="5"/>
  <c r="D51" i="3"/>
  <c r="B52" i="5"/>
  <c r="B52" i="3"/>
  <c r="C67" i="4"/>
  <c r="C67" i="2"/>
  <c r="D41" i="5"/>
  <c r="D41" i="3"/>
  <c r="B42" i="5"/>
  <c r="B42" i="3"/>
  <c r="C56" i="5"/>
  <c r="C56" i="3"/>
  <c r="D70" i="4"/>
  <c r="D70" i="2"/>
  <c r="B71" i="4"/>
  <c r="B71" i="2"/>
  <c r="C80" i="4"/>
  <c r="C80" i="2"/>
  <c r="D83" i="4"/>
  <c r="D83" i="2"/>
  <c r="B84" i="4"/>
  <c r="B84" i="2"/>
  <c r="C64" i="5"/>
  <c r="C64" i="3"/>
  <c r="C93" i="4"/>
  <c r="C93" i="2"/>
  <c r="D67" i="5"/>
  <c r="D67" i="3"/>
  <c r="B68" i="5"/>
  <c r="B68" i="3"/>
  <c r="D96" i="4"/>
  <c r="D96" i="2"/>
  <c r="B97" i="4"/>
  <c r="B97" i="2"/>
  <c r="C77" i="5"/>
  <c r="C77" i="3"/>
  <c r="D90" i="5"/>
  <c r="D90" i="3"/>
  <c r="B91" i="5"/>
  <c r="B91" i="3"/>
  <c r="C106" i="4"/>
  <c r="C106" i="2"/>
  <c r="D80" i="5"/>
  <c r="D80" i="3"/>
  <c r="D82" i="5"/>
  <c r="D82" i="3"/>
  <c r="D110" i="4"/>
  <c r="D110" i="2"/>
  <c r="B97" i="5"/>
  <c r="B97" i="3"/>
  <c r="D103" i="5"/>
  <c r="D103" i="3"/>
  <c r="C117" i="4"/>
  <c r="C117" i="2"/>
  <c r="C118" i="4"/>
  <c r="C118" i="2"/>
  <c r="D119" i="4"/>
  <c r="D119" i="2"/>
  <c r="C119" i="5"/>
  <c r="C119" i="3"/>
  <c r="C120" i="5"/>
  <c r="C120" i="3"/>
  <c r="D121" i="5"/>
  <c r="D121" i="3"/>
  <c r="C109" i="5"/>
  <c r="C109" i="3"/>
  <c r="C110" i="5"/>
  <c r="C110" i="3"/>
  <c r="C130" i="4"/>
  <c r="C130" i="2"/>
  <c r="C131" i="4"/>
  <c r="C131" i="2"/>
  <c r="C145" i="5"/>
  <c r="C145" i="3"/>
  <c r="C146" i="5"/>
  <c r="C146" i="3"/>
  <c r="D147" i="5"/>
  <c r="D147" i="3"/>
  <c r="C135" i="5"/>
  <c r="C135" i="3"/>
  <c r="C136" i="5"/>
  <c r="C136" i="3"/>
  <c r="D155" i="5"/>
  <c r="D155" i="3"/>
  <c r="C143" i="4"/>
  <c r="C143" i="2"/>
  <c r="C144" i="4"/>
  <c r="C144" i="2"/>
  <c r="D145" i="4"/>
  <c r="D145" i="2"/>
  <c r="C159" i="4"/>
  <c r="C159" i="2"/>
  <c r="C155" i="2"/>
  <c r="N172" i="2"/>
  <c r="M179" i="2"/>
  <c r="B28" i="5"/>
  <c r="B28" i="3"/>
  <c r="B40" i="5"/>
  <c r="B40" i="3"/>
  <c r="D107" i="4"/>
  <c r="D107" i="2"/>
  <c r="B94" i="5"/>
  <c r="B94" i="3"/>
  <c r="B109" i="5"/>
  <c r="B109" i="3"/>
  <c r="B145" i="3"/>
  <c r="B145" i="5"/>
  <c r="B143" i="4"/>
  <c r="B143" i="2"/>
  <c r="C44" i="4"/>
  <c r="C44" i="2"/>
  <c r="B53" i="4"/>
  <c r="B53" i="2"/>
  <c r="D78" i="2"/>
  <c r="D78" i="4"/>
  <c r="B79" i="4"/>
  <c r="B79" i="2"/>
  <c r="C67" i="5"/>
  <c r="C67" i="3"/>
  <c r="D104" i="4"/>
  <c r="D104" i="2"/>
  <c r="C51" i="4"/>
  <c r="C51" i="2"/>
  <c r="C64" i="4"/>
  <c r="C64" i="2"/>
  <c r="C53" i="5"/>
  <c r="C53" i="3"/>
  <c r="C43" i="5"/>
  <c r="C43" i="3"/>
  <c r="C77" i="4"/>
  <c r="C77" i="2"/>
  <c r="C90" i="4"/>
  <c r="C90" i="2"/>
  <c r="C69" i="5"/>
  <c r="C69" i="3"/>
  <c r="C103" i="4"/>
  <c r="C103" i="2"/>
  <c r="C92" i="5"/>
  <c r="C92" i="3"/>
  <c r="B109" i="4"/>
  <c r="B109" i="2"/>
  <c r="C96" i="5"/>
  <c r="C96" i="3"/>
  <c r="D118" i="4"/>
  <c r="D118" i="2"/>
  <c r="D120" i="5"/>
  <c r="D120" i="3"/>
  <c r="D110" i="5"/>
  <c r="D110" i="3"/>
  <c r="D131" i="4"/>
  <c r="D131" i="2"/>
  <c r="D146" i="5"/>
  <c r="D146" i="3"/>
  <c r="D136" i="5"/>
  <c r="D136" i="3"/>
  <c r="D144" i="4"/>
  <c r="D144" i="2"/>
  <c r="C52" i="4"/>
  <c r="C52" i="2"/>
  <c r="C44" i="5"/>
  <c r="C44" i="3"/>
  <c r="D57" i="5"/>
  <c r="D57" i="3"/>
  <c r="B58" i="5"/>
  <c r="B58" i="3"/>
  <c r="B82" i="4"/>
  <c r="B82" i="2"/>
  <c r="D94" i="4"/>
  <c r="D94" i="2"/>
  <c r="C70" i="5"/>
  <c r="C70" i="3"/>
  <c r="C104" i="4"/>
  <c r="C104" i="2"/>
  <c r="D78" i="5"/>
  <c r="D78" i="3"/>
  <c r="C82" i="5"/>
  <c r="C82" i="3"/>
  <c r="B117" i="4"/>
  <c r="B117" i="2"/>
  <c r="B110" i="5"/>
  <c r="B110" i="3"/>
  <c r="B130" i="4"/>
  <c r="B130" i="2"/>
  <c r="C147" i="4"/>
  <c r="C147" i="2"/>
  <c r="B161" i="5"/>
  <c r="B161" i="3"/>
  <c r="B159" i="4"/>
  <c r="B159" i="2"/>
  <c r="D171" i="4"/>
  <c r="D171" i="2"/>
  <c r="B52" i="4"/>
  <c r="B52" i="2"/>
  <c r="C56" i="4"/>
  <c r="C56" i="2"/>
  <c r="D64" i="4"/>
  <c r="D64" i="2"/>
  <c r="B65" i="4"/>
  <c r="B65" i="2"/>
  <c r="C40" i="5"/>
  <c r="C40" i="3"/>
  <c r="D53" i="5"/>
  <c r="D53" i="3"/>
  <c r="B54" i="5"/>
  <c r="B54" i="3"/>
  <c r="C69" i="4"/>
  <c r="C69" i="2"/>
  <c r="D43" i="5"/>
  <c r="D43" i="3"/>
  <c r="B44" i="5"/>
  <c r="B44" i="3"/>
  <c r="C58" i="5"/>
  <c r="C58" i="3"/>
  <c r="D77" i="4"/>
  <c r="D77" i="2"/>
  <c r="B78" i="4"/>
  <c r="B78" i="2"/>
  <c r="C82" i="4"/>
  <c r="C82" i="2"/>
  <c r="D90" i="4"/>
  <c r="D90" i="2"/>
  <c r="B91" i="4"/>
  <c r="B91" i="2"/>
  <c r="C66" i="5"/>
  <c r="C66" i="3"/>
  <c r="C95" i="4"/>
  <c r="C95" i="2"/>
  <c r="D69" i="5"/>
  <c r="D69" i="3"/>
  <c r="B70" i="5"/>
  <c r="B70" i="3"/>
  <c r="D103" i="4"/>
  <c r="D103" i="2"/>
  <c r="B104" i="4"/>
  <c r="B104" i="2"/>
  <c r="C79" i="5"/>
  <c r="C79" i="3"/>
  <c r="D92" i="5"/>
  <c r="D92" i="3"/>
  <c r="B93" i="5"/>
  <c r="B93" i="3"/>
  <c r="C81" i="5"/>
  <c r="C81" i="3"/>
  <c r="B95" i="5"/>
  <c r="B95" i="3"/>
  <c r="C83" i="5"/>
  <c r="C83" i="3"/>
  <c r="D96" i="5"/>
  <c r="D96" i="3"/>
  <c r="B84" i="5"/>
  <c r="B84" i="3"/>
  <c r="C97" i="5"/>
  <c r="C97" i="3"/>
  <c r="B116" i="5"/>
  <c r="B116" i="3"/>
  <c r="D117" i="4"/>
  <c r="D117" i="2"/>
  <c r="B105" i="5"/>
  <c r="B105" i="3"/>
  <c r="B106" i="5"/>
  <c r="B106" i="3"/>
  <c r="D119" i="5"/>
  <c r="D119" i="3"/>
  <c r="B121" i="4"/>
  <c r="B121" i="2"/>
  <c r="B122" i="4"/>
  <c r="B122" i="2"/>
  <c r="D109" i="5"/>
  <c r="D109" i="3"/>
  <c r="B123" i="5"/>
  <c r="B123" i="3"/>
  <c r="B142" i="5"/>
  <c r="B142" i="3"/>
  <c r="D130" i="4"/>
  <c r="D130" i="2"/>
  <c r="B131" i="5"/>
  <c r="B131" i="3"/>
  <c r="B132" i="5"/>
  <c r="B132" i="3"/>
  <c r="D145" i="5"/>
  <c r="D145" i="3"/>
  <c r="B134" i="4"/>
  <c r="B134" i="2"/>
  <c r="B135" i="4"/>
  <c r="B135" i="2"/>
  <c r="D135" i="5"/>
  <c r="D135" i="3"/>
  <c r="B149" i="3"/>
  <c r="B149" i="5"/>
  <c r="D143" i="4"/>
  <c r="D143" i="2"/>
  <c r="B157" i="5"/>
  <c r="B157" i="3"/>
  <c r="B158" i="5"/>
  <c r="B158" i="3"/>
  <c r="C160" i="5"/>
  <c r="C160" i="3"/>
  <c r="C149" i="4"/>
  <c r="C149" i="2"/>
  <c r="B157" i="4"/>
  <c r="B157" i="2"/>
  <c r="D174" i="5"/>
  <c r="D174" i="3"/>
  <c r="C240" i="4"/>
  <c r="C240" i="2"/>
  <c r="C182" i="5"/>
  <c r="C182" i="3"/>
  <c r="B248" i="4"/>
  <c r="B248" i="2"/>
  <c r="B56" i="4"/>
  <c r="B56" i="2"/>
  <c r="D39" i="5"/>
  <c r="D39" i="3"/>
  <c r="D105" i="5"/>
  <c r="D105" i="3"/>
  <c r="D131" i="5"/>
  <c r="D131" i="3"/>
  <c r="B135" i="5"/>
  <c r="B135" i="3"/>
  <c r="D182" i="4"/>
  <c r="D182" i="2"/>
  <c r="D187" i="4"/>
  <c r="D187" i="2"/>
  <c r="B55" i="5"/>
  <c r="B55" i="3"/>
  <c r="C12" i="4"/>
  <c r="C12" i="2"/>
  <c r="C12" i="5"/>
  <c r="C12" i="3"/>
  <c r="C13" i="4"/>
  <c r="C13" i="2"/>
  <c r="C13" i="5"/>
  <c r="C13" i="3"/>
  <c r="C26" i="5"/>
  <c r="C26" i="3"/>
  <c r="C14" i="5"/>
  <c r="C14" i="3"/>
  <c r="C27" i="5"/>
  <c r="C27" i="3"/>
  <c r="C15" i="4"/>
  <c r="C15" i="2"/>
  <c r="C15" i="5"/>
  <c r="C15" i="3"/>
  <c r="C28" i="5"/>
  <c r="C28" i="3"/>
  <c r="C16" i="3"/>
  <c r="C16" i="5"/>
  <c r="C29" i="5"/>
  <c r="C29" i="3"/>
  <c r="C17" i="4"/>
  <c r="C17" i="2"/>
  <c r="C17" i="5"/>
  <c r="C17" i="3"/>
  <c r="C30" i="5"/>
  <c r="C30" i="3"/>
  <c r="C18" i="4"/>
  <c r="C18" i="2"/>
  <c r="C18" i="5"/>
  <c r="C18" i="3"/>
  <c r="C31" i="5"/>
  <c r="C31" i="3"/>
  <c r="C19" i="5"/>
  <c r="C19" i="3"/>
  <c r="C32" i="5"/>
  <c r="C32" i="3"/>
  <c r="C25" i="4"/>
  <c r="C25" i="2"/>
  <c r="C26" i="4"/>
  <c r="C26" i="2"/>
  <c r="C27" i="4"/>
  <c r="C27" i="2"/>
  <c r="C28" i="4"/>
  <c r="C28" i="2"/>
  <c r="C29" i="4"/>
  <c r="C29" i="2"/>
  <c r="C31" i="4"/>
  <c r="C31" i="2"/>
  <c r="C32" i="4"/>
  <c r="C32" i="2"/>
  <c r="C38" i="4"/>
  <c r="C38" i="2"/>
  <c r="C39" i="4"/>
  <c r="C39" i="2"/>
  <c r="C40" i="4"/>
  <c r="C40" i="2"/>
  <c r="D43" i="4"/>
  <c r="D43" i="2"/>
  <c r="B44" i="4"/>
  <c r="B44" i="2"/>
  <c r="C53" i="4"/>
  <c r="C53" i="2"/>
  <c r="D56" i="4"/>
  <c r="D56" i="2"/>
  <c r="B57" i="4"/>
  <c r="B57" i="2"/>
  <c r="B51" i="5"/>
  <c r="B51" i="3"/>
  <c r="C66" i="4"/>
  <c r="C66" i="2"/>
  <c r="D40" i="5"/>
  <c r="D40" i="3"/>
  <c r="B41" i="5"/>
  <c r="B41" i="3"/>
  <c r="C55" i="5"/>
  <c r="C55" i="3"/>
  <c r="D69" i="4"/>
  <c r="D69" i="2"/>
  <c r="B70" i="4"/>
  <c r="B70" i="2"/>
  <c r="C45" i="5"/>
  <c r="C45" i="3"/>
  <c r="D58" i="5"/>
  <c r="D58" i="3"/>
  <c r="C79" i="4"/>
  <c r="C79" i="2"/>
  <c r="D82" i="4"/>
  <c r="D82" i="2"/>
  <c r="B83" i="4"/>
  <c r="B83" i="2"/>
  <c r="C92" i="4"/>
  <c r="C92" i="2"/>
  <c r="D66" i="5"/>
  <c r="D66" i="3"/>
  <c r="B67" i="5"/>
  <c r="B67" i="3"/>
  <c r="D95" i="4"/>
  <c r="D95" i="2"/>
  <c r="B96" i="4"/>
  <c r="B96" i="2"/>
  <c r="C71" i="5"/>
  <c r="C71" i="3"/>
  <c r="B90" i="5"/>
  <c r="B90" i="3"/>
  <c r="C105" i="4"/>
  <c r="C105" i="2"/>
  <c r="D79" i="5"/>
  <c r="D79" i="3"/>
  <c r="B80" i="5"/>
  <c r="B80" i="3"/>
  <c r="D94" i="5"/>
  <c r="D94" i="3"/>
  <c r="B82" i="5"/>
  <c r="B82" i="3"/>
  <c r="B110" i="4"/>
  <c r="B110" i="2"/>
  <c r="D116" i="4"/>
  <c r="D116" i="2"/>
  <c r="C117" i="5"/>
  <c r="C117" i="3"/>
  <c r="D118" i="5"/>
  <c r="D118" i="3"/>
  <c r="C107" i="5"/>
  <c r="C107" i="3"/>
  <c r="D108" i="5"/>
  <c r="D108" i="3"/>
  <c r="C123" i="4"/>
  <c r="C123" i="2"/>
  <c r="D129" i="4"/>
  <c r="D129" i="2"/>
  <c r="C143" i="5"/>
  <c r="C143" i="3"/>
  <c r="D144" i="5"/>
  <c r="D144" i="3"/>
  <c r="C133" i="5"/>
  <c r="C133" i="3"/>
  <c r="D134" i="5"/>
  <c r="D134" i="3"/>
  <c r="C136" i="4"/>
  <c r="C136" i="2"/>
  <c r="D142" i="2"/>
  <c r="D142" i="4"/>
  <c r="C159" i="5"/>
  <c r="C159" i="3"/>
  <c r="B147" i="4"/>
  <c r="B147" i="2"/>
  <c r="D149" i="4"/>
  <c r="D149" i="2"/>
  <c r="D195" i="4"/>
  <c r="D195" i="2"/>
  <c r="D213" i="4"/>
  <c r="D213" i="2"/>
  <c r="D221" i="4"/>
  <c r="D221" i="2"/>
  <c r="D240" i="4"/>
  <c r="D240" i="2"/>
  <c r="B12" i="4"/>
  <c r="B12" i="2"/>
  <c r="B12" i="5"/>
  <c r="B12" i="3"/>
  <c r="B25" i="5"/>
  <c r="B25" i="3"/>
  <c r="B13" i="4"/>
  <c r="B13" i="2"/>
  <c r="B13" i="5"/>
  <c r="B13" i="3"/>
  <c r="B14" i="4"/>
  <c r="B14" i="2"/>
  <c r="B14" i="5"/>
  <c r="B14" i="3"/>
  <c r="B15" i="4"/>
  <c r="B15" i="2"/>
  <c r="B15" i="5"/>
  <c r="B15" i="3"/>
  <c r="B16" i="4"/>
  <c r="B16" i="2"/>
  <c r="B16" i="5"/>
  <c r="B16" i="3"/>
  <c r="B29" i="5"/>
  <c r="B29" i="3"/>
  <c r="B17" i="4"/>
  <c r="B17" i="2"/>
  <c r="B17" i="5"/>
  <c r="B17" i="3"/>
  <c r="B30" i="5"/>
  <c r="B30" i="3"/>
  <c r="B18" i="4"/>
  <c r="B18" i="2"/>
  <c r="B18" i="5"/>
  <c r="B18" i="3"/>
  <c r="B31" i="5"/>
  <c r="B31" i="3"/>
  <c r="B19" i="4"/>
  <c r="B19" i="2"/>
  <c r="B19" i="5"/>
  <c r="B19" i="3"/>
  <c r="B32" i="5"/>
  <c r="B32" i="3"/>
  <c r="B26" i="4"/>
  <c r="B26" i="2"/>
  <c r="B28" i="4"/>
  <c r="B28" i="2"/>
  <c r="B29" i="4"/>
  <c r="B29" i="2"/>
  <c r="B30" i="4"/>
  <c r="B30" i="2"/>
  <c r="B31" i="4"/>
  <c r="B31" i="2"/>
  <c r="B32" i="4"/>
  <c r="B32" i="2"/>
  <c r="B38" i="4"/>
  <c r="B38" i="2"/>
  <c r="B39" i="4"/>
  <c r="B39" i="2"/>
  <c r="B40" i="4"/>
  <c r="B40" i="2"/>
  <c r="D81" i="4"/>
  <c r="D81" i="2"/>
  <c r="C91" i="4"/>
  <c r="C91" i="2"/>
  <c r="D65" i="5"/>
  <c r="D65" i="3"/>
  <c r="B95" i="4"/>
  <c r="B95" i="2"/>
  <c r="C110" i="4"/>
  <c r="C110" i="2"/>
  <c r="B120" i="5"/>
  <c r="B120" i="3"/>
  <c r="D123" i="5"/>
  <c r="D123" i="3"/>
  <c r="B160" i="4"/>
  <c r="B160" i="2"/>
  <c r="B162" i="4"/>
  <c r="B162" i="2"/>
  <c r="B168" i="4"/>
  <c r="B168" i="2"/>
  <c r="C51" i="5"/>
  <c r="C51" i="3"/>
  <c r="D65" i="4"/>
  <c r="D65" i="2"/>
  <c r="C41" i="5"/>
  <c r="C41" i="3"/>
  <c r="D54" i="5"/>
  <c r="D54" i="3"/>
  <c r="B45" i="5"/>
  <c r="B45" i="3"/>
  <c r="C83" i="4"/>
  <c r="C83" i="2"/>
  <c r="B92" i="4"/>
  <c r="B92" i="2"/>
  <c r="C25" i="5"/>
  <c r="C25" i="3"/>
  <c r="C14" i="4"/>
  <c r="C14" i="2"/>
  <c r="C16" i="4"/>
  <c r="C16" i="2"/>
  <c r="C19" i="4"/>
  <c r="C19" i="2"/>
  <c r="C30" i="4"/>
  <c r="C30" i="2"/>
  <c r="C43" i="4"/>
  <c r="C43" i="2"/>
  <c r="D51" i="4"/>
  <c r="D51" i="2"/>
  <c r="D28" i="4"/>
  <c r="D28" i="2"/>
  <c r="D29" i="4"/>
  <c r="D29" i="2"/>
  <c r="D30" i="4"/>
  <c r="D30" i="2"/>
  <c r="D31" i="4"/>
  <c r="D31" i="2"/>
  <c r="D32" i="4"/>
  <c r="D32" i="2"/>
  <c r="D38" i="4"/>
  <c r="D38" i="2"/>
  <c r="D39" i="4"/>
  <c r="D39" i="2"/>
  <c r="C45" i="4"/>
  <c r="C45" i="2"/>
  <c r="C58" i="4"/>
  <c r="C58" i="2"/>
  <c r="C52" i="5"/>
  <c r="C52" i="3"/>
  <c r="C42" i="5"/>
  <c r="C42" i="3"/>
  <c r="C71" i="4"/>
  <c r="C71" i="2"/>
  <c r="C84" i="4"/>
  <c r="C84" i="2"/>
  <c r="C68" i="5"/>
  <c r="C68" i="3"/>
  <c r="C97" i="4"/>
  <c r="C97" i="2"/>
  <c r="C91" i="5"/>
  <c r="C91" i="3"/>
  <c r="D81" i="5"/>
  <c r="D81" i="3"/>
  <c r="C109" i="4"/>
  <c r="C109" i="2"/>
  <c r="D97" i="5"/>
  <c r="D97" i="3"/>
  <c r="C116" i="5"/>
  <c r="C116" i="3"/>
  <c r="C106" i="5"/>
  <c r="C106" i="3"/>
  <c r="C122" i="4"/>
  <c r="C122" i="2"/>
  <c r="C142" i="5"/>
  <c r="C142" i="3"/>
  <c r="C132" i="5"/>
  <c r="C132" i="3"/>
  <c r="C134" i="4"/>
  <c r="C134" i="2"/>
  <c r="C135" i="4"/>
  <c r="C135" i="2"/>
  <c r="C149" i="5"/>
  <c r="C149" i="3"/>
  <c r="C157" i="5"/>
  <c r="C157" i="3"/>
  <c r="C158" i="5"/>
  <c r="C158" i="3"/>
  <c r="D159" i="5"/>
  <c r="D159" i="3"/>
  <c r="C148" i="4"/>
  <c r="C148" i="2"/>
  <c r="B162" i="5"/>
  <c r="B162" i="3"/>
  <c r="B156" i="4"/>
  <c r="B156" i="2"/>
  <c r="D194" i="4"/>
  <c r="D194" i="2"/>
  <c r="D214" i="4"/>
  <c r="D214" i="2"/>
  <c r="B227" i="4"/>
  <c r="B227" i="2"/>
  <c r="B27" i="5"/>
  <c r="B27" i="3"/>
  <c r="B27" i="4"/>
  <c r="B27" i="2"/>
  <c r="D55" i="4"/>
  <c r="D55" i="2"/>
  <c r="C65" i="4"/>
  <c r="C65" i="2"/>
  <c r="C78" i="4"/>
  <c r="C78" i="2"/>
  <c r="B66" i="5"/>
  <c r="B66" i="3"/>
  <c r="B116" i="4"/>
  <c r="B116" i="2"/>
  <c r="B119" i="5"/>
  <c r="B119" i="3"/>
  <c r="B136" i="5"/>
  <c r="B136" i="3"/>
  <c r="B185" i="4"/>
  <c r="B185" i="2"/>
  <c r="C57" i="4"/>
  <c r="C57" i="2"/>
  <c r="B66" i="4"/>
  <c r="B66" i="2"/>
  <c r="C90" i="5"/>
  <c r="C90" i="3"/>
  <c r="C42" i="4"/>
  <c r="C42" i="2"/>
  <c r="C55" i="4"/>
  <c r="C55" i="2"/>
  <c r="C39" i="5"/>
  <c r="C39" i="3"/>
  <c r="C68" i="4"/>
  <c r="C68" i="2"/>
  <c r="C57" i="5"/>
  <c r="C57" i="3"/>
  <c r="C81" i="4"/>
  <c r="C81" i="2"/>
  <c r="C65" i="5"/>
  <c r="C65" i="3"/>
  <c r="C94" i="4"/>
  <c r="C94" i="2"/>
  <c r="C78" i="5"/>
  <c r="C78" i="3"/>
  <c r="C93" i="5"/>
  <c r="C93" i="3"/>
  <c r="B108" i="4"/>
  <c r="B108" i="2"/>
  <c r="D116" i="5"/>
  <c r="D116" i="3"/>
  <c r="D106" i="5"/>
  <c r="D106" i="3"/>
  <c r="D122" i="4"/>
  <c r="D122" i="2"/>
  <c r="D142" i="5"/>
  <c r="D142" i="3"/>
  <c r="D132" i="5"/>
  <c r="D132" i="3"/>
  <c r="D135" i="4"/>
  <c r="D135" i="2"/>
  <c r="D158" i="5"/>
  <c r="D158" i="3"/>
  <c r="C171" i="4"/>
  <c r="C171" i="2"/>
  <c r="D172" i="4"/>
  <c r="D172" i="2"/>
  <c r="B186" i="4"/>
  <c r="B186" i="2"/>
  <c r="C187" i="4"/>
  <c r="C187" i="2"/>
  <c r="B209" i="4"/>
  <c r="B209" i="2"/>
  <c r="D211" i="4"/>
  <c r="D211" i="2"/>
  <c r="D212" i="4"/>
  <c r="D212" i="2"/>
  <c r="B175" i="5"/>
  <c r="B175" i="3"/>
  <c r="B235" i="4"/>
  <c r="B235" i="2"/>
  <c r="C260" i="4"/>
  <c r="C260" i="2"/>
  <c r="D169" i="4"/>
  <c r="D169" i="2"/>
  <c r="B183" i="4"/>
  <c r="B183" i="2"/>
  <c r="B208" i="4"/>
  <c r="B208" i="2"/>
  <c r="D170" i="5"/>
  <c r="D170" i="3"/>
  <c r="C210" i="4"/>
  <c r="C210" i="2"/>
  <c r="B222" i="4"/>
  <c r="B222" i="2"/>
  <c r="B224" i="4"/>
  <c r="B224" i="2"/>
  <c r="B103" i="5"/>
  <c r="B103" i="3"/>
  <c r="B117" i="5"/>
  <c r="B117" i="3"/>
  <c r="B119" i="4"/>
  <c r="B119" i="2"/>
  <c r="B107" i="5"/>
  <c r="B107" i="3"/>
  <c r="B121" i="5"/>
  <c r="B121" i="3"/>
  <c r="B123" i="4"/>
  <c r="B123" i="2"/>
  <c r="B129" i="5"/>
  <c r="B129" i="3"/>
  <c r="B143" i="5"/>
  <c r="B143" i="3"/>
  <c r="B132" i="4"/>
  <c r="B132" i="2"/>
  <c r="B133" i="5"/>
  <c r="B133" i="3"/>
  <c r="B147" i="5"/>
  <c r="B147" i="3"/>
  <c r="B136" i="4"/>
  <c r="B136" i="2"/>
  <c r="B155" i="5"/>
  <c r="B155" i="3"/>
  <c r="B145" i="4"/>
  <c r="B145" i="2"/>
  <c r="B159" i="5"/>
  <c r="B159" i="3"/>
  <c r="B160" i="5"/>
  <c r="B160" i="3"/>
  <c r="B155" i="4"/>
  <c r="B155" i="2"/>
  <c r="C158" i="4"/>
  <c r="C158" i="2"/>
  <c r="B201" i="4"/>
  <c r="B201" i="2"/>
  <c r="B207" i="4"/>
  <c r="B207" i="2"/>
  <c r="C168" i="5"/>
  <c r="C168" i="3"/>
  <c r="D169" i="5"/>
  <c r="D169" i="3"/>
  <c r="D279" i="4"/>
  <c r="D279" i="2"/>
  <c r="C162" i="5"/>
  <c r="C162" i="3"/>
  <c r="C157" i="4"/>
  <c r="C157" i="2"/>
  <c r="D158" i="4"/>
  <c r="D158" i="2"/>
  <c r="B170" i="4"/>
  <c r="B170" i="2"/>
  <c r="B182" i="4"/>
  <c r="B182" i="2"/>
  <c r="D197" i="4"/>
  <c r="D197" i="2"/>
  <c r="D168" i="5"/>
  <c r="D168" i="3"/>
  <c r="B277" i="4"/>
  <c r="B277" i="2"/>
  <c r="B104" i="5"/>
  <c r="B104" i="3"/>
  <c r="B118" i="5"/>
  <c r="B118" i="3"/>
  <c r="B120" i="4"/>
  <c r="B120" i="2"/>
  <c r="B108" i="5"/>
  <c r="B108" i="3"/>
  <c r="B122" i="5"/>
  <c r="B122" i="3"/>
  <c r="B129" i="4"/>
  <c r="B129" i="2"/>
  <c r="B130" i="5"/>
  <c r="B130" i="3"/>
  <c r="B144" i="5"/>
  <c r="B144" i="3"/>
  <c r="B133" i="4"/>
  <c r="B133" i="2"/>
  <c r="B134" i="5"/>
  <c r="B134" i="3"/>
  <c r="B148" i="5"/>
  <c r="B148" i="3"/>
  <c r="B142" i="4"/>
  <c r="B142" i="2"/>
  <c r="B156" i="5"/>
  <c r="B156" i="3"/>
  <c r="B146" i="4"/>
  <c r="B146" i="2"/>
  <c r="B148" i="4"/>
  <c r="B148" i="2"/>
  <c r="C161" i="5"/>
  <c r="C161" i="3"/>
  <c r="C156" i="4"/>
  <c r="C156" i="2"/>
  <c r="D173" i="4"/>
  <c r="D173" i="2"/>
  <c r="B200" i="4"/>
  <c r="B200" i="2"/>
  <c r="C265" i="4"/>
  <c r="C265" i="2"/>
  <c r="D160" i="5"/>
  <c r="D160" i="3"/>
  <c r="D155" i="4"/>
  <c r="D155" i="2"/>
  <c r="D159" i="4"/>
  <c r="D159" i="2"/>
  <c r="C160" i="4"/>
  <c r="C160" i="2"/>
  <c r="C161" i="4"/>
  <c r="C161" i="2"/>
  <c r="B175" i="4"/>
  <c r="B175" i="2"/>
  <c r="B181" i="4"/>
  <c r="B181" i="2"/>
  <c r="B199" i="4"/>
  <c r="B199" i="2"/>
  <c r="D210" i="4"/>
  <c r="D210" i="2"/>
  <c r="B172" i="5"/>
  <c r="B172" i="3"/>
  <c r="B173" i="5"/>
  <c r="B173" i="3"/>
  <c r="C223" i="4"/>
  <c r="C223" i="2"/>
  <c r="B225" i="4"/>
  <c r="B225" i="2"/>
  <c r="C226" i="4"/>
  <c r="C226" i="2"/>
  <c r="B238" i="4"/>
  <c r="B238" i="2"/>
  <c r="B251" i="4"/>
  <c r="B251" i="2"/>
  <c r="B262" i="4"/>
  <c r="B262" i="2"/>
  <c r="D276" i="4"/>
  <c r="D276" i="2"/>
  <c r="B149" i="4"/>
  <c r="B149" i="2"/>
  <c r="B158" i="4"/>
  <c r="B158" i="2"/>
  <c r="D161" i="4"/>
  <c r="D161" i="2"/>
  <c r="D162" i="4"/>
  <c r="D162" i="2"/>
  <c r="D168" i="4"/>
  <c r="D168" i="2"/>
  <c r="B174" i="4"/>
  <c r="B174" i="2"/>
  <c r="C184" i="4"/>
  <c r="C184" i="2"/>
  <c r="D185" i="4"/>
  <c r="D185" i="2"/>
  <c r="D186" i="4"/>
  <c r="D186" i="2"/>
  <c r="B196" i="4"/>
  <c r="B196" i="2"/>
  <c r="B198" i="4"/>
  <c r="B198" i="2"/>
  <c r="C200" i="4"/>
  <c r="C200" i="2"/>
  <c r="D208" i="4"/>
  <c r="D208" i="2"/>
  <c r="B171" i="5"/>
  <c r="B171" i="3"/>
  <c r="D223" i="4"/>
  <c r="D223" i="2"/>
  <c r="B252" i="4"/>
  <c r="B252" i="2"/>
  <c r="C187" i="5"/>
  <c r="C187" i="3"/>
  <c r="C273" i="4"/>
  <c r="C273" i="2"/>
  <c r="D147" i="4"/>
  <c r="D147" i="2"/>
  <c r="D161" i="5"/>
  <c r="D161" i="3"/>
  <c r="D156" i="4"/>
  <c r="D156" i="2"/>
  <c r="D160" i="4"/>
  <c r="D160" i="2"/>
  <c r="B173" i="4"/>
  <c r="B173" i="2"/>
  <c r="D184" i="4"/>
  <c r="D184" i="2"/>
  <c r="B195" i="4"/>
  <c r="B195" i="2"/>
  <c r="D200" i="4"/>
  <c r="D200" i="2"/>
  <c r="D201" i="4"/>
  <c r="D201" i="2"/>
  <c r="D207" i="2"/>
  <c r="D207" i="4"/>
  <c r="B170" i="3"/>
  <c r="B170" i="5"/>
  <c r="B213" i="4"/>
  <c r="B213" i="2"/>
  <c r="B214" i="4"/>
  <c r="B214" i="2"/>
  <c r="C234" i="4"/>
  <c r="C234" i="2"/>
  <c r="C235" i="4"/>
  <c r="C235" i="2"/>
  <c r="C250" i="4"/>
  <c r="C250" i="2"/>
  <c r="B275" i="4"/>
  <c r="B275" i="2"/>
  <c r="B172" i="4"/>
  <c r="B172" i="2"/>
  <c r="C174" i="4"/>
  <c r="C174" i="2"/>
  <c r="B188" i="4"/>
  <c r="B188" i="2"/>
  <c r="B194" i="4"/>
  <c r="B194" i="2"/>
  <c r="B169" i="5"/>
  <c r="B169" i="3"/>
  <c r="C171" i="5"/>
  <c r="C171" i="3"/>
  <c r="B212" i="4"/>
  <c r="B212" i="2"/>
  <c r="B220" i="4"/>
  <c r="B220" i="2"/>
  <c r="D234" i="4"/>
  <c r="D234" i="2"/>
  <c r="B183" i="5"/>
  <c r="B183" i="3"/>
  <c r="D250" i="4"/>
  <c r="D250" i="2"/>
  <c r="D148" i="4"/>
  <c r="D148" i="2"/>
  <c r="D162" i="5"/>
  <c r="D162" i="3"/>
  <c r="D157" i="4"/>
  <c r="D157" i="2"/>
  <c r="B169" i="4"/>
  <c r="B169" i="2"/>
  <c r="D174" i="4"/>
  <c r="D174" i="2"/>
  <c r="D175" i="4"/>
  <c r="D175" i="2"/>
  <c r="D181" i="4"/>
  <c r="D181" i="2"/>
  <c r="B187" i="4"/>
  <c r="B187" i="2"/>
  <c r="C197" i="4"/>
  <c r="C197" i="2"/>
  <c r="D198" i="4"/>
  <c r="D198" i="2"/>
  <c r="D199" i="4"/>
  <c r="D199" i="2"/>
  <c r="D171" i="5"/>
  <c r="D171" i="3"/>
  <c r="B211" i="4"/>
  <c r="B211" i="2"/>
  <c r="D172" i="5"/>
  <c r="D172" i="3"/>
  <c r="D173" i="5"/>
  <c r="D173" i="3"/>
  <c r="C213" i="4"/>
  <c r="C213" i="2"/>
  <c r="D224" i="4"/>
  <c r="D224" i="2"/>
  <c r="B272" i="4"/>
  <c r="B272" i="2"/>
  <c r="C168" i="4"/>
  <c r="C168" i="2"/>
  <c r="C181" i="4"/>
  <c r="C181" i="2"/>
  <c r="C207" i="4"/>
  <c r="C207" i="2"/>
  <c r="C173" i="5"/>
  <c r="C173" i="3"/>
  <c r="C220" i="4"/>
  <c r="C220" i="2"/>
  <c r="B233" i="4"/>
  <c r="B233" i="2"/>
  <c r="C236" i="4"/>
  <c r="C236" i="2"/>
  <c r="D182" i="5"/>
  <c r="D182" i="3"/>
  <c r="B184" i="5"/>
  <c r="B184" i="3"/>
  <c r="C261" i="4"/>
  <c r="C261" i="2"/>
  <c r="C266" i="4"/>
  <c r="C266" i="2"/>
  <c r="C173" i="4"/>
  <c r="C173" i="2"/>
  <c r="C186" i="4"/>
  <c r="C186" i="2"/>
  <c r="C199" i="4"/>
  <c r="C199" i="2"/>
  <c r="C170" i="5"/>
  <c r="C170" i="3"/>
  <c r="C212" i="4"/>
  <c r="C212" i="2"/>
  <c r="B174" i="3"/>
  <c r="B174" i="5"/>
  <c r="D220" i="2"/>
  <c r="D220" i="4"/>
  <c r="B221" i="4"/>
  <c r="B221" i="2"/>
  <c r="D226" i="4"/>
  <c r="D226" i="2"/>
  <c r="C227" i="4"/>
  <c r="C227" i="2"/>
  <c r="C237" i="4"/>
  <c r="C237" i="2"/>
  <c r="C247" i="4"/>
  <c r="C247" i="2"/>
  <c r="C252" i="4"/>
  <c r="C252" i="2"/>
  <c r="C188" i="5"/>
  <c r="C188" i="3"/>
  <c r="B264" i="4"/>
  <c r="B264" i="2"/>
  <c r="D266" i="4"/>
  <c r="D266" i="2"/>
  <c r="C170" i="4"/>
  <c r="C170" i="2"/>
  <c r="C183" i="4"/>
  <c r="C183" i="2"/>
  <c r="C196" i="4"/>
  <c r="C196" i="2"/>
  <c r="C209" i="4"/>
  <c r="C209" i="2"/>
  <c r="C175" i="5"/>
  <c r="C175" i="3"/>
  <c r="C222" i="4"/>
  <c r="C222" i="2"/>
  <c r="D227" i="2"/>
  <c r="D227" i="4"/>
  <c r="D237" i="4"/>
  <c r="D237" i="2"/>
  <c r="B239" i="4"/>
  <c r="B239" i="2"/>
  <c r="B249" i="4"/>
  <c r="B249" i="2"/>
  <c r="C184" i="5"/>
  <c r="C184" i="3"/>
  <c r="B259" i="4"/>
  <c r="B259" i="2"/>
  <c r="C278" i="4"/>
  <c r="C278" i="2"/>
  <c r="C162" i="4"/>
  <c r="C162" i="2"/>
  <c r="D170" i="4"/>
  <c r="D170" i="2"/>
  <c r="B171" i="4"/>
  <c r="B171" i="2"/>
  <c r="C175" i="4"/>
  <c r="C175" i="2"/>
  <c r="D183" i="4"/>
  <c r="D183" i="2"/>
  <c r="B184" i="4"/>
  <c r="B184" i="2"/>
  <c r="C188" i="4"/>
  <c r="C188" i="2"/>
  <c r="D196" i="4"/>
  <c r="D196" i="2"/>
  <c r="B197" i="4"/>
  <c r="B197" i="2"/>
  <c r="C201" i="4"/>
  <c r="C201" i="2"/>
  <c r="B168" i="5"/>
  <c r="B168" i="3"/>
  <c r="D209" i="4"/>
  <c r="D209" i="2"/>
  <c r="B210" i="4"/>
  <c r="B210" i="2"/>
  <c r="C172" i="5"/>
  <c r="C172" i="3"/>
  <c r="C214" i="4"/>
  <c r="C214" i="2"/>
  <c r="D175" i="5"/>
  <c r="D175" i="3"/>
  <c r="D222" i="4"/>
  <c r="D222" i="2"/>
  <c r="B223" i="4"/>
  <c r="B223" i="2"/>
  <c r="C224" i="4"/>
  <c r="C224" i="2"/>
  <c r="C233" i="4"/>
  <c r="C233" i="2"/>
  <c r="B181" i="5"/>
  <c r="B181" i="3"/>
  <c r="C248" i="4"/>
  <c r="C248" i="2"/>
  <c r="B186" i="5"/>
  <c r="B186" i="3"/>
  <c r="C253" i="4"/>
  <c r="C253" i="2"/>
  <c r="C263" i="4"/>
  <c r="C263" i="2"/>
  <c r="B274" i="4"/>
  <c r="B274" i="2"/>
  <c r="M36" i="2"/>
  <c r="N25" i="2"/>
  <c r="C172" i="4"/>
  <c r="C172" i="2"/>
  <c r="C185" i="4"/>
  <c r="C185" i="2"/>
  <c r="C198" i="4"/>
  <c r="C198" i="2"/>
  <c r="C169" i="5"/>
  <c r="C169" i="3"/>
  <c r="C211" i="4"/>
  <c r="C211" i="2"/>
  <c r="C239" i="4"/>
  <c r="C239" i="2"/>
  <c r="C185" i="5"/>
  <c r="C185" i="3"/>
  <c r="D253" i="4"/>
  <c r="D253" i="2"/>
  <c r="B261" i="4"/>
  <c r="B261" i="2"/>
  <c r="D263" i="4"/>
  <c r="D263" i="2"/>
  <c r="B265" i="4"/>
  <c r="B265" i="2"/>
  <c r="C194" i="2"/>
  <c r="C169" i="4"/>
  <c r="C169" i="2"/>
  <c r="C182" i="4"/>
  <c r="C182" i="2"/>
  <c r="C195" i="4"/>
  <c r="C195" i="2"/>
  <c r="C208" i="4"/>
  <c r="C208" i="2"/>
  <c r="C174" i="5"/>
  <c r="C174" i="3"/>
  <c r="C221" i="4"/>
  <c r="C221" i="2"/>
  <c r="B226" i="4"/>
  <c r="B226" i="2"/>
  <c r="B236" i="4"/>
  <c r="B236" i="2"/>
  <c r="B246" i="4"/>
  <c r="B246" i="2"/>
  <c r="D185" i="5"/>
  <c r="D185" i="3"/>
  <c r="B188" i="5"/>
  <c r="B188" i="3"/>
  <c r="C276" i="4"/>
  <c r="C276" i="2"/>
  <c r="C279" i="4"/>
  <c r="C279" i="2"/>
  <c r="E22" i="6"/>
  <c r="E34" i="6" s="1"/>
  <c r="E35" i="6" s="1"/>
  <c r="H288" i="2"/>
  <c r="H289" i="2" s="1"/>
  <c r="B240" i="4"/>
  <c r="B240" i="2"/>
  <c r="C181" i="5"/>
  <c r="C181" i="3"/>
  <c r="D247" i="4"/>
  <c r="D247" i="2"/>
  <c r="C249" i="4"/>
  <c r="C249" i="2"/>
  <c r="B185" i="5"/>
  <c r="B185" i="3"/>
  <c r="D187" i="5"/>
  <c r="D187" i="3"/>
  <c r="B253" i="4"/>
  <c r="B253" i="2"/>
  <c r="D260" i="4"/>
  <c r="D260" i="2"/>
  <c r="C262" i="4"/>
  <c r="C262" i="2"/>
  <c r="B266" i="4"/>
  <c r="B266" i="2"/>
  <c r="D273" i="4"/>
  <c r="D273" i="2"/>
  <c r="C275" i="4"/>
  <c r="C275" i="2"/>
  <c r="B279" i="4"/>
  <c r="B279" i="2"/>
  <c r="F22" i="6"/>
  <c r="F34" i="6" s="1"/>
  <c r="I288" i="2"/>
  <c r="I289" i="2" s="1"/>
  <c r="B237" i="4"/>
  <c r="B237" i="2"/>
  <c r="D239" i="4"/>
  <c r="D239" i="2"/>
  <c r="C246" i="4"/>
  <c r="C246" i="2"/>
  <c r="B182" i="5"/>
  <c r="B182" i="3"/>
  <c r="D184" i="5"/>
  <c r="D184" i="3"/>
  <c r="B250" i="4"/>
  <c r="B250" i="2"/>
  <c r="C186" i="5"/>
  <c r="C186" i="3"/>
  <c r="D252" i="4"/>
  <c r="D252" i="2"/>
  <c r="C259" i="4"/>
  <c r="C259" i="2"/>
  <c r="B263" i="4"/>
  <c r="B263" i="2"/>
  <c r="D265" i="4"/>
  <c r="D265" i="2"/>
  <c r="C272" i="4"/>
  <c r="C272" i="2"/>
  <c r="B276" i="4"/>
  <c r="B276" i="2"/>
  <c r="D278" i="4"/>
  <c r="D278" i="2"/>
  <c r="L23" i="2"/>
  <c r="G22" i="6"/>
  <c r="G34" i="6" s="1"/>
  <c r="G35" i="6" s="1"/>
  <c r="J288" i="2"/>
  <c r="J289" i="2" s="1"/>
  <c r="L49" i="2"/>
  <c r="F19" i="7"/>
  <c r="F27" i="7" s="1"/>
  <c r="F28" i="7" s="1"/>
  <c r="I197" i="3"/>
  <c r="I198" i="3" s="1"/>
  <c r="C225" i="4"/>
  <c r="C225" i="2"/>
  <c r="B234" i="4"/>
  <c r="B234" i="2"/>
  <c r="D236" i="4"/>
  <c r="D236" i="2"/>
  <c r="C238" i="4"/>
  <c r="C238" i="2"/>
  <c r="D181" i="5"/>
  <c r="D181" i="3"/>
  <c r="B247" i="4"/>
  <c r="B247" i="2"/>
  <c r="C183" i="5"/>
  <c r="C183" i="3"/>
  <c r="D249" i="4"/>
  <c r="D249" i="2"/>
  <c r="C251" i="4"/>
  <c r="C251" i="2"/>
  <c r="B187" i="5"/>
  <c r="B187" i="3"/>
  <c r="B260" i="4"/>
  <c r="B260" i="2"/>
  <c r="D262" i="4"/>
  <c r="D262" i="2"/>
  <c r="C264" i="4"/>
  <c r="C264" i="2"/>
  <c r="B273" i="4"/>
  <c r="B273" i="2"/>
  <c r="D275" i="4"/>
  <c r="D275" i="2"/>
  <c r="C277" i="4"/>
  <c r="C277" i="2"/>
  <c r="M23" i="2"/>
  <c r="N12" i="2"/>
  <c r="H22" i="6"/>
  <c r="H34" i="6" s="1"/>
  <c r="H35" i="6" s="1"/>
  <c r="K288" i="2"/>
  <c r="K289" i="2" s="1"/>
  <c r="M49" i="2"/>
  <c r="N38" i="2"/>
  <c r="N215" i="2"/>
  <c r="M218" i="2"/>
  <c r="D233" i="4"/>
  <c r="D233" i="2"/>
  <c r="D246" i="4"/>
  <c r="D246" i="2"/>
  <c r="D186" i="5"/>
  <c r="D186" i="3"/>
  <c r="D259" i="4"/>
  <c r="D259" i="2"/>
  <c r="D272" i="4"/>
  <c r="D272" i="2"/>
  <c r="C274" i="4"/>
  <c r="C274" i="2"/>
  <c r="B278" i="4"/>
  <c r="B278" i="2"/>
  <c r="L75" i="2"/>
  <c r="L101" i="2"/>
  <c r="D225" i="4"/>
  <c r="D225" i="2"/>
  <c r="D238" i="4"/>
  <c r="D238" i="2"/>
  <c r="D183" i="5"/>
  <c r="D183" i="3"/>
  <c r="D251" i="4"/>
  <c r="D251" i="2"/>
  <c r="D264" i="4"/>
  <c r="D264" i="2"/>
  <c r="D277" i="4"/>
  <c r="D277" i="2"/>
  <c r="L62" i="2"/>
  <c r="M75" i="2"/>
  <c r="M101" i="2"/>
  <c r="D235" i="4"/>
  <c r="D235" i="2"/>
  <c r="D248" i="4"/>
  <c r="D248" i="2"/>
  <c r="D188" i="5"/>
  <c r="D188" i="3"/>
  <c r="D261" i="4"/>
  <c r="D261" i="2"/>
  <c r="D274" i="4"/>
  <c r="D274" i="2"/>
  <c r="M62" i="2"/>
  <c r="N51" i="2"/>
  <c r="L88" i="2"/>
  <c r="N252" i="2"/>
  <c r="M257" i="2"/>
  <c r="N64" i="2"/>
  <c r="N77" i="2"/>
  <c r="N90" i="2"/>
  <c r="L140" i="2"/>
  <c r="M153" i="2"/>
  <c r="L231" i="2"/>
  <c r="M49" i="3"/>
  <c r="L62" i="3"/>
  <c r="M192" i="2"/>
  <c r="L218" i="2"/>
  <c r="L257" i="2"/>
  <c r="L283" i="2"/>
  <c r="M62" i="3"/>
  <c r="L75" i="3"/>
  <c r="D22" i="6"/>
  <c r="G288" i="2"/>
  <c r="G289" i="2" s="1"/>
  <c r="I20" i="6"/>
  <c r="I31" i="6"/>
  <c r="W31" i="6" s="1"/>
  <c r="I24" i="6"/>
  <c r="I15" i="6"/>
  <c r="I29" i="6"/>
  <c r="I17" i="6"/>
  <c r="M231" i="2"/>
  <c r="L88" i="3"/>
  <c r="M127" i="2"/>
  <c r="L166" i="2"/>
  <c r="L114" i="2"/>
  <c r="L127" i="2"/>
  <c r="M140" i="2"/>
  <c r="L179" i="2"/>
  <c r="M205" i="2"/>
  <c r="M23" i="3"/>
  <c r="L36" i="3"/>
  <c r="L192" i="2"/>
  <c r="M244" i="2"/>
  <c r="M270" i="2"/>
  <c r="M36" i="3"/>
  <c r="L49" i="3"/>
  <c r="I13" i="7"/>
  <c r="L153" i="3"/>
  <c r="L192" i="3"/>
  <c r="D19" i="7"/>
  <c r="G197" i="3"/>
  <c r="G198" i="3" s="1"/>
  <c r="I21" i="7"/>
  <c r="I15" i="7"/>
  <c r="I18" i="7"/>
  <c r="I16" i="7"/>
  <c r="L101" i="3"/>
  <c r="M153" i="3"/>
  <c r="M192" i="3"/>
  <c r="E19" i="7"/>
  <c r="E27" i="7" s="1"/>
  <c r="E28" i="7" s="1"/>
  <c r="H197" i="3"/>
  <c r="H198" i="3" s="1"/>
  <c r="M101" i="3"/>
  <c r="G19" i="7"/>
  <c r="G27" i="7" s="1"/>
  <c r="J197" i="3"/>
  <c r="J198" i="3" s="1"/>
  <c r="H19" i="7"/>
  <c r="H27" i="7" s="1"/>
  <c r="H28" i="7" s="1"/>
  <c r="K197" i="3"/>
  <c r="K198" i="3" s="1"/>
  <c r="M88" i="3"/>
  <c r="L127" i="3"/>
  <c r="L179" i="3"/>
  <c r="N12" i="3"/>
  <c r="N25" i="3"/>
  <c r="N38" i="3"/>
  <c r="N51" i="3"/>
  <c r="N64" i="3"/>
  <c r="N77" i="3"/>
  <c r="L140" i="3"/>
  <c r="M179" i="3"/>
  <c r="M140" i="3"/>
  <c r="M114" i="3"/>
  <c r="M127" i="3"/>
  <c r="V116" i="4"/>
  <c r="I17" i="7"/>
  <c r="I22" i="7"/>
  <c r="I14" i="7"/>
  <c r="I24" i="7"/>
  <c r="I23" i="7"/>
  <c r="I12" i="7"/>
  <c r="I20" i="7"/>
  <c r="V168" i="5"/>
  <c r="O34" i="6"/>
  <c r="O35" i="6" s="1"/>
  <c r="V16" i="6"/>
  <c r="V26" i="6"/>
  <c r="W26" i="6" s="1"/>
  <c r="V30" i="6"/>
  <c r="W30" i="6" s="1"/>
  <c r="V32" i="6"/>
  <c r="Q34" i="6"/>
  <c r="Q35" i="6" s="1"/>
  <c r="V20" i="6"/>
  <c r="V23" i="6"/>
  <c r="V21" i="7"/>
  <c r="V13" i="6"/>
  <c r="M34" i="6"/>
  <c r="M35" i="6" s="1"/>
  <c r="U34" i="6"/>
  <c r="U35" i="6" s="1"/>
  <c r="V24" i="6"/>
  <c r="V19" i="6"/>
  <c r="V18" i="6"/>
  <c r="V12" i="6"/>
  <c r="V17" i="7"/>
  <c r="M27" i="7"/>
  <c r="M28" i="7" s="1"/>
  <c r="U27" i="7"/>
  <c r="U28" i="7" s="1"/>
  <c r="V25" i="7"/>
  <c r="V20" i="7"/>
  <c r="N34" i="6"/>
  <c r="N35" i="6" s="1"/>
  <c r="V22" i="6"/>
  <c r="V16" i="7"/>
  <c r="P27" i="7"/>
  <c r="P28" i="7" s="1"/>
  <c r="V12" i="7"/>
  <c r="I43" i="6"/>
  <c r="Q27" i="7"/>
  <c r="Q28" i="7" s="1"/>
  <c r="V24" i="7"/>
  <c r="L400" i="8"/>
  <c r="L401" i="8" s="1"/>
  <c r="J27" i="7"/>
  <c r="J28" i="7" s="1"/>
  <c r="R27" i="7"/>
  <c r="R28" i="7" s="1"/>
  <c r="V19" i="7"/>
  <c r="K27" i="7"/>
  <c r="K28" i="7" s="1"/>
  <c r="S27" i="7"/>
  <c r="S28" i="7" s="1"/>
  <c r="V15" i="7"/>
  <c r="V14" i="7"/>
  <c r="W15" i="7" l="1"/>
  <c r="W22" i="7"/>
  <c r="W28" i="6"/>
  <c r="W32" i="6"/>
  <c r="D69" i="6" s="1"/>
  <c r="W13" i="7"/>
  <c r="W18" i="7"/>
  <c r="H36" i="6"/>
  <c r="H29" i="7"/>
  <c r="W15" i="6"/>
  <c r="G28" i="7"/>
  <c r="G29" i="7"/>
  <c r="G36" i="6"/>
  <c r="W18" i="6"/>
  <c r="W17" i="6"/>
  <c r="W12" i="6"/>
  <c r="F35" i="6"/>
  <c r="F36" i="6"/>
  <c r="F29" i="7"/>
  <c r="W21" i="6"/>
  <c r="W23" i="7"/>
  <c r="W25" i="7"/>
  <c r="W21" i="7"/>
  <c r="W23" i="6"/>
  <c r="W13" i="6"/>
  <c r="W16" i="6"/>
  <c r="E36" i="6"/>
  <c r="E29" i="7"/>
  <c r="W27" i="6"/>
  <c r="W14" i="6"/>
  <c r="W19" i="6"/>
  <c r="W29" i="6"/>
  <c r="W25" i="6"/>
  <c r="W12" i="7"/>
  <c r="M197" i="3"/>
  <c r="L197" i="3"/>
  <c r="W14" i="7"/>
  <c r="D44" i="7" s="1"/>
  <c r="D27" i="7"/>
  <c r="I19" i="7"/>
  <c r="W24" i="6"/>
  <c r="W24" i="7"/>
  <c r="V27" i="7"/>
  <c r="V28" i="7" s="1"/>
  <c r="W17" i="7"/>
  <c r="W20" i="6"/>
  <c r="L288" i="2"/>
  <c r="V34" i="6"/>
  <c r="V35" i="6" s="1"/>
  <c r="W20" i="7"/>
  <c r="W16" i="7"/>
  <c r="I22" i="6"/>
  <c r="D34" i="6"/>
  <c r="M288" i="2"/>
  <c r="D47" i="7" l="1"/>
  <c r="D43" i="7"/>
  <c r="D55" i="6"/>
  <c r="D63" i="6"/>
  <c r="D54" i="6"/>
  <c r="D62" i="6"/>
  <c r="D66" i="6"/>
  <c r="D45" i="7"/>
  <c r="D53" i="7"/>
  <c r="D61" i="6"/>
  <c r="D64" i="6"/>
  <c r="D51" i="6"/>
  <c r="D53" i="6"/>
  <c r="D65" i="6"/>
  <c r="D67" i="6"/>
  <c r="D68" i="6"/>
  <c r="D35" i="6"/>
  <c r="D36" i="6"/>
  <c r="D28" i="7"/>
  <c r="D29" i="7"/>
  <c r="W22" i="6"/>
  <c r="D56" i="6" s="1"/>
  <c r="I34" i="6"/>
  <c r="D50" i="6"/>
  <c r="A20" i="6" a="1"/>
  <c r="A20" i="6" s="1"/>
  <c r="D52" i="7"/>
  <c r="D55" i="7"/>
  <c r="A20" i="7" a="1"/>
  <c r="D46" i="7"/>
  <c r="D52" i="6"/>
  <c r="A24" i="6" a="1"/>
  <c r="A24" i="6" s="1"/>
  <c r="W19" i="7"/>
  <c r="D48" i="7" s="1"/>
  <c r="I27" i="7"/>
  <c r="D51" i="7"/>
  <c r="D59" i="6" l="1"/>
  <c r="D49" i="7"/>
  <c r="D60" i="6"/>
  <c r="D50" i="7"/>
  <c r="D58" i="6"/>
  <c r="D54" i="7"/>
  <c r="D57" i="6"/>
  <c r="A20" i="7"/>
  <c r="I35" i="6"/>
  <c r="I36" i="6"/>
  <c r="I28" i="7"/>
  <c r="I29" i="7"/>
  <c r="D42" i="7"/>
  <c r="W27" i="7"/>
  <c r="A19" i="7" a="1"/>
  <c r="A19" i="7" s="1"/>
  <c r="A23" i="7" a="1"/>
  <c r="A23" i="7" s="1"/>
  <c r="A12" i="7" a="1"/>
  <c r="A12" i="7" s="1"/>
  <c r="A13" i="7" a="1"/>
  <c r="A13" i="7" s="1"/>
  <c r="A22" i="7" a="1"/>
  <c r="A22" i="7" s="1"/>
  <c r="A25" i="7" a="1"/>
  <c r="A25" i="7" s="1"/>
  <c r="A15" i="7" a="1"/>
  <c r="A15" i="7" s="1"/>
  <c r="A18" i="7" a="1"/>
  <c r="A18" i="7" s="1"/>
  <c r="A21" i="7" a="1"/>
  <c r="A21" i="7" s="1"/>
  <c r="A16" i="7" a="1"/>
  <c r="A16" i="7" s="1"/>
  <c r="A24" i="7" a="1"/>
  <c r="A24" i="7" s="1"/>
  <c r="A14" i="7" a="1"/>
  <c r="A14" i="7" s="1"/>
  <c r="A17" i="7" a="1"/>
  <c r="A17" i="7" s="1"/>
  <c r="W34" i="6"/>
  <c r="D49" i="6"/>
  <c r="A22" i="6" a="1"/>
  <c r="A22" i="6" s="1"/>
  <c r="A21" i="6" a="1"/>
  <c r="A21" i="6" s="1"/>
  <c r="A27" i="6" a="1"/>
  <c r="A27" i="6" s="1"/>
  <c r="A28" i="6" a="1"/>
  <c r="A28" i="6" s="1"/>
  <c r="A14" i="6" a="1"/>
  <c r="A14" i="6" s="1"/>
  <c r="A25" i="6" a="1"/>
  <c r="A25" i="6" s="1"/>
  <c r="A16" i="6" a="1"/>
  <c r="A16" i="6" s="1"/>
  <c r="A26" i="6" a="1"/>
  <c r="A26" i="6" s="1"/>
  <c r="A19" i="6" a="1"/>
  <c r="A19" i="6" s="1"/>
  <c r="A17" i="6" a="1"/>
  <c r="A17" i="6" s="1"/>
  <c r="A13" i="6" a="1"/>
  <c r="A13" i="6" s="1"/>
  <c r="A30" i="6" a="1"/>
  <c r="A30" i="6" s="1"/>
  <c r="A23" i="6" a="1"/>
  <c r="A23" i="6" s="1"/>
  <c r="A15" i="6" a="1"/>
  <c r="A15" i="6" s="1"/>
  <c r="A31" i="6" a="1"/>
  <c r="A31" i="6" s="1"/>
  <c r="A18" i="6" a="1"/>
  <c r="A18" i="6" s="1"/>
  <c r="A29" i="6" a="1"/>
  <c r="A29" i="6" s="1"/>
  <c r="A32" i="6" a="1"/>
  <c r="A32" i="6" s="1"/>
  <c r="A12" i="6" a="1"/>
  <c r="A12" i="6" s="1"/>
  <c r="A57" i="6" l="1"/>
  <c r="A45" i="7"/>
  <c r="A55" i="6"/>
  <c r="A51" i="6"/>
  <c r="A42" i="7"/>
  <c r="A49" i="7"/>
  <c r="A54" i="7"/>
  <c r="A43" i="7"/>
  <c r="A47" i="7"/>
  <c r="A52" i="7"/>
  <c r="A51" i="7"/>
  <c r="A63" i="6"/>
  <c r="A67" i="6"/>
  <c r="A61" i="6"/>
  <c r="A66" i="6"/>
  <c r="A56" i="6"/>
  <c r="A68" i="6"/>
  <c r="A62" i="6"/>
  <c r="A54" i="6"/>
  <c r="A65" i="6"/>
  <c r="A53" i="6"/>
  <c r="A69" i="6"/>
  <c r="A59" i="6"/>
  <c r="A58" i="6"/>
  <c r="A64" i="6"/>
  <c r="A60" i="6"/>
  <c r="A52" i="6"/>
  <c r="A49" i="6"/>
  <c r="A50" i="6"/>
  <c r="A48" i="7"/>
  <c r="A44" i="7"/>
  <c r="A50" i="7"/>
  <c r="A46" i="7"/>
  <c r="A53" i="7"/>
  <c r="A55" i="7"/>
</calcChain>
</file>

<file path=xl/sharedStrings.xml><?xml version="1.0" encoding="utf-8"?>
<sst xmlns="http://schemas.openxmlformats.org/spreadsheetml/2006/main" count="54046" uniqueCount="1074">
  <si>
    <t>Tournament Details - Rosters</t>
  </si>
  <si>
    <t>MSC Thomas Burris Memorial-Men</t>
  </si>
  <si>
    <t>Tier 2</t>
  </si>
  <si>
    <t>USBC</t>
  </si>
  <si>
    <t>2413</t>
  </si>
  <si>
    <t>5</t>
  </si>
  <si>
    <t>12</t>
  </si>
  <si>
    <t/>
  </si>
  <si>
    <t>7</t>
  </si>
  <si>
    <t>IBCYouth</t>
  </si>
  <si>
    <t>&lt;&lt;Dates&gt;&gt;</t>
  </si>
  <si>
    <t>&lt;&lt;Event#&gt;&gt;</t>
  </si>
  <si>
    <t>01/21/2024 - 01/21/2024</t>
  </si>
  <si>
    <t>V</t>
  </si>
  <si>
    <t>&lt;&lt;Location&gt;&gt;</t>
  </si>
  <si>
    <t>Louisville, KY</t>
  </si>
  <si>
    <t>JV1</t>
  </si>
  <si>
    <t>JV2</t>
  </si>
  <si>
    <t>Men's Division</t>
  </si>
  <si>
    <t>Cert No:</t>
  </si>
  <si>
    <t>06765</t>
  </si>
  <si>
    <t>School/Team</t>
  </si>
  <si>
    <t>State</t>
  </si>
  <si>
    <t>Bowler ID</t>
  </si>
  <si>
    <t>Bowler</t>
  </si>
  <si>
    <t>Division</t>
  </si>
  <si>
    <t>Belmont Abbey College</t>
  </si>
  <si>
    <t>11-240426</t>
  </si>
  <si>
    <t>Albert Catahan</t>
  </si>
  <si>
    <t xml:space="preserve"> </t>
  </si>
  <si>
    <t>11-599300</t>
  </si>
  <si>
    <t>Alexander Ramoska</t>
  </si>
  <si>
    <t>19-70463</t>
  </si>
  <si>
    <t>Andrew Combs</t>
  </si>
  <si>
    <t>11-297075</t>
  </si>
  <si>
    <t>Andrew Singleton</t>
  </si>
  <si>
    <t>19-68604</t>
  </si>
  <si>
    <t>Anthony Riccardella</t>
  </si>
  <si>
    <t>11-600092</t>
  </si>
  <si>
    <t>Ayden Brutcher</t>
  </si>
  <si>
    <t>11-34796</t>
  </si>
  <si>
    <t>Caleb Huggins</t>
  </si>
  <si>
    <t>11-273761</t>
  </si>
  <si>
    <t>Charles Rawls</t>
  </si>
  <si>
    <t>18-79485</t>
  </si>
  <si>
    <t>Cole Cook</t>
  </si>
  <si>
    <t>11-93370</t>
  </si>
  <si>
    <t>Coleby Mariner</t>
  </si>
  <si>
    <t>11-223993</t>
  </si>
  <si>
    <t>Connor Breaman</t>
  </si>
  <si>
    <t>20-48716</t>
  </si>
  <si>
    <t>Ethan Bell</t>
  </si>
  <si>
    <t>11-700614</t>
  </si>
  <si>
    <t>Gabriel Scott</t>
  </si>
  <si>
    <t>11-234022</t>
  </si>
  <si>
    <t>Gavin Gucwa</t>
  </si>
  <si>
    <t>11-497335</t>
  </si>
  <si>
    <t>Hogan Simmons</t>
  </si>
  <si>
    <t>11-685615</t>
  </si>
  <si>
    <t>Hunter Hawley</t>
  </si>
  <si>
    <t>21-89625</t>
  </si>
  <si>
    <t>Jayson Morelli</t>
  </si>
  <si>
    <t>17-56907</t>
  </si>
  <si>
    <t>Joshua Atkinson</t>
  </si>
  <si>
    <t>16-153160</t>
  </si>
  <si>
    <t>Lance Owens</t>
  </si>
  <si>
    <t>18-45628</t>
  </si>
  <si>
    <t>Mar'Kevian Hines</t>
  </si>
  <si>
    <t>20-7381</t>
  </si>
  <si>
    <t>Matthew Swayze</t>
  </si>
  <si>
    <t>11-513240</t>
  </si>
  <si>
    <t>Michael McDonald</t>
  </si>
  <si>
    <t>11-289993</t>
  </si>
  <si>
    <t>Richard Donah</t>
  </si>
  <si>
    <t>18-25243</t>
  </si>
  <si>
    <t>Sean Neidhold</t>
  </si>
  <si>
    <t>10-461155</t>
  </si>
  <si>
    <t>Tyler Michel</t>
  </si>
  <si>
    <t>20-41077</t>
  </si>
  <si>
    <t>William Olberding</t>
  </si>
  <si>
    <t>Huntington University</t>
  </si>
  <si>
    <t>11-416836</t>
  </si>
  <si>
    <t>Andrew Radosevich</t>
  </si>
  <si>
    <t>16-134275</t>
  </si>
  <si>
    <t>Connor Coogan</t>
  </si>
  <si>
    <t>17-91945</t>
  </si>
  <si>
    <t>Dale Horstmann</t>
  </si>
  <si>
    <t>11-380083</t>
  </si>
  <si>
    <t>Daniel Burzynski</t>
  </si>
  <si>
    <t>21-57711</t>
  </si>
  <si>
    <t>Daniel Striegel</t>
  </si>
  <si>
    <t>19-28010</t>
  </si>
  <si>
    <t>David Kowalski</t>
  </si>
  <si>
    <t>20-32984</t>
  </si>
  <si>
    <t>David McLaughlin</t>
  </si>
  <si>
    <t>11-720376</t>
  </si>
  <si>
    <t>Derek Leyba</t>
  </si>
  <si>
    <t>21-24662</t>
  </si>
  <si>
    <t>Dominic Montoya</t>
  </si>
  <si>
    <t>15-102001</t>
  </si>
  <si>
    <t>Dylan Hale</t>
  </si>
  <si>
    <t>11-540445</t>
  </si>
  <si>
    <t>Ethan Herring</t>
  </si>
  <si>
    <t>11-697260</t>
  </si>
  <si>
    <t>Jason Paslean</t>
  </si>
  <si>
    <t>23-7447</t>
  </si>
  <si>
    <t>John Nitengale</t>
  </si>
  <si>
    <t>17-93001</t>
  </si>
  <si>
    <t>Landon Hutchens</t>
  </si>
  <si>
    <t>11-33649</t>
  </si>
  <si>
    <t>Leland Jones</t>
  </si>
  <si>
    <t>11-440650</t>
  </si>
  <si>
    <t>Mark Wilson</t>
  </si>
  <si>
    <t>8084-1594</t>
  </si>
  <si>
    <t>Matthew Foutz</t>
  </si>
  <si>
    <t>18-88698</t>
  </si>
  <si>
    <t>Michael Lichtenberg</t>
  </si>
  <si>
    <t>15-52383</t>
  </si>
  <si>
    <t>Nathan Brazeau</t>
  </si>
  <si>
    <t>23-7448</t>
  </si>
  <si>
    <t>Reagan Wright</t>
  </si>
  <si>
    <t>Indianapolis ,University Of</t>
  </si>
  <si>
    <t>11-734775</t>
  </si>
  <si>
    <t>Christopher Hammer</t>
  </si>
  <si>
    <t>11-620269</t>
  </si>
  <si>
    <t>Jonathan Murrell</t>
  </si>
  <si>
    <t>21-48802</t>
  </si>
  <si>
    <t>Noah Cottongim</t>
  </si>
  <si>
    <t>19-68998</t>
  </si>
  <si>
    <t>Vincent Parise</t>
  </si>
  <si>
    <t>22-29863</t>
  </si>
  <si>
    <t>Wesley Hawk</t>
  </si>
  <si>
    <t>11-754989</t>
  </si>
  <si>
    <t>William Likens</t>
  </si>
  <si>
    <t>19-72428</t>
  </si>
  <si>
    <t>Zander Parise</t>
  </si>
  <si>
    <t>Kentucky Wesleyan</t>
  </si>
  <si>
    <t>7914-3283</t>
  </si>
  <si>
    <t>Austin Vickers</t>
  </si>
  <si>
    <t>19-85461</t>
  </si>
  <si>
    <t>Ayden Sprowles</t>
  </si>
  <si>
    <t>19-63574</t>
  </si>
  <si>
    <t>Cole Hoehler</t>
  </si>
  <si>
    <t>15-145728</t>
  </si>
  <si>
    <t>Dalton Karstens</t>
  </si>
  <si>
    <t>11-45217</t>
  </si>
  <si>
    <t>Evan Decker</t>
  </si>
  <si>
    <t>22-76430</t>
  </si>
  <si>
    <t>Jackson Welch</t>
  </si>
  <si>
    <t>15-104330</t>
  </si>
  <si>
    <t>Nathaniel Dyson</t>
  </si>
  <si>
    <t>6455-5764</t>
  </si>
  <si>
    <t>Seth Koloski</t>
  </si>
  <si>
    <t>Lindenwood University</t>
  </si>
  <si>
    <t>11-305608</t>
  </si>
  <si>
    <t>Blake Reiger</t>
  </si>
  <si>
    <t>11-645936</t>
  </si>
  <si>
    <t>Caleb Horton</t>
  </si>
  <si>
    <t>18-48013</t>
  </si>
  <si>
    <t>Callum Stewart</t>
  </si>
  <si>
    <t>20-13492</t>
  </si>
  <si>
    <t>Drew Mirly</t>
  </si>
  <si>
    <t>15-139381</t>
  </si>
  <si>
    <t>Dylan Love</t>
  </si>
  <si>
    <t>16-29873</t>
  </si>
  <si>
    <t>Eli Northcutt</t>
  </si>
  <si>
    <t>7914-19385</t>
  </si>
  <si>
    <t>Emmanuel McPherson</t>
  </si>
  <si>
    <t>16-147279</t>
  </si>
  <si>
    <t>Graham Mortimore</t>
  </si>
  <si>
    <t>11-678471</t>
  </si>
  <si>
    <t>Hunter Pirtle</t>
  </si>
  <si>
    <t>11-657647</t>
  </si>
  <si>
    <t>Isaiah Armstrong</t>
  </si>
  <si>
    <t>11-602754</t>
  </si>
  <si>
    <t>Jacob Bartosiak</t>
  </si>
  <si>
    <t>11-645937</t>
  </si>
  <si>
    <t>Jacob Horton</t>
  </si>
  <si>
    <t>20-29542</t>
  </si>
  <si>
    <t>James Zugmaier</t>
  </si>
  <si>
    <t>11-719508</t>
  </si>
  <si>
    <t>Jared Felipa</t>
  </si>
  <si>
    <t>7063-2626</t>
  </si>
  <si>
    <t>Javier Muniz Vega</t>
  </si>
  <si>
    <t>21-12175</t>
  </si>
  <si>
    <t>Juan Pablo Aguirre Moreno</t>
  </si>
  <si>
    <t>16-71962</t>
  </si>
  <si>
    <t>Justin Kennedy</t>
  </si>
  <si>
    <t>11-471496</t>
  </si>
  <si>
    <t>Kaden Lansford</t>
  </si>
  <si>
    <t>18-93932</t>
  </si>
  <si>
    <t>Luke Batchelor</t>
  </si>
  <si>
    <t>18-38433</t>
  </si>
  <si>
    <t>Marcus Jones</t>
  </si>
  <si>
    <t>7914-13912</t>
  </si>
  <si>
    <t>Mason Foley</t>
  </si>
  <si>
    <t>11-364326</t>
  </si>
  <si>
    <t>Michael Anderson</t>
  </si>
  <si>
    <t>11-611549</t>
  </si>
  <si>
    <t>Nathan Bassford</t>
  </si>
  <si>
    <t>22-16969</t>
  </si>
  <si>
    <t>Rolando Ng</t>
  </si>
  <si>
    <t>20-13494</t>
  </si>
  <si>
    <t>Tyler Amos</t>
  </si>
  <si>
    <t>11-81006</t>
  </si>
  <si>
    <t>Zachary Ludwig</t>
  </si>
  <si>
    <t>11-443563</t>
  </si>
  <si>
    <t>Zachary Wentzel</t>
  </si>
  <si>
    <t>Lindsey Wilson College</t>
  </si>
  <si>
    <t>11-493704</t>
  </si>
  <si>
    <t>Cole Greathouse</t>
  </si>
  <si>
    <t>17-13727</t>
  </si>
  <si>
    <t>Connor Fromme</t>
  </si>
  <si>
    <t>23-8847</t>
  </si>
  <si>
    <t>Dustin Knoew</t>
  </si>
  <si>
    <t>7914-42150</t>
  </si>
  <si>
    <t>Jason Womack</t>
  </si>
  <si>
    <t>18-74337</t>
  </si>
  <si>
    <t>John McLean</t>
  </si>
  <si>
    <t>17-94542</t>
  </si>
  <si>
    <t>Nick Blakey</t>
  </si>
  <si>
    <t>16-88860</t>
  </si>
  <si>
    <t>Peyton Huskey</t>
  </si>
  <si>
    <t>21-63674</t>
  </si>
  <si>
    <t>Peyton Troutt</t>
  </si>
  <si>
    <t>11-39175</t>
  </si>
  <si>
    <t>Ryan Smith</t>
  </si>
  <si>
    <t>19-13079</t>
  </si>
  <si>
    <t>Xander Mulder</t>
  </si>
  <si>
    <t>McKendree University</t>
  </si>
  <si>
    <t>9733-15519</t>
  </si>
  <si>
    <t>Alec Blaydes</t>
  </si>
  <si>
    <t>8572-18570</t>
  </si>
  <si>
    <t>Andrew Connors</t>
  </si>
  <si>
    <t>7914-10570</t>
  </si>
  <si>
    <t>Benjamin Mitchell</t>
  </si>
  <si>
    <t>16-70098</t>
  </si>
  <si>
    <t>Brendan Carney</t>
  </si>
  <si>
    <t>23-943</t>
  </si>
  <si>
    <t>Bryce Hyde</t>
  </si>
  <si>
    <t>11-302034</t>
  </si>
  <si>
    <t>Connor Brink</t>
  </si>
  <si>
    <t>8985-4623</t>
  </si>
  <si>
    <t>Darren Zombro</t>
  </si>
  <si>
    <t>8736-2166</t>
  </si>
  <si>
    <t>David Johnson</t>
  </si>
  <si>
    <t>11-756258</t>
  </si>
  <si>
    <t>Donovan Vincent</t>
  </si>
  <si>
    <t>8812-32498</t>
  </si>
  <si>
    <t>Garrett Lee</t>
  </si>
  <si>
    <t>15-50813</t>
  </si>
  <si>
    <t>Gavin Davidson</t>
  </si>
  <si>
    <t>15-99124</t>
  </si>
  <si>
    <t>Jacob Podunajec</t>
  </si>
  <si>
    <t>8569-8309</t>
  </si>
  <si>
    <t>Jeremy Kinealy</t>
  </si>
  <si>
    <t>8985-5026</t>
  </si>
  <si>
    <t>Kolby Bennett</t>
  </si>
  <si>
    <t>11-261743</t>
  </si>
  <si>
    <t>Kristopher Walter</t>
  </si>
  <si>
    <t>11-306724</t>
  </si>
  <si>
    <t>Kyle Hintz</t>
  </si>
  <si>
    <t>18-38438</t>
  </si>
  <si>
    <t>Nathan Brinks</t>
  </si>
  <si>
    <t>19-44166</t>
  </si>
  <si>
    <t>Nathaniel Myers</t>
  </si>
  <si>
    <t>7914-337</t>
  </si>
  <si>
    <t>Nicholas Blagojevic</t>
  </si>
  <si>
    <t>11-544775</t>
  </si>
  <si>
    <t>Seth Gort</t>
  </si>
  <si>
    <t>23-946</t>
  </si>
  <si>
    <t>Timothy Reiman</t>
  </si>
  <si>
    <t>17-10263</t>
  </si>
  <si>
    <t>Trevor Pense</t>
  </si>
  <si>
    <t>11-402180</t>
  </si>
  <si>
    <t>Zachary Vanderpool</t>
  </si>
  <si>
    <t>Midway University</t>
  </si>
  <si>
    <t>20-33570</t>
  </si>
  <si>
    <t>Brennan Eddy</t>
  </si>
  <si>
    <t>21-4217</t>
  </si>
  <si>
    <t>Caleb Kornosky</t>
  </si>
  <si>
    <t>15-174075</t>
  </si>
  <si>
    <t>Caleb Marshall</t>
  </si>
  <si>
    <t>11-585106</t>
  </si>
  <si>
    <t>Charlie Smith</t>
  </si>
  <si>
    <t>17-25988</t>
  </si>
  <si>
    <t>Daekwon Christopher</t>
  </si>
  <si>
    <t>18-30569</t>
  </si>
  <si>
    <t>Isiah Gordon</t>
  </si>
  <si>
    <t>11-601145</t>
  </si>
  <si>
    <t>Jackson Ryan</t>
  </si>
  <si>
    <t>19-82267</t>
  </si>
  <si>
    <t>Joshua Jackson</t>
  </si>
  <si>
    <t>11-528742</t>
  </si>
  <si>
    <t>Joshua Nelson</t>
  </si>
  <si>
    <t>9615-47699</t>
  </si>
  <si>
    <t>Judson Tabor</t>
  </si>
  <si>
    <t>20-39149</t>
  </si>
  <si>
    <t>Justin Cauthen</t>
  </si>
  <si>
    <t>11-600526</t>
  </si>
  <si>
    <t>Kevin Allen</t>
  </si>
  <si>
    <t>11-700332</t>
  </si>
  <si>
    <t>Logan Shaner</t>
  </si>
  <si>
    <t>15-96052</t>
  </si>
  <si>
    <t>Logan Tincher</t>
  </si>
  <si>
    <t>21-16039</t>
  </si>
  <si>
    <t>Maddox Worthington</t>
  </si>
  <si>
    <t>20-260</t>
  </si>
  <si>
    <t>Noah Seng</t>
  </si>
  <si>
    <t>11-746293</t>
  </si>
  <si>
    <t>Patrick Harmon</t>
  </si>
  <si>
    <t>101-302</t>
  </si>
  <si>
    <t>Raymond Atkins</t>
  </si>
  <si>
    <t>15-166182</t>
  </si>
  <si>
    <t>Ryan Tuite</t>
  </si>
  <si>
    <t>11-304847</t>
  </si>
  <si>
    <t>Troy Lund</t>
  </si>
  <si>
    <t>11-558655</t>
  </si>
  <si>
    <t>Vincent Biehn</t>
  </si>
  <si>
    <t>19-80564</t>
  </si>
  <si>
    <t>Zach Dickerson</t>
  </si>
  <si>
    <t>Milligan University</t>
  </si>
  <si>
    <t>16-26818</t>
  </si>
  <si>
    <t>Aiden Bailey</t>
  </si>
  <si>
    <t>11-117823</t>
  </si>
  <si>
    <t>Alexander Evans</t>
  </si>
  <si>
    <t>16-14362</t>
  </si>
  <si>
    <t>Alexander Stephens</t>
  </si>
  <si>
    <t>11-349213</t>
  </si>
  <si>
    <t>Bryant Griffith</t>
  </si>
  <si>
    <t>19-13885</t>
  </si>
  <si>
    <t>Caleb Mc Donald</t>
  </si>
  <si>
    <t>11-610505</t>
  </si>
  <si>
    <t>Cameron Shockey</t>
  </si>
  <si>
    <t>17-82506</t>
  </si>
  <si>
    <t>Christian Brown</t>
  </si>
  <si>
    <t>20-10460</t>
  </si>
  <si>
    <t>Cooper Baldwin</t>
  </si>
  <si>
    <t>16-88846</t>
  </si>
  <si>
    <t>Cooper Brackins</t>
  </si>
  <si>
    <t>15-123716</t>
  </si>
  <si>
    <t>David Gilliam</t>
  </si>
  <si>
    <t>11-482279</t>
  </si>
  <si>
    <t>Ethan Collier</t>
  </si>
  <si>
    <t>18-52839</t>
  </si>
  <si>
    <t>Jackson McRae</t>
  </si>
  <si>
    <t>18-22089</t>
  </si>
  <si>
    <t>Jake Littlejohn</t>
  </si>
  <si>
    <t>15-169678</t>
  </si>
  <si>
    <t>Jameson Whaley</t>
  </si>
  <si>
    <t>11-641804</t>
  </si>
  <si>
    <t>Joshua Collins</t>
  </si>
  <si>
    <t>11-483506</t>
  </si>
  <si>
    <t>Kayden Lamon</t>
  </si>
  <si>
    <t>11-696679</t>
  </si>
  <si>
    <t>Nate Trentler</t>
  </si>
  <si>
    <t>17-27173</t>
  </si>
  <si>
    <t>Tristan Crawford</t>
  </si>
  <si>
    <t>17-106529</t>
  </si>
  <si>
    <t>Will Clabo</t>
  </si>
  <si>
    <t>Pikeville ,University Of</t>
  </si>
  <si>
    <t>6504-6389</t>
  </si>
  <si>
    <t>Andrew Allen</t>
  </si>
  <si>
    <t>21-46583</t>
  </si>
  <si>
    <t>Aramis Linville</t>
  </si>
  <si>
    <t>8652-7302</t>
  </si>
  <si>
    <t>Austin Terry</t>
  </si>
  <si>
    <t>11-694789</t>
  </si>
  <si>
    <t>Benjamin Bailey</t>
  </si>
  <si>
    <t>18-93372</t>
  </si>
  <si>
    <t>Blake Hisle</t>
  </si>
  <si>
    <t>7914-33222</t>
  </si>
  <si>
    <t>Brady Cundiff</t>
  </si>
  <si>
    <t>17-16719</t>
  </si>
  <si>
    <t>Bryce Baltzer</t>
  </si>
  <si>
    <t>6490-3115</t>
  </si>
  <si>
    <t>Bryce Oliver</t>
  </si>
  <si>
    <t>15-168085</t>
  </si>
  <si>
    <t>Chris LeSueur</t>
  </si>
  <si>
    <t>18-71233</t>
  </si>
  <si>
    <t>Connor Ostrowski</t>
  </si>
  <si>
    <t>6473-1569</t>
  </si>
  <si>
    <t>Dylan Mishak</t>
  </si>
  <si>
    <t>11-167344</t>
  </si>
  <si>
    <t>Eli Mayberry</t>
  </si>
  <si>
    <t>11-354274</t>
  </si>
  <si>
    <t>Hayden Kushman</t>
  </si>
  <si>
    <t>11-179824</t>
  </si>
  <si>
    <t>Hayden Tarris</t>
  </si>
  <si>
    <t>11-144954</t>
  </si>
  <si>
    <t>Jeffery Dovenbarger</t>
  </si>
  <si>
    <t>11-616291</t>
  </si>
  <si>
    <t>Joshua Maslanich</t>
  </si>
  <si>
    <t>15-41882</t>
  </si>
  <si>
    <t>Joshua Seymore</t>
  </si>
  <si>
    <t>11-279622</t>
  </si>
  <si>
    <t>Joshua Smith</t>
  </si>
  <si>
    <t>9024-106646</t>
  </si>
  <si>
    <t>Kesean Waldon</t>
  </si>
  <si>
    <t>11-106778</t>
  </si>
  <si>
    <t>Larry Iagulli</t>
  </si>
  <si>
    <t>20-32960</t>
  </si>
  <si>
    <t>Matthew Mayhue</t>
  </si>
  <si>
    <t>18-99877</t>
  </si>
  <si>
    <t>Oscar Moore</t>
  </si>
  <si>
    <t>11-649438</t>
  </si>
  <si>
    <t>Ryan Crawford</t>
  </si>
  <si>
    <t>17-98505</t>
  </si>
  <si>
    <t>Ryan Marszalek</t>
  </si>
  <si>
    <t>20-50129</t>
  </si>
  <si>
    <t>Ryan McWilliams</t>
  </si>
  <si>
    <t>15-33734</t>
  </si>
  <si>
    <t>Ryan Taylor</t>
  </si>
  <si>
    <t>7914-17288</t>
  </si>
  <si>
    <t>Tony Throckmorton</t>
  </si>
  <si>
    <t>11-153175</t>
  </si>
  <si>
    <t>Wesley Yazell</t>
  </si>
  <si>
    <t>Rock Valley College</t>
  </si>
  <si>
    <t>11-282581</t>
  </si>
  <si>
    <t>Ayden Sulzener</t>
  </si>
  <si>
    <t>11-396905</t>
  </si>
  <si>
    <t>Braden Schuld</t>
  </si>
  <si>
    <t>15-148351</t>
  </si>
  <si>
    <t>Carson Foltz</t>
  </si>
  <si>
    <t>16-160486</t>
  </si>
  <si>
    <t>Christian Bauer</t>
  </si>
  <si>
    <t>11-379844</t>
  </si>
  <si>
    <t>Christopher Welzien</t>
  </si>
  <si>
    <t>11-687658</t>
  </si>
  <si>
    <t>Connor Mooney</t>
  </si>
  <si>
    <t>17-99306</t>
  </si>
  <si>
    <t>Devan Skridla</t>
  </si>
  <si>
    <t>7914-7354</t>
  </si>
  <si>
    <t>Hunter Glasow</t>
  </si>
  <si>
    <t>20-51959</t>
  </si>
  <si>
    <t>Judson Weber</t>
  </si>
  <si>
    <t>17-97138</t>
  </si>
  <si>
    <t>Justin Curtis</t>
  </si>
  <si>
    <t>18-24905</t>
  </si>
  <si>
    <t>Logan Moore</t>
  </si>
  <si>
    <t>17-97140</t>
  </si>
  <si>
    <t>Nathan Perkins</t>
  </si>
  <si>
    <t>7914-30296</t>
  </si>
  <si>
    <t>Parker Morris</t>
  </si>
  <si>
    <t>17-57642</t>
  </si>
  <si>
    <t>Samuel Moran</t>
  </si>
  <si>
    <t>11-228370</t>
  </si>
  <si>
    <t>Tommy Reboletti</t>
  </si>
  <si>
    <t>11-378253</t>
  </si>
  <si>
    <t>Tyler Keller</t>
  </si>
  <si>
    <t>Savannah College Of Art And Design-Atlanta</t>
  </si>
  <si>
    <t>19-86637</t>
  </si>
  <si>
    <t>Andrew Kearney</t>
  </si>
  <si>
    <t>15-171289</t>
  </si>
  <si>
    <t>Bradley Emerson</t>
  </si>
  <si>
    <t>11-508664</t>
  </si>
  <si>
    <t>Christian Knowles</t>
  </si>
  <si>
    <t>11-642348</t>
  </si>
  <si>
    <t>Clyde Johnson</t>
  </si>
  <si>
    <t>19-1660</t>
  </si>
  <si>
    <t>Danil Pervukhin</t>
  </si>
  <si>
    <t>7914-34251</t>
  </si>
  <si>
    <t>David Ramirez</t>
  </si>
  <si>
    <t>21-25620</t>
  </si>
  <si>
    <t>Joshua Wilson</t>
  </si>
  <si>
    <t>11-340195</t>
  </si>
  <si>
    <t>Kieryn Knox</t>
  </si>
  <si>
    <t>22-103337</t>
  </si>
  <si>
    <t>Leonardo Julian</t>
  </si>
  <si>
    <t>21-463</t>
  </si>
  <si>
    <t>Matthew Magro</t>
  </si>
  <si>
    <t>15-134651</t>
  </si>
  <si>
    <t>Memphis Ling</t>
  </si>
  <si>
    <t>Southeastern Illinois College</t>
  </si>
  <si>
    <t>11-183794</t>
  </si>
  <si>
    <t>Conner Bennett</t>
  </si>
  <si>
    <t>18-39879</t>
  </si>
  <si>
    <t>Connor McCague</t>
  </si>
  <si>
    <t>16-144529</t>
  </si>
  <si>
    <t>Daden Moore</t>
  </si>
  <si>
    <t>22-93633</t>
  </si>
  <si>
    <t>Eli Fromm</t>
  </si>
  <si>
    <t>21-82790</t>
  </si>
  <si>
    <t>Jase Stewart</t>
  </si>
  <si>
    <t>11-184002</t>
  </si>
  <si>
    <t>Jayden Vorhes</t>
  </si>
  <si>
    <t>17-107102</t>
  </si>
  <si>
    <t>Lake Ward</t>
  </si>
  <si>
    <t>22-66522</t>
  </si>
  <si>
    <t>Matthew Watson</t>
  </si>
  <si>
    <t>St. Francis (IL) ,University Of</t>
  </si>
  <si>
    <t>7914-35089</t>
  </si>
  <si>
    <t>Alexander Middleton</t>
  </si>
  <si>
    <t>8569-8395</t>
  </si>
  <si>
    <t>Andrew Lewis</t>
  </si>
  <si>
    <t>11-544965</t>
  </si>
  <si>
    <t>Anthony Lizzio</t>
  </si>
  <si>
    <t>9229-56948</t>
  </si>
  <si>
    <t>Ardani Rodas</t>
  </si>
  <si>
    <t>19-47781</t>
  </si>
  <si>
    <t>Avram Savage</t>
  </si>
  <si>
    <t>11-433310</t>
  </si>
  <si>
    <t>Braden Kidd</t>
  </si>
  <si>
    <t>7914-9422</t>
  </si>
  <si>
    <t>Brandon Williamson</t>
  </si>
  <si>
    <t>11-152253</t>
  </si>
  <si>
    <t>Cameron Jablonski</t>
  </si>
  <si>
    <t>11-417986</t>
  </si>
  <si>
    <t>Casey Knor</t>
  </si>
  <si>
    <t>7914-10638</t>
  </si>
  <si>
    <t>Chris Bald</t>
  </si>
  <si>
    <t>11-697068</t>
  </si>
  <si>
    <t>Christian Moore-Randle</t>
  </si>
  <si>
    <t>21-81560</t>
  </si>
  <si>
    <t>Dylan Holtz</t>
  </si>
  <si>
    <t>16-121611</t>
  </si>
  <si>
    <t>Dylan Primdahl</t>
  </si>
  <si>
    <t>20-57149</t>
  </si>
  <si>
    <t>Dylan Thompson</t>
  </si>
  <si>
    <t>7914-32282</t>
  </si>
  <si>
    <t>Gabriel Mejia-Wick</t>
  </si>
  <si>
    <t>11-473295</t>
  </si>
  <si>
    <t>Jacob Gunther</t>
  </si>
  <si>
    <t>20-53104</t>
  </si>
  <si>
    <t>Jalen Pfaff</t>
  </si>
  <si>
    <t>7914-46532</t>
  </si>
  <si>
    <t>Jared Krison</t>
  </si>
  <si>
    <t>11-544963</t>
  </si>
  <si>
    <t>Joseph Lizzio</t>
  </si>
  <si>
    <t>18-90390</t>
  </si>
  <si>
    <t>Joseph Madeja</t>
  </si>
  <si>
    <t>11-216975</t>
  </si>
  <si>
    <t>Kody Horan</t>
  </si>
  <si>
    <t>17-11333</t>
  </si>
  <si>
    <t>Matt Devorsky</t>
  </si>
  <si>
    <t>7823-288081</t>
  </si>
  <si>
    <t>Matthew Skwarek</t>
  </si>
  <si>
    <t>18-55837</t>
  </si>
  <si>
    <t>Nathen Noscal-Sakai</t>
  </si>
  <si>
    <t>19-66248</t>
  </si>
  <si>
    <t>Payton Wernet</t>
  </si>
  <si>
    <t>22-76142</t>
  </si>
  <si>
    <t>Zakhari Williams</t>
  </si>
  <si>
    <t>Stillman College</t>
  </si>
  <si>
    <t>22-32134</t>
  </si>
  <si>
    <t>Charles Dunn</t>
  </si>
  <si>
    <t>11-285875</t>
  </si>
  <si>
    <t>Derrian Winters</t>
  </si>
  <si>
    <t>22-75070</t>
  </si>
  <si>
    <t>Hayes Brown</t>
  </si>
  <si>
    <t>23-11413</t>
  </si>
  <si>
    <t>Marlon Stabler</t>
  </si>
  <si>
    <t>11-286429</t>
  </si>
  <si>
    <t>Nicholas Patterson</t>
  </si>
  <si>
    <t>23-36119</t>
  </si>
  <si>
    <t>Raymond Clark</t>
  </si>
  <si>
    <t>22-75078</t>
  </si>
  <si>
    <t>Stephen Minor</t>
  </si>
  <si>
    <t>22-32130</t>
  </si>
  <si>
    <t>William Batchelor</t>
  </si>
  <si>
    <t>Tennessee Wesleyan University</t>
  </si>
  <si>
    <t>11-241906</t>
  </si>
  <si>
    <t>Adam Driver</t>
  </si>
  <si>
    <t>22-14064</t>
  </si>
  <si>
    <t>Andrew Stewart</t>
  </si>
  <si>
    <t>7914-18840</t>
  </si>
  <si>
    <t>Blake Compton</t>
  </si>
  <si>
    <t>8138-9941</t>
  </si>
  <si>
    <t>C J Williams</t>
  </si>
  <si>
    <t>16-32593</t>
  </si>
  <si>
    <t>Cameron Compton</t>
  </si>
  <si>
    <t>11-230862</t>
  </si>
  <si>
    <t>Devean Littlejohn</t>
  </si>
  <si>
    <t>11-349432</t>
  </si>
  <si>
    <t>Duane Jones</t>
  </si>
  <si>
    <t>11-33724</t>
  </si>
  <si>
    <t>Hunter Hardaway</t>
  </si>
  <si>
    <t>11-517766</t>
  </si>
  <si>
    <t>John Nunn</t>
  </si>
  <si>
    <t>11-241908</t>
  </si>
  <si>
    <t>Kory Driver</t>
  </si>
  <si>
    <t>20-30841</t>
  </si>
  <si>
    <t>Kyle Blake</t>
  </si>
  <si>
    <t>7914-3412</t>
  </si>
  <si>
    <t>Oliver Lawson</t>
  </si>
  <si>
    <t>17-52336</t>
  </si>
  <si>
    <t>Spencer Foutz</t>
  </si>
  <si>
    <t>8663-24627</t>
  </si>
  <si>
    <t>Tyler Moore</t>
  </si>
  <si>
    <t>Union College</t>
  </si>
  <si>
    <t>11-182949</t>
  </si>
  <si>
    <t>Charles Goguen</t>
  </si>
  <si>
    <t>11-430517</t>
  </si>
  <si>
    <t>David Painter</t>
  </si>
  <si>
    <t>11-262432</t>
  </si>
  <si>
    <t>Dylan Barkdoll</t>
  </si>
  <si>
    <t>17-18896</t>
  </si>
  <si>
    <t>Hunter Cain</t>
  </si>
  <si>
    <t>4860-813</t>
  </si>
  <si>
    <t>Jeffrey Carter</t>
  </si>
  <si>
    <t>20-21971</t>
  </si>
  <si>
    <t>Michael Dixon</t>
  </si>
  <si>
    <t>11-385760</t>
  </si>
  <si>
    <t>Nicklaus Ebey</t>
  </si>
  <si>
    <t>15-128090</t>
  </si>
  <si>
    <t>Rieley Ulanday</t>
  </si>
  <si>
    <t>19-39497</t>
  </si>
  <si>
    <t>Zack Lipson</t>
  </si>
  <si>
    <t>University of the Cumberlands</t>
  </si>
  <si>
    <t>11-77678</t>
  </si>
  <si>
    <t>Aidan Longo</t>
  </si>
  <si>
    <t>18-2834</t>
  </si>
  <si>
    <t>Austin Hale</t>
  </si>
  <si>
    <t>11-746126</t>
  </si>
  <si>
    <t>Charles Wilken</t>
  </si>
  <si>
    <t>20-39316</t>
  </si>
  <si>
    <t>Cody Lumpkins</t>
  </si>
  <si>
    <t>16-162248</t>
  </si>
  <si>
    <t>Koby Brewer</t>
  </si>
  <si>
    <t>8069-30719</t>
  </si>
  <si>
    <t>Liam Mcnamara</t>
  </si>
  <si>
    <t>19-80458</t>
  </si>
  <si>
    <t>Samuel Belew</t>
  </si>
  <si>
    <t>18-64010</t>
  </si>
  <si>
    <t>Stephen Simmons</t>
  </si>
  <si>
    <t>Vincennes University</t>
  </si>
  <si>
    <t>8376-15708</t>
  </si>
  <si>
    <t>Aiden O'Connor</t>
  </si>
  <si>
    <t>23-55642</t>
  </si>
  <si>
    <t>Andrew Boultinghouse</t>
  </si>
  <si>
    <t>5730-32087</t>
  </si>
  <si>
    <t>Brighton Lucas</t>
  </si>
  <si>
    <t>5791-221</t>
  </si>
  <si>
    <t>Caleb Lanning</t>
  </si>
  <si>
    <t>19-23265</t>
  </si>
  <si>
    <t>Carson McDivitt</t>
  </si>
  <si>
    <t>8270-890</t>
  </si>
  <si>
    <t>Cayden Russell</t>
  </si>
  <si>
    <t>21-69159</t>
  </si>
  <si>
    <t>Dakota Waskom</t>
  </si>
  <si>
    <t>17-13713</t>
  </si>
  <si>
    <t>Dylan Lewis</t>
  </si>
  <si>
    <t>11-170846</t>
  </si>
  <si>
    <t>Ethan Ennis</t>
  </si>
  <si>
    <t>17-18995</t>
  </si>
  <si>
    <t>Ethan Staples</t>
  </si>
  <si>
    <t>11-546634</t>
  </si>
  <si>
    <t>Haydn Hunt</t>
  </si>
  <si>
    <t>17-13014</t>
  </si>
  <si>
    <t>Jonathon Starr</t>
  </si>
  <si>
    <t>11-511197</t>
  </si>
  <si>
    <t>Josiah Wilkerson</t>
  </si>
  <si>
    <t>18-12079</t>
  </si>
  <si>
    <t>Kannon King</t>
  </si>
  <si>
    <t>20-540</t>
  </si>
  <si>
    <t>Nick Gregg</t>
  </si>
  <si>
    <t>Webber International University</t>
  </si>
  <si>
    <t>11-427950</t>
  </si>
  <si>
    <t>Aaron Reingold</t>
  </si>
  <si>
    <t>19-21764</t>
  </si>
  <si>
    <t>AJ Wolstenholme</t>
  </si>
  <si>
    <t>11-384204</t>
  </si>
  <si>
    <t>Anden Zupancic</t>
  </si>
  <si>
    <t>11-243266</t>
  </si>
  <si>
    <t>Austin Coffield</t>
  </si>
  <si>
    <t>6450-9065</t>
  </si>
  <si>
    <t>Austin Grammar</t>
  </si>
  <si>
    <t>11-258258</t>
  </si>
  <si>
    <t>Brandon Bohn</t>
  </si>
  <si>
    <t>7914-17584</t>
  </si>
  <si>
    <t>Brett Lloyd</t>
  </si>
  <si>
    <t>8252-22236</t>
  </si>
  <si>
    <t>Charles Bostic</t>
  </si>
  <si>
    <t>11-116254</t>
  </si>
  <si>
    <t>Edgar Burgos</t>
  </si>
  <si>
    <t>17-66646</t>
  </si>
  <si>
    <t>Hayden Knight</t>
  </si>
  <si>
    <t>6247-408</t>
  </si>
  <si>
    <t>Jake Howell</t>
  </si>
  <si>
    <t>11-735700</t>
  </si>
  <si>
    <t>James Bennett</t>
  </si>
  <si>
    <t>11-234217</t>
  </si>
  <si>
    <t>Jaret O'Neill</t>
  </si>
  <si>
    <t>21-16989</t>
  </si>
  <si>
    <t>Jayvion Colston</t>
  </si>
  <si>
    <t>11-412364</t>
  </si>
  <si>
    <t>Kaleb Stephens</t>
  </si>
  <si>
    <t>11-577949</t>
  </si>
  <si>
    <t>Kyle Pranger</t>
  </si>
  <si>
    <t>8584-78608</t>
  </si>
  <si>
    <t>Luis Gallardo</t>
  </si>
  <si>
    <t>18-48233</t>
  </si>
  <si>
    <t>Matthew Mesecher</t>
  </si>
  <si>
    <t>15-132943</t>
  </si>
  <si>
    <t>Michael Goodman</t>
  </si>
  <si>
    <t>5617-4105</t>
  </si>
  <si>
    <t>Michael Weyl</t>
  </si>
  <si>
    <t>11-178589</t>
  </si>
  <si>
    <t>Nick Larsen</t>
  </si>
  <si>
    <t>5971-1084</t>
  </si>
  <si>
    <t>Samuel Blanchette</t>
  </si>
  <si>
    <t>11-293450</t>
  </si>
  <si>
    <t>Sean Wyers</t>
  </si>
  <si>
    <t>18-33988</t>
  </si>
  <si>
    <t>Trey Thompson</t>
  </si>
  <si>
    <t>16-143184</t>
  </si>
  <si>
    <t>Tyler Wilson</t>
  </si>
  <si>
    <t>William Woods University</t>
  </si>
  <si>
    <t>5816-1217</t>
  </si>
  <si>
    <t>Alex Sturbaum</t>
  </si>
  <si>
    <t>11-451268</t>
  </si>
  <si>
    <t>Braden Lallier</t>
  </si>
  <si>
    <t>19-55412</t>
  </si>
  <si>
    <t>Cameron Snow</t>
  </si>
  <si>
    <t>19-52668</t>
  </si>
  <si>
    <t>Charles Burns</t>
  </si>
  <si>
    <t>11-301300</t>
  </si>
  <si>
    <t>Christian Merrick</t>
  </si>
  <si>
    <t>11-545397</t>
  </si>
  <si>
    <t>Drake Bazzy</t>
  </si>
  <si>
    <t>20-41856</t>
  </si>
  <si>
    <t>Ian Roth</t>
  </si>
  <si>
    <t>15-75094</t>
  </si>
  <si>
    <t>Jacob Kerr</t>
  </si>
  <si>
    <t>11-673715</t>
  </si>
  <si>
    <t>Jaylen Jamison</t>
  </si>
  <si>
    <t>7914-44518</t>
  </si>
  <si>
    <t>Jonathan Bauer</t>
  </si>
  <si>
    <t>21-68910</t>
  </si>
  <si>
    <t>Jonathan Rosado</t>
  </si>
  <si>
    <t>19-40257</t>
  </si>
  <si>
    <t>Lucas Newman</t>
  </si>
  <si>
    <t>11-418423</t>
  </si>
  <si>
    <t>Patrick Schultz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</si>
  <si>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</si>
  <si>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</si>
  <si>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</si>
  <si>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</si>
  <si>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</si>
  <si>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</si>
  <si>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</si>
  <si>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</si>
  <si>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</si>
  <si>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</si>
  <si>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</si>
  <si>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Belmont Abbey College V</t>
  </si>
  <si>
    <t>Huntington University V</t>
  </si>
  <si>
    <t>Indianapolis ,University Of V</t>
  </si>
  <si>
    <t>Kentucky Wesleyan V</t>
  </si>
  <si>
    <t>Lindenwood University V</t>
  </si>
  <si>
    <t>Lindsey Wilson College V</t>
  </si>
  <si>
    <t>McKendree University V</t>
  </si>
  <si>
    <t>Midway University V</t>
  </si>
  <si>
    <t>Milligan University V</t>
  </si>
  <si>
    <t>Pikeville ,University Of V</t>
  </si>
  <si>
    <t>Rock Valley College V</t>
  </si>
  <si>
    <t>Savannah College Of Art And Design-Atlanta V</t>
  </si>
  <si>
    <t>Southeastern Illinois College V</t>
  </si>
  <si>
    <t>St. Francis (IL) ,University Of V</t>
  </si>
  <si>
    <t>Stillman College V</t>
  </si>
  <si>
    <t>Tennessee Wesleyan University V</t>
  </si>
  <si>
    <t>Union College V</t>
  </si>
  <si>
    <t>University of the Cumberlands V</t>
  </si>
  <si>
    <t>Vincennes University V</t>
  </si>
  <si>
    <t>Webber International University V</t>
  </si>
  <si>
    <t>William Woods University V</t>
  </si>
  <si>
    <t>Team Totals</t>
  </si>
  <si>
    <t>*</t>
  </si>
  <si>
    <t>Team Game Average</t>
  </si>
  <si>
    <t>Belmont Abbey College JV1</t>
  </si>
  <si>
    <t>Belmont Abbey College JV2</t>
  </si>
  <si>
    <t>Lindenwood University JV1</t>
  </si>
  <si>
    <t>Lindenwood University JV2</t>
  </si>
  <si>
    <t>McKendree University JV1</t>
  </si>
  <si>
    <t>Midway University JV1</t>
  </si>
  <si>
    <t>Midway University JV2</t>
  </si>
  <si>
    <t>Milligan University JV1</t>
  </si>
  <si>
    <t>Milligan University JV2</t>
  </si>
  <si>
    <t>Pikeville ,University Of JV1</t>
  </si>
  <si>
    <t>Pikeville ,University Of JV2</t>
  </si>
  <si>
    <t>Rock Valley College JV1</t>
  </si>
  <si>
    <t>Tennessee Wesleyan University JV1</t>
  </si>
  <si>
    <t>Vincennes University JV1</t>
  </si>
  <si>
    <t>Baker Team Scores</t>
  </si>
  <si>
    <t>Bowled Traditional</t>
  </si>
  <si>
    <t>Belmont Abbey College JV</t>
  </si>
  <si>
    <t>Lindenwood University JV</t>
  </si>
  <si>
    <t>McKendree University JV</t>
  </si>
  <si>
    <t>Midway University JV</t>
  </si>
  <si>
    <t>Milligan University JV</t>
  </si>
  <si>
    <t>Pikeville ,University Of JV</t>
  </si>
  <si>
    <t>Rock Valley College JV</t>
  </si>
  <si>
    <t>Tennessee Wesleyan University JV</t>
  </si>
  <si>
    <t>Vincennes University JV</t>
  </si>
  <si>
    <t>Qualifying Team Standings</t>
  </si>
  <si>
    <t>A12:W32</t>
  </si>
  <si>
    <t>A12:A32</t>
  </si>
  <si>
    <t>Individual_Scores_Men_Var</t>
  </si>
  <si>
    <t>Cert. No: 06765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</si>
  <si>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</si>
  <si>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</si>
  <si>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</si>
  <si>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</si>
  <si>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</si>
  <si>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</si>
  <si>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</si>
  <si>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</si>
  <si>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A12:W25</t>
  </si>
  <si>
    <t>A12:A25</t>
  </si>
  <si>
    <t>Individual_Scores_Men_JV</t>
  </si>
  <si>
    <t>Men's Jr. Varsity</t>
  </si>
  <si>
    <t>Individual Combined Scores</t>
  </si>
  <si>
    <t>G12:K22</t>
  </si>
  <si>
    <t>B12:B22</t>
  </si>
  <si>
    <t>D12:D22</t>
  </si>
  <si>
    <t>C12:C22</t>
  </si>
  <si>
    <t>G13:K23</t>
  </si>
  <si>
    <t>E13:E23</t>
  </si>
  <si>
    <t>B13:B23</t>
  </si>
  <si>
    <t>C13:C23</t>
  </si>
  <si>
    <t>Indiv_Combined_Scores_Men</t>
  </si>
  <si>
    <t>B13:N397</t>
  </si>
  <si>
    <t>G25:K35</t>
  </si>
  <si>
    <t>B25:B35</t>
  </si>
  <si>
    <t>D25:D35</t>
  </si>
  <si>
    <t>C25:C35</t>
  </si>
  <si>
    <t>G24:K34</t>
  </si>
  <si>
    <t>E24:E34</t>
  </si>
  <si>
    <t>B24:B34</t>
  </si>
  <si>
    <t>C24:C34</t>
  </si>
  <si>
    <t>L13:L397</t>
  </si>
  <si>
    <t>B13:B397</t>
  </si>
  <si>
    <t>G38:K48</t>
  </si>
  <si>
    <t>B38:B48</t>
  </si>
  <si>
    <t>D38:D48</t>
  </si>
  <si>
    <t>C38:C48</t>
  </si>
  <si>
    <t>G35:K45</t>
  </si>
  <si>
    <t>E35:E45</t>
  </si>
  <si>
    <t>B35:B45</t>
  </si>
  <si>
    <t>C35:C45</t>
  </si>
  <si>
    <t>G51:K61</t>
  </si>
  <si>
    <t>B51:B61</t>
  </si>
  <si>
    <t>D51:D61</t>
  </si>
  <si>
    <t>C51:C61</t>
  </si>
  <si>
    <t>G46:K56</t>
  </si>
  <si>
    <t>E46:E56</t>
  </si>
  <si>
    <t>B46:B56</t>
  </si>
  <si>
    <t>C46:C56</t>
  </si>
  <si>
    <t>G64:K74</t>
  </si>
  <si>
    <t>B64:B74</t>
  </si>
  <si>
    <t>D64:D74</t>
  </si>
  <si>
    <t>C64:C74</t>
  </si>
  <si>
    <t>G57:K67</t>
  </si>
  <si>
    <t>E57:E67</t>
  </si>
  <si>
    <t>B57:B67</t>
  </si>
  <si>
    <t>C57:C67</t>
  </si>
  <si>
    <t>G77:K87</t>
  </si>
  <si>
    <t>B77:B87</t>
  </si>
  <si>
    <t>D77:D87</t>
  </si>
  <si>
    <t>C77:C87</t>
  </si>
  <si>
    <t>G68:K78</t>
  </si>
  <si>
    <t>E68:E78</t>
  </si>
  <si>
    <t>B68:B78</t>
  </si>
  <si>
    <t>C68:C78</t>
  </si>
  <si>
    <t>G90:K100</t>
  </si>
  <si>
    <t>B90:B100</t>
  </si>
  <si>
    <t>D90:D100</t>
  </si>
  <si>
    <t>C90:C100</t>
  </si>
  <si>
    <t>G79:K89</t>
  </si>
  <si>
    <t>E79:E89</t>
  </si>
  <si>
    <t>B79:B89</t>
  </si>
  <si>
    <t>C79:C89</t>
  </si>
  <si>
    <t>G103:K113</t>
  </si>
  <si>
    <t>B103:B113</t>
  </si>
  <si>
    <t>D103:D113</t>
  </si>
  <si>
    <t>C103:C113</t>
  </si>
  <si>
    <t>E90:E100</t>
  </si>
  <si>
    <t>G116:K126</t>
  </si>
  <si>
    <t>B116:B126</t>
  </si>
  <si>
    <t>D116:D126</t>
  </si>
  <si>
    <t>C116:C126</t>
  </si>
  <si>
    <t>G101:K111</t>
  </si>
  <si>
    <t>E101:E111</t>
  </si>
  <si>
    <t>B101:B111</t>
  </si>
  <si>
    <t>C101:C111</t>
  </si>
  <si>
    <t>G129:K139</t>
  </si>
  <si>
    <t>B129:B139</t>
  </si>
  <si>
    <t>D129:D139</t>
  </si>
  <si>
    <t>C129:C139</t>
  </si>
  <si>
    <t>G112:K122</t>
  </si>
  <si>
    <t>E112:E122</t>
  </si>
  <si>
    <t>B112:B122</t>
  </si>
  <si>
    <t>C112:C122</t>
  </si>
  <si>
    <t>Individual</t>
  </si>
  <si>
    <t>G142:K152</t>
  </si>
  <si>
    <t>B142:B152</t>
  </si>
  <si>
    <t>D142:D152</t>
  </si>
  <si>
    <t>C142:C152</t>
  </si>
  <si>
    <t>G123:K133</t>
  </si>
  <si>
    <t>E123:E133</t>
  </si>
  <si>
    <t>B123:B133</t>
  </si>
  <si>
    <t>C123:C133</t>
  </si>
  <si>
    <t>G155:K165</t>
  </si>
  <si>
    <t>B155:B165</t>
  </si>
  <si>
    <t>D155:D165</t>
  </si>
  <si>
    <t>C155:C165</t>
  </si>
  <si>
    <t>G134:K144</t>
  </si>
  <si>
    <t>E134:E144</t>
  </si>
  <si>
    <t>B134:B144</t>
  </si>
  <si>
    <t>C134:C144</t>
  </si>
  <si>
    <t>G168:K178</t>
  </si>
  <si>
    <t>B168:B178</t>
  </si>
  <si>
    <t>D168:D178</t>
  </si>
  <si>
    <t>C168:C178</t>
  </si>
  <si>
    <t>G145:K155</t>
  </si>
  <si>
    <t>E145:E155</t>
  </si>
  <si>
    <t>B145:B155</t>
  </si>
  <si>
    <t>C145:C155</t>
  </si>
  <si>
    <t>G181:K191</t>
  </si>
  <si>
    <t>B181:B191</t>
  </si>
  <si>
    <t>D181:D191</t>
  </si>
  <si>
    <t>C181:C191</t>
  </si>
  <si>
    <t>G156:K166</t>
  </si>
  <si>
    <t>E156:E166</t>
  </si>
  <si>
    <t>B156:B166</t>
  </si>
  <si>
    <t>C156:C166</t>
  </si>
  <si>
    <t>G194:K204</t>
  </si>
  <si>
    <t>B194:B204</t>
  </si>
  <si>
    <t>D194:D204</t>
  </si>
  <si>
    <t>C194:C204</t>
  </si>
  <si>
    <t>G167:K177</t>
  </si>
  <si>
    <t>E167:E177</t>
  </si>
  <si>
    <t>B167:B177</t>
  </si>
  <si>
    <t>C167:C177</t>
  </si>
  <si>
    <t>G207:K217</t>
  </si>
  <si>
    <t>B207:B217</t>
  </si>
  <si>
    <t>D207:D217</t>
  </si>
  <si>
    <t>C207:C217</t>
  </si>
  <si>
    <t>G178:K188</t>
  </si>
  <si>
    <t>E178:E188</t>
  </si>
  <si>
    <t>B178:B188</t>
  </si>
  <si>
    <t>C178:C188</t>
  </si>
  <si>
    <t>G220:K230</t>
  </si>
  <si>
    <t>B220:B230</t>
  </si>
  <si>
    <t>D220:D230</t>
  </si>
  <si>
    <t>C220:C230</t>
  </si>
  <si>
    <t>G189:K199</t>
  </si>
  <si>
    <t>E189:E199</t>
  </si>
  <si>
    <t>B189:B199</t>
  </si>
  <si>
    <t>C189:C199</t>
  </si>
  <si>
    <t>G233:K243</t>
  </si>
  <si>
    <t>B233:B243</t>
  </si>
  <si>
    <t>D233:D243</t>
  </si>
  <si>
    <t>C233:C243</t>
  </si>
  <si>
    <t>G200:K210</t>
  </si>
  <si>
    <t>E200:E210</t>
  </si>
  <si>
    <t>B200:B210</t>
  </si>
  <si>
    <t>C200:C210</t>
  </si>
  <si>
    <t>G246:K256</t>
  </si>
  <si>
    <t>B246:B256</t>
  </si>
  <si>
    <t>D246:D256</t>
  </si>
  <si>
    <t>C246:C256</t>
  </si>
  <si>
    <t>G211:K221</t>
  </si>
  <si>
    <t>E211:E221</t>
  </si>
  <si>
    <t>B211:B221</t>
  </si>
  <si>
    <t>C211:C221</t>
  </si>
  <si>
    <t>G259:K269</t>
  </si>
  <si>
    <t>B259:B269</t>
  </si>
  <si>
    <t>D259:D269</t>
  </si>
  <si>
    <t>C259:C269</t>
  </si>
  <si>
    <t>G222:K232</t>
  </si>
  <si>
    <t>E222:E232</t>
  </si>
  <si>
    <t>B222:B232</t>
  </si>
  <si>
    <t>C222:C232</t>
  </si>
  <si>
    <t>G272:K282</t>
  </si>
  <si>
    <t>B272:B282</t>
  </si>
  <si>
    <t>D272:D282</t>
  </si>
  <si>
    <t>C272:C282</t>
  </si>
  <si>
    <t>E233:E243</t>
  </si>
  <si>
    <t>G244:K254</t>
  </si>
  <si>
    <t>E244:E254</t>
  </si>
  <si>
    <t>B244:B254</t>
  </si>
  <si>
    <t>C244:C254</t>
  </si>
  <si>
    <t>G255:K265</t>
  </si>
  <si>
    <t>E255:E265</t>
  </si>
  <si>
    <t>B255:B265</t>
  </si>
  <si>
    <t>C255:C265</t>
  </si>
  <si>
    <t>G266:K276</t>
  </si>
  <si>
    <t>E266:E276</t>
  </si>
  <si>
    <t>B266:B276</t>
  </si>
  <si>
    <t>C266:C276</t>
  </si>
  <si>
    <t>G277:K287</t>
  </si>
  <si>
    <t>E277:E287</t>
  </si>
  <si>
    <t>B277:B287</t>
  </si>
  <si>
    <t>C277:C287</t>
  </si>
  <si>
    <t>G288:K298</t>
  </si>
  <si>
    <t>E288:E298</t>
  </si>
  <si>
    <t>B288:B298</t>
  </si>
  <si>
    <t>C288:C298</t>
  </si>
  <si>
    <t>G299:K309</t>
  </si>
  <si>
    <t>E299:E309</t>
  </si>
  <si>
    <t>B299:B309</t>
  </si>
  <si>
    <t>C299:C309</t>
  </si>
  <si>
    <t>G310:K320</t>
  </si>
  <si>
    <t>E310:E320</t>
  </si>
  <si>
    <t>B310:B320</t>
  </si>
  <si>
    <t>C310:C320</t>
  </si>
  <si>
    <t>G321:K331</t>
  </si>
  <si>
    <t>E321:E331</t>
  </si>
  <si>
    <t>B321:B331</t>
  </si>
  <si>
    <t>C321:C331</t>
  </si>
  <si>
    <t>G332:K342</t>
  </si>
  <si>
    <t>E332:E342</t>
  </si>
  <si>
    <t>B332:B342</t>
  </si>
  <si>
    <t>C332:C342</t>
  </si>
  <si>
    <t>G343:K353</t>
  </si>
  <si>
    <t>E343:E353</t>
  </si>
  <si>
    <t>B343:B353</t>
  </si>
  <si>
    <t>C343:C353</t>
  </si>
  <si>
    <t>G354:K364</t>
  </si>
  <si>
    <t>E354:E364</t>
  </si>
  <si>
    <t>B354:B364</t>
  </si>
  <si>
    <t>C354:C364</t>
  </si>
  <si>
    <t>G365:K375</t>
  </si>
  <si>
    <t>E365:E375</t>
  </si>
  <si>
    <t>B365:B375</t>
  </si>
  <si>
    <t>C365:C375</t>
  </si>
  <si>
    <t>G376:K386</t>
  </si>
  <si>
    <t>E376:E386</t>
  </si>
  <si>
    <t>B376:B386</t>
  </si>
  <si>
    <t>C376:C386</t>
  </si>
  <si>
    <t>G387:K397</t>
  </si>
  <si>
    <t>E387:E397</t>
  </si>
  <si>
    <t>B387:B397</t>
  </si>
  <si>
    <t>C387:C397</t>
  </si>
  <si>
    <t>Total Pins Bowled:</t>
  </si>
  <si>
    <t>Field Ave::</t>
  </si>
  <si>
    <t xml:space="preserve">Belmont Abbey College V </t>
  </si>
  <si>
    <t xml:space="preserve">Huntington University V </t>
  </si>
  <si>
    <t xml:space="preserve">Indianapolis ,University Of V </t>
  </si>
  <si>
    <t xml:space="preserve"> V </t>
  </si>
  <si>
    <t xml:space="preserve">Kentucky Wesleyan V </t>
  </si>
  <si>
    <t xml:space="preserve">Lindenwood University V </t>
  </si>
  <si>
    <t xml:space="preserve">Lindsey Wilson College V </t>
  </si>
  <si>
    <t xml:space="preserve">McKendree University V </t>
  </si>
  <si>
    <t xml:space="preserve">Midway University V </t>
  </si>
  <si>
    <t xml:space="preserve">Milligan University V </t>
  </si>
  <si>
    <t xml:space="preserve">Pikeville ,University Of V </t>
  </si>
  <si>
    <t xml:space="preserve">Rock Valley College V </t>
  </si>
  <si>
    <t xml:space="preserve">Savannah College Of Art And Design-Atlanta V </t>
  </si>
  <si>
    <t xml:space="preserve">Southeastern Illinois College V </t>
  </si>
  <si>
    <t xml:space="preserve">St. Francis (IL) ,University Of V </t>
  </si>
  <si>
    <t xml:space="preserve">Tennessee Wesleyan University V </t>
  </si>
  <si>
    <t xml:space="preserve">Union College V </t>
  </si>
  <si>
    <t xml:space="preserve">University of the Cumberlands V </t>
  </si>
  <si>
    <t xml:space="preserve">Vincennes University V </t>
  </si>
  <si>
    <t xml:space="preserve">Webber International University V </t>
  </si>
  <si>
    <t xml:space="preserve">William Woods University V </t>
  </si>
  <si>
    <t xml:space="preserve">Belmont Abbey College JV1 </t>
  </si>
  <si>
    <t xml:space="preserve"> JV1 </t>
  </si>
  <si>
    <t xml:space="preserve">Belmont Abbey College JV2 </t>
  </si>
  <si>
    <t xml:space="preserve"> JV2 </t>
  </si>
  <si>
    <t xml:space="preserve">Lindenwood University JV1 </t>
  </si>
  <si>
    <t xml:space="preserve">Lindenwood University JV2 </t>
  </si>
  <si>
    <t xml:space="preserve">McKendree University JV1 </t>
  </si>
  <si>
    <t xml:space="preserve">Midway University JV1 </t>
  </si>
  <si>
    <t xml:space="preserve">Midway University JV2 </t>
  </si>
  <si>
    <t xml:space="preserve">Milligan University JV1 </t>
  </si>
  <si>
    <t xml:space="preserve">Milligan University JV2 </t>
  </si>
  <si>
    <t xml:space="preserve">Pikeville ,University Of JV1 </t>
  </si>
  <si>
    <t xml:space="preserve">Pikeville ,University Of JV2 </t>
  </si>
  <si>
    <t xml:space="preserve">Rock Valley College JV1 </t>
  </si>
  <si>
    <t xml:space="preserve">Tennessee Wesleyan University JV1 </t>
  </si>
  <si>
    <t xml:space="preserve">Vincennes University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</si>
</sst>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49" fontId="1" fillId="0" borderId="0" xfId="0" applyNumberFormat="1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24" fillId="0" borderId="0" xfId="0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16" fillId="0" borderId="0" xfId="0" applyFont="1"/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/>
    <xf numFmtId="0" fontId="4" fillId="0" borderId="0" xfId="0" applyFont="1" applyAlignment="1">
      <alignment horizontal="left"/>
    </xf>
    <xf numFmtId="0" fontId="29" fillId="0" borderId="0" xfId="0" applyFont="1"/>
    <xf numFmtId="0" fontId="27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microsoft.com/office/2017/10/relationships/person" Target="persons/pers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10/relationships/person" Target="persons/person0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10/relationships/person" Target="persons/person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Normal="100" workbookViewId="0">
      <pane xSplit="1" ySplit="10" topLeftCell="B265" activePane="bottomRight" state="frozen"/>
      <selection pane="topRight" activeCell="B1" sqref="B1"/>
      <selection pane="bottomLeft" activeCell="A10" sqref="A10"/>
      <selection pane="bottomRight" activeCell="F312" sqref="F312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12.28515625" style="1" hidden="1" customWidth="1"/>
    <col min="15" max="26" width="9" style="1" customWidth="1"/>
    <col min="27" max="27" width="8.85546875" style="1" customWidth="1"/>
    <col min="28" max="28" width="0.140625" style="1" hidden="1" customWidth="1"/>
    <col min="29" max="29" width="0.285156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91" t="s">
        <v>0</v>
      </c>
      <c r="B1" s="91"/>
      <c r="C1" s="91"/>
      <c r="D1" s="91"/>
      <c r="E1" s="91"/>
      <c r="F1" s="91"/>
      <c r="G1" s="91"/>
      <c r="H1" s="92"/>
      <c r="I1" s="91"/>
      <c r="J1" s="92"/>
      <c r="K1" s="5"/>
      <c r="L1" s="5"/>
      <c r="AH1" s="6"/>
      <c r="AI1" s="6"/>
    </row>
    <row r="2" spans="1:54" s="4" customFormat="1" ht="16.149999999999999" customHeight="1">
      <c r="H2" s="7"/>
      <c r="J2" s="7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H4" s="6"/>
      <c r="AI4" s="6"/>
      <c r="BB4" s="89" t="s">
        <v>9</v>
      </c>
    </row>
    <row r="5" spans="1:54" s="4" customFormat="1" ht="16.149999999999999" hidden="1" customHeight="1">
      <c r="B5" s="9" t="s">
        <v>10</v>
      </c>
      <c r="C5" s="9" t="s">
        <v>11</v>
      </c>
      <c r="D5" s="9" t="s">
        <v>12</v>
      </c>
      <c r="E5" s="10"/>
      <c r="F5" s="10"/>
      <c r="G5" s="10"/>
      <c r="H5" s="11"/>
      <c r="I5" s="12"/>
      <c r="J5" s="7"/>
      <c r="N5" s="4" t="s">
        <v>13</v>
      </c>
      <c r="AH5" s="6"/>
      <c r="AI5" s="6"/>
    </row>
    <row r="6" spans="1:54" s="4" customFormat="1" ht="16.149999999999999" hidden="1" customHeight="1">
      <c r="B6" s="9" t="s">
        <v>14</v>
      </c>
      <c r="C6" s="9"/>
      <c r="D6" s="9" t="s">
        <v>15</v>
      </c>
      <c r="E6" s="10"/>
      <c r="F6" s="5"/>
      <c r="G6" s="10"/>
      <c r="H6" s="11"/>
      <c r="I6" s="12"/>
      <c r="J6" s="7"/>
      <c r="N6" s="4" t="s">
        <v>16</v>
      </c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17</v>
      </c>
      <c r="AH7" s="6"/>
      <c r="AI7" s="6"/>
    </row>
    <row r="8" spans="1:54" s="4" customFormat="1" ht="16.149999999999999" customHeight="1">
      <c r="B8" s="8" t="s">
        <v>18</v>
      </c>
      <c r="C8" s="14"/>
      <c r="D8" s="14" t="s">
        <v>19</v>
      </c>
      <c r="E8" s="14" t="s">
        <v>20</v>
      </c>
      <c r="F8" s="12"/>
      <c r="G8" s="12"/>
      <c r="H8" s="11"/>
      <c r="I8" s="12"/>
      <c r="J8" s="7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>
      <c r="B10" s="19" t="s">
        <v>21</v>
      </c>
      <c r="C10" s="19" t="s">
        <v>22</v>
      </c>
      <c r="D10" s="19" t="s">
        <v>23</v>
      </c>
      <c r="E10" s="19" t="s">
        <v>24</v>
      </c>
      <c r="F10" s="19" t="s">
        <v>25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26</v>
      </c>
      <c r="C11" s="1"/>
      <c r="D11" s="22" t="s">
        <v>27</v>
      </c>
      <c r="E11" s="1" t="s">
        <v>28</v>
      </c>
      <c r="F11" s="23" t="s">
        <v>17</v>
      </c>
      <c r="G11" s="24"/>
      <c r="H11" s="25">
        <v>4413</v>
      </c>
      <c r="I11" s="24"/>
      <c r="J11" s="25" t="b">
        <v>0</v>
      </c>
      <c r="K11" s="19"/>
      <c r="L11" s="26"/>
      <c r="M11" s="27"/>
      <c r="AB11" s="13" t="str">
        <f t="array" ref="AB11">IFERROR(INDEX(B11:B36, SMALL(IF("V"=F11:F36, ROW(F11:F36)-MIN(ROW(F11:F36))+1, ""), ROW() -10 )), "")</f>
        <v>Belmont Abbey College</v>
      </c>
      <c r="AC11" s="13">
        <f t="array" ref="AC11">IFERROR(INDEX(C11:C36, SMALL(IF("V"=F11:F36, ROW(F11:F36)-MIN(ROW(F11:F36))+1, ""), ROW() -10 )), "")</f>
        <v>0</v>
      </c>
      <c r="AD11" s="13" t="str">
        <f t="array" ref="AD11">IFERROR(INDEX(D11:D36, SMALL(IF("V"=F11:F36, ROW(F11:F36)-MIN(ROW(F11:F36))+1, ""), ROW() -10 )), "")</f>
        <v>11-34796</v>
      </c>
      <c r="AE11" s="13" t="str">
        <f t="array" ref="AE11">IFERROR(INDEX(E11:E36, SMALL(IF("V"=F11:F36, ROW(F11:F36)-MIN(ROW(F11:F36))+1, ""), ROW() -10 )), "")</f>
        <v>Caleb Huggins</v>
      </c>
      <c r="AF11" s="13" t="str">
        <f t="array" ref="AF11">IFERROR(INDEX(B11:B36, SMALL(IF(ISNUMBER(SEARCH("JV1",F11:F36)), ROW(F11:F36)-MIN(ROW(F11:F36))+1, ""), ROW() -10 )), "")</f>
        <v>Belmont Abbey College</v>
      </c>
      <c r="AG11" s="13">
        <f t="array" ref="AG11">IFERROR(INDEX(C11:C36, SMALL(IF(ISNUMBER(SEARCH("JV1",F11:F36)), ROW(F11:F36)-MIN(ROW(F11:F36))+1, ""), ROW() -10 )), "")</f>
        <v>0</v>
      </c>
      <c r="AH11" s="13" t="str">
        <f t="array" ref="AH11">IFERROR(INDEX(D11:D36, SMALL(IF(ISNUMBER(SEARCH("JV1",F11:F36)), ROW(F11:F36)-MIN(ROW(F11:F36))+1, ""), ROW() -10 )), "")</f>
        <v>11-599300</v>
      </c>
      <c r="AI11" s="13" t="str">
        <f t="array" ref="AI11">IFERROR(INDEX(E11:E36, SMALL(IF(ISNUMBER(SEARCH("JV1",F11:F36)), ROW(F11:F36)-MIN(ROW(F11:F36))+1, ""), ROW() -10 )), "")</f>
        <v>Alexander Ramoska</v>
      </c>
      <c r="AJ11" s="13" t="str">
        <f t="array" ref="AJ11">IFERROR(INDEX(B11:B36, SMALL(IF(ISNUMBER(SEARCH("JV2",F11:F36)), ROW(F11:F36)-MIN(ROW(F11:F36))+1, ""), ROW() -10 )), "")</f>
        <v>Belmont Abbey College</v>
      </c>
      <c r="AK11" s="13">
        <f t="array" ref="AK11">IFERROR(INDEX(C11:C36, SMALL(IF(ISNUMBER(SEARCH("JV2",F11:F36)), ROW(F11:F36)-MIN(ROW(F11:F36))+1, ""), ROW() -10 )), "")</f>
        <v>0</v>
      </c>
      <c r="AL11" s="13" t="str">
        <f t="array" ref="AL11">IFERROR(INDEX(D11:D36, SMALL(IF(ISNUMBER(SEARCH("JV2",F11:F36)), ROW(F11:F36)-MIN(ROW(F11:F36))+1, ""), ROW() -10 )), "")</f>
        <v>11-240426</v>
      </c>
      <c r="AM11" s="13" t="str">
        <f t="array" ref="AM11">IFERROR(INDEX(E11:E36, SMALL(IF(ISNUMBER(SEARCH("JV2",F11:F36)), ROW(F11:F36)-MIN(ROW(F11:F36))+1, ""), ROW() -10 )), "")</f>
        <v>Albert Catahan</v>
      </c>
    </row>
    <row r="12" spans="1:54" s="13" customFormat="1" ht="15" customHeight="1">
      <c r="B12" s="21" t="s">
        <v>26</v>
      </c>
      <c r="C12" s="1"/>
      <c r="D12" s="22" t="s">
        <v>30</v>
      </c>
      <c r="E12" s="1" t="s">
        <v>31</v>
      </c>
      <c r="F12" s="23" t="s">
        <v>16</v>
      </c>
      <c r="G12" s="24"/>
      <c r="H12" s="25">
        <v>4413</v>
      </c>
      <c r="I12" s="24"/>
      <c r="J12" s="25" t="b">
        <v>0</v>
      </c>
      <c r="K12" s="19"/>
      <c r="L12" s="26"/>
      <c r="M12" s="27"/>
      <c r="AB12" s="13" t="str">
        <f t="array" ref="AB12">IFERROR(INDEX(B11:B36, SMALL(IF("V"=F11:F36, ROW(F11:F36)-MIN(ROW(F11:F36))+1, ""), ROW() -10 )), "")</f>
        <v>Belmont Abbey College</v>
      </c>
      <c r="AC12" s="13">
        <f t="array" ref="AC12">IFERROR(INDEX(C11:C36, SMALL(IF("V"=F11:F36, ROW(F11:F36)-MIN(ROW(F11:F36))+1, ""), ROW() -10 )), "")</f>
        <v>0</v>
      </c>
      <c r="AD12" s="13" t="str">
        <f t="array" ref="AD12">IFERROR(INDEX(D11:D36, SMALL(IF("V"=F11:F36, ROW(F11:F36)-MIN(ROW(F11:F36))+1, ""), ROW() -10 )), "")</f>
        <v>18-79485</v>
      </c>
      <c r="AE12" s="13" t="str">
        <f t="array" ref="AE12">IFERROR(INDEX(E11:E36, SMALL(IF("V"=F11:F36, ROW(F11:F36)-MIN(ROW(F11:F36))+1, ""), ROW() -10 )), "")</f>
        <v>Cole Cook</v>
      </c>
      <c r="AF12" s="13" t="str">
        <f t="array" ref="AF12">IFERROR(INDEX(B11:B36, SMALL(IF(ISNUMBER(SEARCH("JV1",F11:F36)), ROW(F11:F36)-MIN(ROW(F11:F36))+1, ""), ROW() -10 )), "")</f>
        <v>Belmont Abbey College</v>
      </c>
      <c r="AG12" s="13">
        <f t="array" ref="AG12">IFERROR(INDEX(C11:C36, SMALL(IF(ISNUMBER(SEARCH("JV1",F11:F36)), ROW(F11:F36)-MIN(ROW(F11:F36))+1, ""), ROW() -10 )), "")</f>
        <v>0</v>
      </c>
      <c r="AH12" s="13" t="str">
        <f t="array" ref="AH12">IFERROR(INDEX(D11:D36, SMALL(IF(ISNUMBER(SEARCH("JV1",F11:F36)), ROW(F11:F36)-MIN(ROW(F11:F36))+1, ""), ROW() -10 )), "")</f>
        <v>19-68604</v>
      </c>
      <c r="AI12" s="13" t="str">
        <f t="array" ref="AI12">IFERROR(INDEX(E11:E36, SMALL(IF(ISNUMBER(SEARCH("JV1",F11:F36)), ROW(F11:F36)-MIN(ROW(F11:F36))+1, ""), ROW() -10 )), "")</f>
        <v>Anthony Riccardella</v>
      </c>
      <c r="AJ12" s="13" t="str">
        <f t="array" ref="AJ12">IFERROR(INDEX(B11:B36, SMALL(IF(ISNUMBER(SEARCH("JV2",F11:F36)), ROW(F11:F36)-MIN(ROW(F11:F36))+1, ""), ROW() -10 )), "")</f>
        <v>Belmont Abbey College</v>
      </c>
      <c r="AK12" s="13">
        <f t="array" ref="AK12">IFERROR(INDEX(C11:C36, SMALL(IF(ISNUMBER(SEARCH("JV2",F11:F36)), ROW(F11:F36)-MIN(ROW(F11:F36))+1, ""), ROW() -10 )), "")</f>
        <v>0</v>
      </c>
      <c r="AL12" s="13" t="str">
        <f t="array" ref="AL12">IFERROR(INDEX(D11:D36, SMALL(IF(ISNUMBER(SEARCH("JV2",F11:F36)), ROW(F11:F36)-MIN(ROW(F11:F36))+1, ""), ROW() -10 )), "")</f>
        <v>19-70463</v>
      </c>
      <c r="AM12" s="13" t="str">
        <f t="array" ref="AM12">IFERROR(INDEX(E11:E36, SMALL(IF(ISNUMBER(SEARCH("JV2",F11:F36)), ROW(F11:F36)-MIN(ROW(F11:F36))+1, ""), ROW() -10 )), "")</f>
        <v>Andrew Combs</v>
      </c>
    </row>
    <row r="13" spans="1:54" s="13" customFormat="1" ht="15" customHeight="1">
      <c r="B13" s="21" t="s">
        <v>26</v>
      </c>
      <c r="C13" s="1"/>
      <c r="D13" s="22" t="s">
        <v>32</v>
      </c>
      <c r="E13" s="1" t="s">
        <v>33</v>
      </c>
      <c r="F13" s="23" t="s">
        <v>17</v>
      </c>
      <c r="G13" s="24"/>
      <c r="H13" s="25">
        <v>4413</v>
      </c>
      <c r="I13" s="24"/>
      <c r="J13" s="25" t="b">
        <v>0</v>
      </c>
      <c r="K13" s="19"/>
      <c r="L13" s="26"/>
      <c r="M13" s="27"/>
      <c r="AB13" s="13" t="str">
        <f t="array" ref="AB13">IFERROR(INDEX(B11:B36, SMALL(IF("V"=F11:F36, ROW(F11:F36)-MIN(ROW(F11:F36))+1, ""), ROW() -10 )), "")</f>
        <v>Belmont Abbey College</v>
      </c>
      <c r="AC13" s="13">
        <f t="array" ref="AC13">IFERROR(INDEX(C11:C36, SMALL(IF("V"=F11:F36, ROW(F11:F36)-MIN(ROW(F11:F36))+1, ""), ROW() -10 )), "")</f>
        <v>0</v>
      </c>
      <c r="AD13" s="13" t="str">
        <f t="array" ref="AD13">IFERROR(INDEX(D11:D36, SMALL(IF("V"=F11:F36, ROW(F11:F36)-MIN(ROW(F11:F36))+1, ""), ROW() -10 )), "")</f>
        <v>11-223993</v>
      </c>
      <c r="AE13" s="13" t="str">
        <f t="array" ref="AE13">IFERROR(INDEX(E11:E36, SMALL(IF("V"=F11:F36, ROW(F11:F36)-MIN(ROW(F11:F36))+1, ""), ROW() -10 )), "")</f>
        <v>Connor Breaman</v>
      </c>
      <c r="AF13" s="13" t="str">
        <f t="array" ref="AF13">IFERROR(INDEX(B11:B36, SMALL(IF(ISNUMBER(SEARCH("JV1",F11:F36)), ROW(F11:F36)-MIN(ROW(F11:F36))+1, ""), ROW() -10 )), "")</f>
        <v>Belmont Abbey College</v>
      </c>
      <c r="AG13" s="13">
        <f t="array" ref="AG13">IFERROR(INDEX(C11:C36, SMALL(IF(ISNUMBER(SEARCH("JV1",F11:F36)), ROW(F11:F36)-MIN(ROW(F11:F36))+1, ""), ROW() -10 )), "")</f>
        <v>0</v>
      </c>
      <c r="AH13" s="13" t="str">
        <f t="array" ref="AH13">IFERROR(INDEX(D11:D36, SMALL(IF(ISNUMBER(SEARCH("JV1",F11:F36)), ROW(F11:F36)-MIN(ROW(F11:F36))+1, ""), ROW() -10 )), "")</f>
        <v>20-48716</v>
      </c>
      <c r="AI13" s="13" t="str">
        <f t="array" ref="AI13">IFERROR(INDEX(E11:E36, SMALL(IF(ISNUMBER(SEARCH("JV1",F11:F36)), ROW(F11:F36)-MIN(ROW(F11:F36))+1, ""), ROW() -10 )), "")</f>
        <v>Ethan Bell</v>
      </c>
      <c r="AJ13" s="13" t="str">
        <f t="array" ref="AJ13">IFERROR(INDEX(B11:B36, SMALL(IF(ISNUMBER(SEARCH("JV2",F11:F36)), ROW(F11:F36)-MIN(ROW(F11:F36))+1, ""), ROW() -10 )), "")</f>
        <v>Belmont Abbey College</v>
      </c>
      <c r="AK13" s="13">
        <f t="array" ref="AK13">IFERROR(INDEX(C11:C36, SMALL(IF(ISNUMBER(SEARCH("JV2",F11:F36)), ROW(F11:F36)-MIN(ROW(F11:F36))+1, ""), ROW() -10 )), "")</f>
        <v>0</v>
      </c>
      <c r="AL13" s="13" t="str">
        <f t="array" ref="AL13">IFERROR(INDEX(D11:D36, SMALL(IF(ISNUMBER(SEARCH("JV2",F11:F36)), ROW(F11:F36)-MIN(ROW(F11:F36))+1, ""), ROW() -10 )), "")</f>
        <v>11-297075</v>
      </c>
      <c r="AM13" s="13" t="str">
        <f t="array" ref="AM13">IFERROR(INDEX(E11:E36, SMALL(IF(ISNUMBER(SEARCH("JV2",F11:F36)), ROW(F11:F36)-MIN(ROW(F11:F36))+1, ""), ROW() -10 )), "")</f>
        <v>Andrew Singleton</v>
      </c>
    </row>
    <row r="14" spans="1:54" s="13" customFormat="1" ht="15" customHeight="1">
      <c r="B14" s="21" t="s">
        <v>26</v>
      </c>
      <c r="C14" s="1"/>
      <c r="D14" s="22" t="s">
        <v>34</v>
      </c>
      <c r="E14" s="1" t="s">
        <v>35</v>
      </c>
      <c r="F14" s="23" t="s">
        <v>17</v>
      </c>
      <c r="G14" s="24"/>
      <c r="H14" s="25">
        <v>4413</v>
      </c>
      <c r="I14" s="24"/>
      <c r="J14" s="25" t="b">
        <v>0</v>
      </c>
      <c r="K14" s="19"/>
      <c r="L14" s="26"/>
      <c r="M14" s="27"/>
      <c r="AB14" s="13" t="str">
        <f t="array" ref="AB14">IFERROR(INDEX(B11:B36, SMALL(IF("V"=F11:F36, ROW(F11:F36)-MIN(ROW(F11:F36))+1, ""), ROW() -10 )), "")</f>
        <v>Belmont Abbey College</v>
      </c>
      <c r="AC14" s="13">
        <f t="array" ref="AC14">IFERROR(INDEX(C11:C36, SMALL(IF("V"=F11:F36, ROW(F11:F36)-MIN(ROW(F11:F36))+1, ""), ROW() -10 )), "")</f>
        <v>0</v>
      </c>
      <c r="AD14" s="13" t="str">
        <f t="array" ref="AD14">IFERROR(INDEX(D11:D36, SMALL(IF("V"=F11:F36, ROW(F11:F36)-MIN(ROW(F11:F36))+1, ""), ROW() -10 )), "")</f>
        <v>11-700614</v>
      </c>
      <c r="AE14" s="13" t="str">
        <f t="array" ref="AE14">IFERROR(INDEX(E11:E36, SMALL(IF("V"=F11:F36, ROW(F11:F36)-MIN(ROW(F11:F36))+1, ""), ROW() -10 )), "")</f>
        <v>Gabriel Scott</v>
      </c>
      <c r="AF14" s="13" t="str">
        <f t="array" ref="AF14">IFERROR(INDEX(B11:B36, SMALL(IF(ISNUMBER(SEARCH("JV1",F11:F36)), ROW(F11:F36)-MIN(ROW(F11:F36))+1, ""), ROW() -10 )), "")</f>
        <v>Belmont Abbey College</v>
      </c>
      <c r="AG14" s="13">
        <f t="array" ref="AG14">IFERROR(INDEX(C11:C36, SMALL(IF(ISNUMBER(SEARCH("JV1",F11:F36)), ROW(F11:F36)-MIN(ROW(F11:F36))+1, ""), ROW() -10 )), "")</f>
        <v>0</v>
      </c>
      <c r="AH14" s="13" t="str">
        <f t="array" ref="AH14">IFERROR(INDEX(D11:D36, SMALL(IF(ISNUMBER(SEARCH("JV1",F11:F36)), ROW(F11:F36)-MIN(ROW(F11:F36))+1, ""), ROW() -10 )), "")</f>
        <v>11-234022</v>
      </c>
      <c r="AI14" s="13" t="str">
        <f t="array" ref="AI14">IFERROR(INDEX(E11:E36, SMALL(IF(ISNUMBER(SEARCH("JV1",F11:F36)), ROW(F11:F36)-MIN(ROW(F11:F36))+1, ""), ROW() -10 )), "")</f>
        <v>Gavin Gucwa</v>
      </c>
      <c r="AJ14" s="13" t="str">
        <f t="array" ref="AJ14">IFERROR(INDEX(B11:B36, SMALL(IF(ISNUMBER(SEARCH("JV2",F11:F36)), ROW(F11:F36)-MIN(ROW(F11:F36))+1, ""), ROW() -10 )), "")</f>
        <v>Belmont Abbey College</v>
      </c>
      <c r="AK14" s="13">
        <f t="array" ref="AK14">IFERROR(INDEX(C11:C36, SMALL(IF(ISNUMBER(SEARCH("JV2",F11:F36)), ROW(F11:F36)-MIN(ROW(F11:F36))+1, ""), ROW() -10 )), "")</f>
        <v>0</v>
      </c>
      <c r="AL14" s="13" t="str">
        <f t="array" ref="AL14">IFERROR(INDEX(D11:D36, SMALL(IF(ISNUMBER(SEARCH("JV2",F11:F36)), ROW(F11:F36)-MIN(ROW(F11:F36))+1, ""), ROW() -10 )), "")</f>
        <v>11-93370</v>
      </c>
      <c r="AM14" s="13" t="str">
        <f t="array" ref="AM14">IFERROR(INDEX(E11:E36, SMALL(IF(ISNUMBER(SEARCH("JV2",F11:F36)), ROW(F11:F36)-MIN(ROW(F11:F36))+1, ""), ROW() -10 )), "")</f>
        <v>Coleby Mariner</v>
      </c>
    </row>
    <row r="15" spans="1:54" s="13" customFormat="1" ht="15" customHeight="1">
      <c r="B15" s="21" t="s">
        <v>26</v>
      </c>
      <c r="C15" s="1"/>
      <c r="D15" s="22" t="s">
        <v>36</v>
      </c>
      <c r="E15" s="1" t="s">
        <v>37</v>
      </c>
      <c r="F15" s="23" t="s">
        <v>16</v>
      </c>
      <c r="G15" s="24"/>
      <c r="H15" s="25">
        <v>4413</v>
      </c>
      <c r="I15" s="24"/>
      <c r="J15" s="25" t="b">
        <v>0</v>
      </c>
      <c r="K15" s="19"/>
      <c r="L15" s="26"/>
      <c r="M15" s="27"/>
      <c r="AB15" s="13" t="str">
        <f t="array" ref="AB15">IFERROR(INDEX(B11:B36, SMALL(IF("V"=F11:F36, ROW(F11:F36)-MIN(ROW(F11:F36))+1, ""), ROW() -10 )), "")</f>
        <v>Belmont Abbey College</v>
      </c>
      <c r="AC15" s="13">
        <f t="array" ref="AC15">IFERROR(INDEX(C11:C36, SMALL(IF("V"=F11:F36, ROW(F11:F36)-MIN(ROW(F11:F36))+1, ""), ROW() -10 )), "")</f>
        <v>0</v>
      </c>
      <c r="AD15" s="13" t="str">
        <f t="array" ref="AD15">IFERROR(INDEX(D11:D36, SMALL(IF("V"=F11:F36, ROW(F11:F36)-MIN(ROW(F11:F36))+1, ""), ROW() -10 )), "")</f>
        <v>11-685615</v>
      </c>
      <c r="AE15" s="13" t="str">
        <f t="array" ref="AE15">IFERROR(INDEX(E11:E36, SMALL(IF("V"=F11:F36, ROW(F11:F36)-MIN(ROW(F11:F36))+1, ""), ROW() -10 )), "")</f>
        <v>Hunter Hawley</v>
      </c>
      <c r="AF15" s="13" t="str">
        <f t="array" ref="AF15">IFERROR(INDEX(B11:B36, SMALL(IF(ISNUMBER(SEARCH("JV1",F11:F36)), ROW(F11:F36)-MIN(ROW(F11:F36))+1, ""), ROW() -10 )), "")</f>
        <v>Belmont Abbey College</v>
      </c>
      <c r="AG15" s="13">
        <f t="array" ref="AG15">IFERROR(INDEX(C11:C36, SMALL(IF(ISNUMBER(SEARCH("JV1",F11:F36)), ROW(F11:F36)-MIN(ROW(F11:F36))+1, ""), ROW() -10 )), "")</f>
        <v>0</v>
      </c>
      <c r="AH15" s="13" t="str">
        <f t="array" ref="AH15">IFERROR(INDEX(D11:D36, SMALL(IF(ISNUMBER(SEARCH("JV1",F11:F36)), ROW(F11:F36)-MIN(ROW(F11:F36))+1, ""), ROW() -10 )), "")</f>
        <v>21-89625</v>
      </c>
      <c r="AI15" s="13" t="str">
        <f t="array" ref="AI15">IFERROR(INDEX(E11:E36, SMALL(IF(ISNUMBER(SEARCH("JV1",F11:F36)), ROW(F11:F36)-MIN(ROW(F11:F36))+1, ""), ROW() -10 )), "")</f>
        <v>Jayson Morelli</v>
      </c>
      <c r="AJ15" s="13" t="str">
        <f t="array" ref="AJ15">IFERROR(INDEX(B11:B36, SMALL(IF(ISNUMBER(SEARCH("JV2",F11:F36)), ROW(F11:F36)-MIN(ROW(F11:F36))+1, ""), ROW() -10 )), "")</f>
        <v>Belmont Abbey College</v>
      </c>
      <c r="AK15" s="13">
        <f t="array" ref="AK15">IFERROR(INDEX(C11:C36, SMALL(IF(ISNUMBER(SEARCH("JV2",F11:F36)), ROW(F11:F36)-MIN(ROW(F11:F36))+1, ""), ROW() -10 )), "")</f>
        <v>0</v>
      </c>
      <c r="AL15" s="13" t="str">
        <f t="array" ref="AL15">IFERROR(INDEX(D11:D36, SMALL(IF(ISNUMBER(SEARCH("JV2",F11:F36)), ROW(F11:F36)-MIN(ROW(F11:F36))+1, ""), ROW() -10 )), "")</f>
        <v>17-56907</v>
      </c>
      <c r="AM15" s="13" t="str">
        <f t="array" ref="AM15">IFERROR(INDEX(E11:E36, SMALL(IF(ISNUMBER(SEARCH("JV2",F11:F36)), ROW(F11:F36)-MIN(ROW(F11:F36))+1, ""), ROW() -10 )), "")</f>
        <v>Joshua Atkinson</v>
      </c>
    </row>
    <row r="16" spans="1:54" s="13" customFormat="1" ht="15" customHeight="1">
      <c r="B16" s="21" t="s">
        <v>26</v>
      </c>
      <c r="C16" s="1"/>
      <c r="D16" s="22" t="s">
        <v>38</v>
      </c>
      <c r="E16" s="1" t="s">
        <v>39</v>
      </c>
      <c r="F16" s="23" t="s">
        <v>29</v>
      </c>
      <c r="G16" s="24"/>
      <c r="H16" s="25">
        <v>4413</v>
      </c>
      <c r="I16" s="24"/>
      <c r="J16" s="25" t="b">
        <v>0</v>
      </c>
      <c r="K16" s="19"/>
      <c r="L16" s="26"/>
      <c r="M16" s="27"/>
      <c r="AB16" s="13" t="str">
        <f t="array" ref="AB16">IFERROR(INDEX(B11:B36, SMALL(IF("V"=F11:F36, ROW(F11:F36)-MIN(ROW(F11:F36))+1, ""), ROW() -10 )), "")</f>
        <v>Belmont Abbey College</v>
      </c>
      <c r="AC16" s="13">
        <f t="array" ref="AC16">IFERROR(INDEX(C11:C36, SMALL(IF("V"=F11:F36, ROW(F11:F36)-MIN(ROW(F11:F36))+1, ""), ROW() -10 )), "")</f>
        <v>0</v>
      </c>
      <c r="AD16" s="13" t="str">
        <f t="array" ref="AD16">IFERROR(INDEX(D11:D36, SMALL(IF("V"=F11:F36, ROW(F11:F36)-MIN(ROW(F11:F36))+1, ""), ROW() -10 )), "")</f>
        <v>16-153160</v>
      </c>
      <c r="AE16" s="13" t="str">
        <f t="array" ref="AE16">IFERROR(INDEX(E11:E36, SMALL(IF("V"=F11:F36, ROW(F11:F36)-MIN(ROW(F11:F36))+1, ""), ROW() -10 )), "")</f>
        <v>Lance Owens</v>
      </c>
      <c r="AF16" s="13" t="str">
        <f t="array" ref="AF16">IFERROR(INDEX(B11:B36, SMALL(IF(ISNUMBER(SEARCH("JV1",F11:F36)), ROW(F11:F36)-MIN(ROW(F11:F36))+1, ""), ROW() -10 )), "")</f>
        <v>Belmont Abbey College</v>
      </c>
      <c r="AG16" s="13">
        <f t="array" ref="AG16">IFERROR(INDEX(C11:C36, SMALL(IF(ISNUMBER(SEARCH("JV1",F11:F36)), ROW(F11:F36)-MIN(ROW(F11:F36))+1, ""), ROW() -10 )), "")</f>
        <v>0</v>
      </c>
      <c r="AH16" s="13" t="str">
        <f t="array" ref="AH16">IFERROR(INDEX(D11:D36, SMALL(IF(ISNUMBER(SEARCH("JV1",F11:F36)), ROW(F11:F36)-MIN(ROW(F11:F36))+1, ""), ROW() -10 )), "")</f>
        <v>18-45628</v>
      </c>
      <c r="AI16" s="13" t="str">
        <f t="array" ref="AI16">IFERROR(INDEX(E11:E36, SMALL(IF(ISNUMBER(SEARCH("JV1",F11:F36)), ROW(F11:F36)-MIN(ROW(F11:F36))+1, ""), ROW() -10 )), "")</f>
        <v>Mar'Kevian Hines</v>
      </c>
      <c r="AJ16" s="13" t="str">
        <f t="array" ref="AJ16">IFERROR(INDEX(B11:B36, SMALL(IF(ISNUMBER(SEARCH("JV2",F11:F36)), ROW(F11:F36)-MIN(ROW(F11:F36))+1, ""), ROW() -10 )), "")</f>
        <v>Belmont Abbey College</v>
      </c>
      <c r="AK16" s="13">
        <f t="array" ref="AK16">IFERROR(INDEX(C11:C36, SMALL(IF(ISNUMBER(SEARCH("JV2",F11:F36)), ROW(F11:F36)-MIN(ROW(F11:F36))+1, ""), ROW() -10 )), "")</f>
        <v>0</v>
      </c>
      <c r="AL16" s="13" t="str">
        <f t="array" ref="AL16">IFERROR(INDEX(D11:D36, SMALL(IF(ISNUMBER(SEARCH("JV2",F11:F36)), ROW(F11:F36)-MIN(ROW(F11:F36))+1, ""), ROW() -10 )), "")</f>
        <v>11-289993</v>
      </c>
      <c r="AM16" s="13" t="str">
        <f t="array" ref="AM16">IFERROR(INDEX(E11:E36, SMALL(IF(ISNUMBER(SEARCH("JV2",F11:F36)), ROW(F11:F36)-MIN(ROW(F11:F36))+1, ""), ROW() -10 )), "")</f>
        <v>Richard Donah</v>
      </c>
    </row>
    <row r="17" spans="2:39" s="13" customFormat="1" ht="15" customHeight="1">
      <c r="B17" s="21" t="s">
        <v>26</v>
      </c>
      <c r="C17" s="1"/>
      <c r="D17" s="22" t="s">
        <v>40</v>
      </c>
      <c r="E17" s="1" t="s">
        <v>41</v>
      </c>
      <c r="F17" s="23" t="s">
        <v>13</v>
      </c>
      <c r="G17" s="24"/>
      <c r="H17" s="25">
        <v>4413</v>
      </c>
      <c r="I17" s="24"/>
      <c r="J17" s="25" t="b">
        <v>0</v>
      </c>
      <c r="K17" s="19"/>
      <c r="L17" s="26"/>
      <c r="M17" s="27"/>
      <c r="AB17" s="13" t="str">
        <f t="array" ref="AB17">IFERROR(INDEX(B11:B36, SMALL(IF("V"=F11:F36, ROW(F11:F36)-MIN(ROW(F11:F36))+1, ""), ROW() -10 )), "")</f>
        <v>Belmont Abbey College</v>
      </c>
      <c r="AC17" s="13">
        <f t="array" ref="AC17">IFERROR(INDEX(C11:C36, SMALL(IF("V"=F11:F36, ROW(F11:F36)-MIN(ROW(F11:F36))+1, ""), ROW() -10 )), "")</f>
        <v>0</v>
      </c>
      <c r="AD17" s="13" t="str">
        <f t="array" ref="AD17">IFERROR(INDEX(D11:D36, SMALL(IF("V"=F11:F36, ROW(F11:F36)-MIN(ROW(F11:F36))+1, ""), ROW() -10 )), "")</f>
        <v>11-513240</v>
      </c>
      <c r="AE17" s="13" t="str">
        <f t="array" ref="AE17">IFERROR(INDEX(E11:E36, SMALL(IF("V"=F11:F36, ROW(F11:F36)-MIN(ROW(F11:F36))+1, ""), ROW() -10 )), "")</f>
        <v>Michael McDonald</v>
      </c>
      <c r="AF17" s="13" t="str">
        <f t="array" ref="AF17">IFERROR(INDEX(B11:B36, SMALL(IF(ISNUMBER(SEARCH("JV1",F11:F36)), ROW(F11:F36)-MIN(ROW(F11:F36))+1, ""), ROW() -10 )), "")</f>
        <v>Belmont Abbey College</v>
      </c>
      <c r="AG17" s="13">
        <f t="array" ref="AG17">IFERROR(INDEX(C11:C36, SMALL(IF(ISNUMBER(SEARCH("JV1",F11:F36)), ROW(F11:F36)-MIN(ROW(F11:F36))+1, ""), ROW() -10 )), "")</f>
        <v>0</v>
      </c>
      <c r="AH17" s="13" t="str">
        <f t="array" ref="AH17">IFERROR(INDEX(D11:D36, SMALL(IF(ISNUMBER(SEARCH("JV1",F11:F36)), ROW(F11:F36)-MIN(ROW(F11:F36))+1, ""), ROW() -10 )), "")</f>
        <v>18-25243</v>
      </c>
      <c r="AI17" s="13" t="str">
        <f t="array" ref="AI17">IFERROR(INDEX(E11:E36, SMALL(IF(ISNUMBER(SEARCH("JV1",F11:F36)), ROW(F11:F36)-MIN(ROW(F11:F36))+1, ""), ROW() -10 )), "")</f>
        <v>Sean Neidhold</v>
      </c>
      <c r="AJ17" s="13" t="str">
        <f t="array" ref="AJ17">IFERROR(INDEX(B11:B36, SMALL(IF(ISNUMBER(SEARCH("JV2",F11:F36)), ROW(F11:F36)-MIN(ROW(F11:F36))+1, ""), ROW() -10 )), "")</f>
        <v>Belmont Abbey College</v>
      </c>
      <c r="AK17" s="13">
        <f t="array" ref="AK17">IFERROR(INDEX(C11:C36, SMALL(IF(ISNUMBER(SEARCH("JV2",F11:F36)), ROW(F11:F36)-MIN(ROW(F11:F36))+1, ""), ROW() -10 )), "")</f>
        <v>0</v>
      </c>
      <c r="AL17" s="13" t="str">
        <f t="array" ref="AL17">IFERROR(INDEX(D11:D36, SMALL(IF(ISNUMBER(SEARCH("JV2",F11:F36)), ROW(F11:F36)-MIN(ROW(F11:F36))+1, ""), ROW() -10 )), "")</f>
        <v>20-41077</v>
      </c>
      <c r="AM17" s="13" t="str">
        <f t="array" ref="AM17">IFERROR(INDEX(E11:E36, SMALL(IF(ISNUMBER(SEARCH("JV2",F11:F36)), ROW(F11:F36)-MIN(ROW(F11:F36))+1, ""), ROW() -10 )), "")</f>
        <v>William Olberding</v>
      </c>
    </row>
    <row r="18" spans="2:39" s="13" customFormat="1" ht="15" customHeight="1">
      <c r="B18" s="21" t="s">
        <v>26</v>
      </c>
      <c r="C18" s="1"/>
      <c r="D18" s="22" t="s">
        <v>42</v>
      </c>
      <c r="E18" s="1" t="s">
        <v>43</v>
      </c>
      <c r="F18" s="23" t="s">
        <v>29</v>
      </c>
      <c r="G18" s="24"/>
      <c r="H18" s="25">
        <v>4413</v>
      </c>
      <c r="I18" s="24"/>
      <c r="J18" s="25" t="b">
        <v>0</v>
      </c>
      <c r="K18" s="19"/>
      <c r="L18" s="26"/>
      <c r="M18" s="27"/>
      <c r="AB18" s="13" t="str">
        <f t="array" ref="AB18">IFERROR(INDEX(B11:B36, SMALL(IF("V"=F11:F36, ROW(F11:F36)-MIN(ROW(F11:F36))+1, ""), ROW() -10 )), "")</f>
        <v>Belmont Abbey College</v>
      </c>
      <c r="AC18" s="13">
        <f t="array" ref="AC18">IFERROR(INDEX(C11:C36, SMALL(IF("V"=F11:F36, ROW(F11:F36)-MIN(ROW(F11:F36))+1, ""), ROW() -10 )), "")</f>
        <v>0</v>
      </c>
      <c r="AD18" s="13" t="str">
        <f t="array" ref="AD18">IFERROR(INDEX(D11:D36, SMALL(IF("V"=F11:F36, ROW(F11:F36)-MIN(ROW(F11:F36))+1, ""), ROW() -10 )), "")</f>
        <v>10-461155</v>
      </c>
      <c r="AE18" s="13" t="str">
        <f t="array" ref="AE18">IFERROR(INDEX(E11:E36, SMALL(IF("V"=F11:F36, ROW(F11:F36)-MIN(ROW(F11:F36))+1, ""), ROW() -10 )), "")</f>
        <v>Tyler Michel</v>
      </c>
      <c r="AF18" s="13" t="str">
        <f t="array" ref="AF18">IFERROR(INDEX(B11:B36, SMALL(IF(ISNUMBER(SEARCH("JV1",F11:F36)), ROW(F11:F36)-MIN(ROW(F11:F36))+1, ""), ROW() -10 )), "")</f>
        <v/>
      </c>
      <c r="AG18" s="13" t="str">
        <f t="array" ref="AG18">IFERROR(INDEX(C11:C36, SMALL(IF(ISNUMBER(SEARCH("JV1",F11:F36)), ROW(F11:F36)-MIN(ROW(F11:F36))+1, ""), ROW() -10 )), "")</f>
        <v/>
      </c>
      <c r="AH18" s="13" t="str">
        <f t="array" ref="AH18">IFERROR(INDEX(D11:D36, SMALL(IF(ISNUMBER(SEARCH("JV1",F11:F36)), ROW(F11:F36)-MIN(ROW(F11:F36))+1, ""), ROW() -10 )), "")</f>
        <v/>
      </c>
      <c r="AI18" s="13" t="str">
        <f t="array" ref="AI18">IFERROR(INDEX(E11:E36, SMALL(IF(ISNUMBER(SEARCH("JV1",F11:F36)), ROW(F11:F36)-MIN(ROW(F11:F36))+1, ""), ROW() -10 )), "")</f>
        <v/>
      </c>
      <c r="AJ18" s="13" t="str">
        <f t="array" ref="AJ18">IFERROR(INDEX(B11:B36, SMALL(IF(ISNUMBER(SEARCH("JV2",F11:F36)), ROW(F11:F36)-MIN(ROW(F11:F36))+1, ""), ROW() -10 )), "")</f>
        <v/>
      </c>
      <c r="AK18" s="13" t="str">
        <f t="array" ref="AK18">IFERROR(INDEX(C11:C36, SMALL(IF(ISNUMBER(SEARCH("JV2",F11:F36)), ROW(F11:F36)-MIN(ROW(F11:F36))+1, ""), ROW() -10 )), "")</f>
        <v/>
      </c>
      <c r="AL18" s="13" t="str">
        <f t="array" ref="AL18">IFERROR(INDEX(D11:D36, SMALL(IF(ISNUMBER(SEARCH("JV2",F11:F36)), ROW(F11:F36)-MIN(ROW(F11:F36))+1, ""), ROW() -10 )), "")</f>
        <v/>
      </c>
      <c r="AM18" s="13" t="str">
        <f t="array" ref="AM18">IFERROR(INDEX(E11:E36, SMALL(IF(ISNUMBER(SEARCH("JV2",F11:F36)), ROW(F11:F36)-MIN(ROW(F11:F36))+1, ""), ROW() -10 )), "")</f>
        <v/>
      </c>
    </row>
    <row r="19" spans="2:39" s="13" customFormat="1" ht="15" customHeight="1">
      <c r="B19" s="21" t="s">
        <v>26</v>
      </c>
      <c r="C19" s="1"/>
      <c r="D19" s="22" t="s">
        <v>44</v>
      </c>
      <c r="E19" s="1" t="s">
        <v>45</v>
      </c>
      <c r="F19" s="23" t="s">
        <v>13</v>
      </c>
      <c r="G19" s="24"/>
      <c r="H19" s="25">
        <v>4413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26</v>
      </c>
      <c r="C20" s="1"/>
      <c r="D20" s="22" t="s">
        <v>46</v>
      </c>
      <c r="E20" s="1" t="s">
        <v>47</v>
      </c>
      <c r="F20" s="23" t="s">
        <v>17</v>
      </c>
      <c r="G20" s="24"/>
      <c r="H20" s="25">
        <v>4413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26</v>
      </c>
      <c r="C21" s="1"/>
      <c r="D21" s="22" t="s">
        <v>48</v>
      </c>
      <c r="E21" s="1" t="s">
        <v>49</v>
      </c>
      <c r="F21" s="23" t="s">
        <v>13</v>
      </c>
      <c r="G21" s="24"/>
      <c r="H21" s="25">
        <v>4413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26</v>
      </c>
      <c r="C22" s="1"/>
      <c r="D22" s="22" t="s">
        <v>50</v>
      </c>
      <c r="E22" s="1" t="s">
        <v>51</v>
      </c>
      <c r="F22" s="23" t="s">
        <v>16</v>
      </c>
      <c r="G22" s="24"/>
      <c r="H22" s="25">
        <v>4413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26</v>
      </c>
      <c r="C23" s="1"/>
      <c r="D23" s="22" t="s">
        <v>52</v>
      </c>
      <c r="E23" s="1" t="s">
        <v>53</v>
      </c>
      <c r="F23" s="23" t="s">
        <v>13</v>
      </c>
      <c r="G23" s="24"/>
      <c r="H23" s="25">
        <v>4413</v>
      </c>
      <c r="I23" s="24"/>
      <c r="J23" s="25" t="b">
        <v>0</v>
      </c>
      <c r="K23" s="19"/>
      <c r="L23" s="26"/>
      <c r="M23" s="27"/>
    </row>
    <row r="24" spans="2:39" s="13" customFormat="1" ht="15" customHeight="1">
      <c r="B24" s="21" t="s">
        <v>26</v>
      </c>
      <c r="C24" s="1"/>
      <c r="D24" s="22" t="s">
        <v>54</v>
      </c>
      <c r="E24" s="1" t="s">
        <v>55</v>
      </c>
      <c r="F24" s="23" t="s">
        <v>16</v>
      </c>
      <c r="G24" s="24"/>
      <c r="H24" s="25">
        <v>4413</v>
      </c>
      <c r="I24" s="24"/>
      <c r="J24" s="25" t="b">
        <v>0</v>
      </c>
      <c r="K24" s="19"/>
      <c r="L24" s="26"/>
      <c r="M24" s="27"/>
    </row>
    <row r="25" spans="2:39" s="13" customFormat="1" ht="15" customHeight="1">
      <c r="B25" s="21" t="s">
        <v>26</v>
      </c>
      <c r="C25" s="1"/>
      <c r="D25" s="22" t="s">
        <v>56</v>
      </c>
      <c r="E25" s="1" t="s">
        <v>57</v>
      </c>
      <c r="F25" s="23" t="s">
        <v>29</v>
      </c>
      <c r="G25" s="24"/>
      <c r="H25" s="25">
        <v>4413</v>
      </c>
      <c r="I25" s="24"/>
      <c r="J25" s="25" t="b">
        <v>0</v>
      </c>
      <c r="K25" s="19"/>
      <c r="L25" s="26"/>
      <c r="M25" s="27"/>
    </row>
    <row r="26" spans="2:39" s="13" customFormat="1" ht="15" customHeight="1">
      <c r="B26" s="21" t="s">
        <v>26</v>
      </c>
      <c r="C26" s="1"/>
      <c r="D26" s="22" t="s">
        <v>58</v>
      </c>
      <c r="E26" s="1" t="s">
        <v>59</v>
      </c>
      <c r="F26" s="23" t="s">
        <v>13</v>
      </c>
      <c r="G26" s="24"/>
      <c r="H26" s="25">
        <v>4413</v>
      </c>
      <c r="I26" s="24"/>
      <c r="J26" s="25" t="b">
        <v>0</v>
      </c>
      <c r="K26" s="19"/>
      <c r="L26" s="26"/>
      <c r="M26" s="27"/>
    </row>
    <row r="27" spans="2:39" s="13" customFormat="1" ht="15" customHeight="1">
      <c r="B27" s="21" t="s">
        <v>26</v>
      </c>
      <c r="C27" s="1"/>
      <c r="D27" s="22" t="s">
        <v>60</v>
      </c>
      <c r="E27" s="1" t="s">
        <v>61</v>
      </c>
      <c r="F27" s="23" t="s">
        <v>16</v>
      </c>
      <c r="G27" s="24"/>
      <c r="H27" s="25">
        <v>4413</v>
      </c>
      <c r="I27" s="24"/>
      <c r="J27" s="25" t="b">
        <v>0</v>
      </c>
      <c r="K27" s="19"/>
      <c r="L27" s="26"/>
      <c r="M27" s="27"/>
    </row>
    <row r="28" spans="2:39" s="13" customFormat="1" ht="15" customHeight="1">
      <c r="B28" s="21" t="s">
        <v>26</v>
      </c>
      <c r="C28" s="1"/>
      <c r="D28" s="22" t="s">
        <v>62</v>
      </c>
      <c r="E28" s="1" t="s">
        <v>63</v>
      </c>
      <c r="F28" s="23" t="s">
        <v>17</v>
      </c>
      <c r="G28" s="24"/>
      <c r="H28" s="25">
        <v>4413</v>
      </c>
      <c r="I28" s="24"/>
      <c r="J28" s="25" t="b">
        <v>0</v>
      </c>
      <c r="K28" s="19"/>
      <c r="L28" s="26"/>
      <c r="M28" s="27"/>
    </row>
    <row r="29" spans="2:39" s="13" customFormat="1" ht="15" customHeight="1">
      <c r="B29" s="21" t="s">
        <v>26</v>
      </c>
      <c r="C29" s="1"/>
      <c r="D29" s="22" t="s">
        <v>64</v>
      </c>
      <c r="E29" s="1" t="s">
        <v>65</v>
      </c>
      <c r="F29" s="23" t="s">
        <v>13</v>
      </c>
      <c r="G29" s="24"/>
      <c r="H29" s="25">
        <v>4413</v>
      </c>
      <c r="I29" s="24"/>
      <c r="J29" s="25" t="b">
        <v>0</v>
      </c>
      <c r="K29" s="19"/>
      <c r="L29" s="26"/>
      <c r="M29" s="27"/>
    </row>
    <row r="30" spans="2:39" s="13" customFormat="1" ht="15" customHeight="1">
      <c r="B30" s="21" t="s">
        <v>26</v>
      </c>
      <c r="C30" s="1"/>
      <c r="D30" s="22" t="s">
        <v>66</v>
      </c>
      <c r="E30" s="1" t="s">
        <v>67</v>
      </c>
      <c r="F30" s="23" t="s">
        <v>16</v>
      </c>
      <c r="G30" s="24"/>
      <c r="H30" s="25">
        <v>4413</v>
      </c>
      <c r="I30" s="24"/>
      <c r="J30" s="25" t="b">
        <v>0</v>
      </c>
      <c r="K30" s="19"/>
      <c r="L30" s="26"/>
      <c r="M30" s="27"/>
    </row>
    <row r="31" spans="2:39" s="13" customFormat="1" ht="15" customHeight="1">
      <c r="B31" s="21" t="s">
        <v>26</v>
      </c>
      <c r="C31" s="1"/>
      <c r="D31" s="22" t="s">
        <v>68</v>
      </c>
      <c r="E31" s="1" t="s">
        <v>69</v>
      </c>
      <c r="F31" s="23" t="s">
        <v>29</v>
      </c>
      <c r="G31" s="24"/>
      <c r="H31" s="25">
        <v>4413</v>
      </c>
      <c r="I31" s="24"/>
      <c r="J31" s="25" t="b">
        <v>0</v>
      </c>
      <c r="K31" s="19"/>
      <c r="L31" s="26"/>
      <c r="M31" s="27"/>
    </row>
    <row r="32" spans="2:39" s="13" customFormat="1" ht="15" customHeight="1">
      <c r="B32" s="21" t="s">
        <v>26</v>
      </c>
      <c r="C32" s="1"/>
      <c r="D32" s="22" t="s">
        <v>70</v>
      </c>
      <c r="E32" s="1" t="s">
        <v>71</v>
      </c>
      <c r="F32" s="23" t="s">
        <v>13</v>
      </c>
      <c r="G32" s="24"/>
      <c r="H32" s="25">
        <v>4413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26</v>
      </c>
      <c r="C33" s="1"/>
      <c r="D33" s="22" t="s">
        <v>72</v>
      </c>
      <c r="E33" s="1" t="s">
        <v>73</v>
      </c>
      <c r="F33" s="23" t="s">
        <v>17</v>
      </c>
      <c r="G33" s="24"/>
      <c r="H33" s="25">
        <v>4413</v>
      </c>
      <c r="I33" s="24"/>
      <c r="J33" s="25" t="b">
        <v>0</v>
      </c>
      <c r="K33" s="19"/>
      <c r="L33" s="26"/>
      <c r="M33" s="27"/>
    </row>
    <row r="34" spans="2:39" s="13" customFormat="1" ht="15" customHeight="1">
      <c r="B34" s="21" t="s">
        <v>26</v>
      </c>
      <c r="C34" s="1"/>
      <c r="D34" s="22" t="s">
        <v>74</v>
      </c>
      <c r="E34" s="1" t="s">
        <v>75</v>
      </c>
      <c r="F34" s="23" t="s">
        <v>16</v>
      </c>
      <c r="G34" s="24"/>
      <c r="H34" s="25">
        <v>4413</v>
      </c>
      <c r="I34" s="24"/>
      <c r="J34" s="25" t="b">
        <v>0</v>
      </c>
      <c r="K34" s="19"/>
      <c r="L34" s="26"/>
      <c r="M34" s="27"/>
    </row>
    <row r="35" spans="2:39" s="13" customFormat="1" ht="15" customHeight="1">
      <c r="B35" s="21" t="s">
        <v>26</v>
      </c>
      <c r="C35" s="1"/>
      <c r="D35" s="22" t="s">
        <v>76</v>
      </c>
      <c r="E35" s="1" t="s">
        <v>77</v>
      </c>
      <c r="F35" s="23" t="s">
        <v>13</v>
      </c>
      <c r="G35" s="24"/>
      <c r="H35" s="25">
        <v>4413</v>
      </c>
      <c r="I35" s="24"/>
      <c r="J35" s="25" t="b">
        <v>0</v>
      </c>
      <c r="K35" s="19"/>
      <c r="L35" s="26"/>
      <c r="M35" s="27"/>
    </row>
    <row r="36" spans="2:39" s="13" customFormat="1" ht="15" customHeight="1">
      <c r="B36" s="21" t="s">
        <v>26</v>
      </c>
      <c r="C36" s="1"/>
      <c r="D36" s="22" t="s">
        <v>78</v>
      </c>
      <c r="E36" s="1" t="s">
        <v>79</v>
      </c>
      <c r="F36" s="23" t="s">
        <v>17</v>
      </c>
      <c r="G36" s="24"/>
      <c r="H36" s="25">
        <v>4413</v>
      </c>
      <c r="I36" s="24"/>
      <c r="J36" s="25" t="b">
        <v>0</v>
      </c>
      <c r="K36" s="19"/>
      <c r="L36" s="26"/>
      <c r="M36" s="27"/>
    </row>
    <row r="37" spans="2:39" s="13" customFormat="1" ht="15" customHeight="1">
      <c r="B37" s="21" t="s">
        <v>80</v>
      </c>
      <c r="C37" s="1"/>
      <c r="D37" s="22" t="s">
        <v>81</v>
      </c>
      <c r="E37" s="1" t="s">
        <v>82</v>
      </c>
      <c r="F37" s="23" t="s">
        <v>29</v>
      </c>
      <c r="G37" s="24"/>
      <c r="H37" s="25">
        <v>4073</v>
      </c>
      <c r="I37" s="24"/>
      <c r="J37" s="25" t="b">
        <v>0</v>
      </c>
      <c r="K37" s="19"/>
      <c r="L37" s="26"/>
      <c r="M37" s="27"/>
      <c r="AB37" s="13" t="str">
        <f t="array" ref="AB37">IFERROR(INDEX(B37:B56, SMALL(IF("V"=F37:F56, ROW(F37:F56)-MIN(ROW(F37:F56))+1, ""), ROW() -36 )), "")</f>
        <v>Huntington University</v>
      </c>
      <c r="AC37" s="13">
        <f t="array" ref="AC37">IFERROR(INDEX(C37:C56, SMALL(IF("V"=F37:F56, ROW(F37:F56)-MIN(ROW(F37:F56))+1, ""), ROW() -36 )), "")</f>
        <v>0</v>
      </c>
      <c r="AD37" s="13" t="str">
        <f t="array" ref="AD37">IFERROR(INDEX(D37:D56, SMALL(IF("V"=F37:F56, ROW(F37:F56)-MIN(ROW(F37:F56))+1, ""), ROW() -36 )), "")</f>
        <v>16-134275</v>
      </c>
      <c r="AE37" s="13" t="str">
        <f t="array" ref="AE37">IFERROR(INDEX(E37:E56, SMALL(IF("V"=F37:F56, ROW(F37:F56)-MIN(ROW(F37:F56))+1, ""), ROW() -36 )), "")</f>
        <v>Connor Coogan</v>
      </c>
      <c r="AF37" s="13" t="str">
        <f t="array" ref="AF37">IFERROR(INDEX(B37:B56, SMALL(IF(ISNUMBER(SEARCH("JV1",F37:F56)), ROW(F37:F56)-MIN(ROW(F37:F56))+1, ""), ROW() -36 )), "")</f>
        <v/>
      </c>
      <c r="AG37" s="13" t="str">
        <f t="array" ref="AG37">IFERROR(INDEX(C37:C56, SMALL(IF(ISNUMBER(SEARCH("JV1",F37:F56)), ROW(F37:F56)-MIN(ROW(F37:F56))+1, ""), ROW() -36 )), "")</f>
        <v/>
      </c>
      <c r="AH37" s="13" t="str">
        <f t="array" ref="AH37">IFERROR(INDEX(D37:D56, SMALL(IF(ISNUMBER(SEARCH("JV1",F37:F56)), ROW(F37:F56)-MIN(ROW(F37:F56))+1, ""), ROW() -36 )), "")</f>
        <v/>
      </c>
      <c r="AI37" s="13" t="str">
        <f t="array" ref="AI37">IFERROR(INDEX(E37:E56, SMALL(IF(ISNUMBER(SEARCH("JV1",F37:F56)), ROW(F37:F56)-MIN(ROW(F37:F56))+1, ""), ROW() -36 )), "")</f>
        <v/>
      </c>
      <c r="AJ37" s="13" t="str">
        <f t="array" ref="AJ37">IFERROR(INDEX(B37:B56, SMALL(IF(ISNUMBER(SEARCH("JV2",F37:F56)), ROW(F37:F56)-MIN(ROW(F37:F56))+1, ""), ROW() -36 )), "")</f>
        <v/>
      </c>
      <c r="AK37" s="13" t="str">
        <f t="array" ref="AK37">IFERROR(INDEX(C37:C56, SMALL(IF(ISNUMBER(SEARCH("JV2",F37:F56)), ROW(F37:F56)-MIN(ROW(F37:F56))+1, ""), ROW() -36 )), "")</f>
        <v/>
      </c>
      <c r="AL37" s="13" t="str">
        <f t="array" ref="AL37">IFERROR(INDEX(D37:D56, SMALL(IF(ISNUMBER(SEARCH("JV2",F37:F56)), ROW(F37:F56)-MIN(ROW(F37:F56))+1, ""), ROW() -36 )), "")</f>
        <v/>
      </c>
      <c r="AM37" s="13" t="str">
        <f t="array" ref="AM37">IFERROR(INDEX(E37:E56, SMALL(IF(ISNUMBER(SEARCH("JV2",F37:F56)), ROW(F37:F56)-MIN(ROW(F37:F56))+1, ""), ROW() -36 )), "")</f>
        <v/>
      </c>
    </row>
    <row r="38" spans="2:39" s="13" customFormat="1" ht="15" customHeight="1">
      <c r="B38" s="21" t="s">
        <v>80</v>
      </c>
      <c r="C38" s="1"/>
      <c r="D38" s="22" t="s">
        <v>83</v>
      </c>
      <c r="E38" s="1" t="s">
        <v>84</v>
      </c>
      <c r="F38" s="23" t="s">
        <v>13</v>
      </c>
      <c r="G38" s="24"/>
      <c r="H38" s="25">
        <v>4073</v>
      </c>
      <c r="I38" s="24"/>
      <c r="J38" s="25" t="b">
        <v>0</v>
      </c>
      <c r="K38" s="19"/>
      <c r="L38" s="26"/>
      <c r="M38" s="27"/>
      <c r="AB38" s="13" t="str">
        <f t="array" ref="AB38">IFERROR(INDEX(B37:B56, SMALL(IF("V"=F37:F56, ROW(F37:F56)-MIN(ROW(F37:F56))+1, ""), ROW() -36 )), "")</f>
        <v>Huntington University</v>
      </c>
      <c r="AC38" s="13">
        <f t="array" ref="AC38">IFERROR(INDEX(C37:C56, SMALL(IF("V"=F37:F56, ROW(F37:F56)-MIN(ROW(F37:F56))+1, ""), ROW() -36 )), "")</f>
        <v>0</v>
      </c>
      <c r="AD38" s="13" t="str">
        <f t="array" ref="AD38">IFERROR(INDEX(D37:D56, SMALL(IF("V"=F37:F56, ROW(F37:F56)-MIN(ROW(F37:F56))+1, ""), ROW() -36 )), "")</f>
        <v>17-91945</v>
      </c>
      <c r="AE38" s="13" t="str">
        <f t="array" ref="AE38">IFERROR(INDEX(E37:E56, SMALL(IF("V"=F37:F56, ROW(F37:F56)-MIN(ROW(F37:F56))+1, ""), ROW() -36 )), "")</f>
        <v>Dale Horstmann</v>
      </c>
      <c r="AF38" s="13" t="str">
        <f t="array" ref="AF38">IFERROR(INDEX(B37:B56, SMALL(IF(ISNUMBER(SEARCH("JV1",F37:F56)), ROW(F37:F56)-MIN(ROW(F37:F56))+1, ""), ROW() -36 )), "")</f>
        <v/>
      </c>
      <c r="AG38" s="13" t="str">
        <f t="array" ref="AG38">IFERROR(INDEX(C37:C56, SMALL(IF(ISNUMBER(SEARCH("JV1",F37:F56)), ROW(F37:F56)-MIN(ROW(F37:F56))+1, ""), ROW() -36 )), "")</f>
        <v/>
      </c>
      <c r="AH38" s="13" t="str">
        <f t="array" ref="AH38">IFERROR(INDEX(D37:D56, SMALL(IF(ISNUMBER(SEARCH("JV1",F37:F56)), ROW(F37:F56)-MIN(ROW(F37:F56))+1, ""), ROW() -36 )), "")</f>
        <v/>
      </c>
      <c r="AI38" s="13" t="str">
        <f t="array" ref="AI38">IFERROR(INDEX(E37:E56, SMALL(IF(ISNUMBER(SEARCH("JV1",F37:F56)), ROW(F37:F56)-MIN(ROW(F37:F56))+1, ""), ROW() -36 )), "")</f>
        <v/>
      </c>
      <c r="AJ38" s="13" t="str">
        <f t="array" ref="AJ38">IFERROR(INDEX(B37:B56, SMALL(IF(ISNUMBER(SEARCH("JV2",F37:F56)), ROW(F37:F56)-MIN(ROW(F37:F56))+1, ""), ROW() -36 )), "")</f>
        <v/>
      </c>
      <c r="AK38" s="13" t="str">
        <f t="array" ref="AK38">IFERROR(INDEX(C37:C56, SMALL(IF(ISNUMBER(SEARCH("JV2",F37:F56)), ROW(F37:F56)-MIN(ROW(F37:F56))+1, ""), ROW() -36 )), "")</f>
        <v/>
      </c>
      <c r="AL38" s="13" t="str">
        <f t="array" ref="AL38">IFERROR(INDEX(D37:D56, SMALL(IF(ISNUMBER(SEARCH("JV2",F37:F56)), ROW(F37:F56)-MIN(ROW(F37:F56))+1, ""), ROW() -36 )), "")</f>
        <v/>
      </c>
      <c r="AM38" s="13" t="str">
        <f t="array" ref="AM38">IFERROR(INDEX(E37:E56, SMALL(IF(ISNUMBER(SEARCH("JV2",F37:F56)), ROW(F37:F56)-MIN(ROW(F37:F56))+1, ""), ROW() -36 )), "")</f>
        <v/>
      </c>
    </row>
    <row r="39" spans="2:39" s="13" customFormat="1" ht="15" customHeight="1">
      <c r="B39" s="21" t="s">
        <v>80</v>
      </c>
      <c r="C39" s="1"/>
      <c r="D39" s="22" t="s">
        <v>85</v>
      </c>
      <c r="E39" s="1" t="s">
        <v>86</v>
      </c>
      <c r="F39" s="23" t="s">
        <v>13</v>
      </c>
      <c r="G39" s="24"/>
      <c r="H39" s="25">
        <v>4073</v>
      </c>
      <c r="I39" s="24"/>
      <c r="J39" s="25" t="b">
        <v>0</v>
      </c>
      <c r="K39" s="19"/>
      <c r="L39" s="26"/>
      <c r="M39" s="27"/>
      <c r="AB39" s="13" t="str">
        <f t="array" ref="AB39">IFERROR(INDEX(B37:B56, SMALL(IF("V"=F37:F56, ROW(F37:F56)-MIN(ROW(F37:F56))+1, ""), ROW() -36 )), "")</f>
        <v>Huntington University</v>
      </c>
      <c r="AC39" s="13">
        <f t="array" ref="AC39">IFERROR(INDEX(C37:C56, SMALL(IF("V"=F37:F56, ROW(F37:F56)-MIN(ROW(F37:F56))+1, ""), ROW() -36 )), "")</f>
        <v>0</v>
      </c>
      <c r="AD39" s="13" t="str">
        <f t="array" ref="AD39">IFERROR(INDEX(D37:D56, SMALL(IF("V"=F37:F56, ROW(F37:F56)-MIN(ROW(F37:F56))+1, ""), ROW() -36 )), "")</f>
        <v>11-380083</v>
      </c>
      <c r="AE39" s="13" t="str">
        <f t="array" ref="AE39">IFERROR(INDEX(E37:E56, SMALL(IF("V"=F37:F56, ROW(F37:F56)-MIN(ROW(F37:F56))+1, ""), ROW() -36 )), "")</f>
        <v>Daniel Burzynski</v>
      </c>
      <c r="AF39" s="13" t="str">
        <f t="array" ref="AF39">IFERROR(INDEX(B37:B56, SMALL(IF(ISNUMBER(SEARCH("JV1",F37:F56)), ROW(F37:F56)-MIN(ROW(F37:F56))+1, ""), ROW() -36 )), "")</f>
        <v/>
      </c>
      <c r="AG39" s="13" t="str">
        <f t="array" ref="AG39">IFERROR(INDEX(C37:C56, SMALL(IF(ISNUMBER(SEARCH("JV1",F37:F56)), ROW(F37:F56)-MIN(ROW(F37:F56))+1, ""), ROW() -36 )), "")</f>
        <v/>
      </c>
      <c r="AH39" s="13" t="str">
        <f t="array" ref="AH39">IFERROR(INDEX(D37:D56, SMALL(IF(ISNUMBER(SEARCH("JV1",F37:F56)), ROW(F37:F56)-MIN(ROW(F37:F56))+1, ""), ROW() -36 )), "")</f>
        <v/>
      </c>
      <c r="AI39" s="13" t="str">
        <f t="array" ref="AI39">IFERROR(INDEX(E37:E56, SMALL(IF(ISNUMBER(SEARCH("JV1",F37:F56)), ROW(F37:F56)-MIN(ROW(F37:F56))+1, ""), ROW() -36 )), "")</f>
        <v/>
      </c>
      <c r="AJ39" s="13" t="str">
        <f t="array" ref="AJ39">IFERROR(INDEX(B37:B56, SMALL(IF(ISNUMBER(SEARCH("JV2",F37:F56)), ROW(F37:F56)-MIN(ROW(F37:F56))+1, ""), ROW() -36 )), "")</f>
        <v/>
      </c>
      <c r="AK39" s="13" t="str">
        <f t="array" ref="AK39">IFERROR(INDEX(C37:C56, SMALL(IF(ISNUMBER(SEARCH("JV2",F37:F56)), ROW(F37:F56)-MIN(ROW(F37:F56))+1, ""), ROW() -36 )), "")</f>
        <v/>
      </c>
      <c r="AL39" s="13" t="str">
        <f t="array" ref="AL39">IFERROR(INDEX(D37:D56, SMALL(IF(ISNUMBER(SEARCH("JV2",F37:F56)), ROW(F37:F56)-MIN(ROW(F37:F56))+1, ""), ROW() -36 )), "")</f>
        <v/>
      </c>
      <c r="AM39" s="13" t="str">
        <f t="array" ref="AM39">IFERROR(INDEX(E37:E56, SMALL(IF(ISNUMBER(SEARCH("JV2",F37:F56)), ROW(F37:F56)-MIN(ROW(F37:F56))+1, ""), ROW() -36 )), "")</f>
        <v/>
      </c>
    </row>
    <row r="40" spans="2:39" s="13" customFormat="1" ht="15" customHeight="1">
      <c r="B40" s="21" t="s">
        <v>80</v>
      </c>
      <c r="C40" s="1"/>
      <c r="D40" s="22" t="s">
        <v>87</v>
      </c>
      <c r="E40" s="1" t="s">
        <v>88</v>
      </c>
      <c r="F40" s="23" t="s">
        <v>13</v>
      </c>
      <c r="G40" s="24"/>
      <c r="H40" s="25">
        <v>4073</v>
      </c>
      <c r="I40" s="24"/>
      <c r="J40" s="25" t="b">
        <v>0</v>
      </c>
      <c r="K40" s="19"/>
      <c r="L40" s="26"/>
      <c r="M40" s="27"/>
      <c r="AB40" s="13" t="str">
        <f t="array" ref="AB40">IFERROR(INDEX(B37:B56, SMALL(IF("V"=F37:F56, ROW(F37:F56)-MIN(ROW(F37:F56))+1, ""), ROW() -36 )), "")</f>
        <v>Huntington University</v>
      </c>
      <c r="AC40" s="13">
        <f t="array" ref="AC40">IFERROR(INDEX(C37:C56, SMALL(IF("V"=F37:F56, ROW(F37:F56)-MIN(ROW(F37:F56))+1, ""), ROW() -36 )), "")</f>
        <v>0</v>
      </c>
      <c r="AD40" s="13" t="str">
        <f t="array" ref="AD40">IFERROR(INDEX(D37:D56, SMALL(IF("V"=F37:F56, ROW(F37:F56)-MIN(ROW(F37:F56))+1, ""), ROW() -36 )), "")</f>
        <v>11-720376</v>
      </c>
      <c r="AE40" s="13" t="str">
        <f t="array" ref="AE40">IFERROR(INDEX(E37:E56, SMALL(IF("V"=F37:F56, ROW(F37:F56)-MIN(ROW(F37:F56))+1, ""), ROW() -36 )), "")</f>
        <v>Derek Leyba</v>
      </c>
      <c r="AF40" s="13" t="str">
        <f t="array" ref="AF40">IFERROR(INDEX(B37:B56, SMALL(IF(ISNUMBER(SEARCH("JV1",F37:F56)), ROW(F37:F56)-MIN(ROW(F37:F56))+1, ""), ROW() -36 )), "")</f>
        <v/>
      </c>
      <c r="AG40" s="13" t="str">
        <f t="array" ref="AG40">IFERROR(INDEX(C37:C56, SMALL(IF(ISNUMBER(SEARCH("JV1",F37:F56)), ROW(F37:F56)-MIN(ROW(F37:F56))+1, ""), ROW() -36 )), "")</f>
        <v/>
      </c>
      <c r="AH40" s="13" t="str">
        <f t="array" ref="AH40">IFERROR(INDEX(D37:D56, SMALL(IF(ISNUMBER(SEARCH("JV1",F37:F56)), ROW(F37:F56)-MIN(ROW(F37:F56))+1, ""), ROW() -36 )), "")</f>
        <v/>
      </c>
      <c r="AI40" s="13" t="str">
        <f t="array" ref="AI40">IFERROR(INDEX(E37:E56, SMALL(IF(ISNUMBER(SEARCH("JV1",F37:F56)), ROW(F37:F56)-MIN(ROW(F37:F56))+1, ""), ROW() -36 )), "")</f>
        <v/>
      </c>
      <c r="AJ40" s="13" t="str">
        <f t="array" ref="AJ40">IFERROR(INDEX(B37:B56, SMALL(IF(ISNUMBER(SEARCH("JV2",F37:F56)), ROW(F37:F56)-MIN(ROW(F37:F56))+1, ""), ROW() -36 )), "")</f>
        <v/>
      </c>
      <c r="AK40" s="13" t="str">
        <f t="array" ref="AK40">IFERROR(INDEX(C37:C56, SMALL(IF(ISNUMBER(SEARCH("JV2",F37:F56)), ROW(F37:F56)-MIN(ROW(F37:F56))+1, ""), ROW() -36 )), "")</f>
        <v/>
      </c>
      <c r="AL40" s="13" t="str">
        <f t="array" ref="AL40">IFERROR(INDEX(D37:D56, SMALL(IF(ISNUMBER(SEARCH("JV2",F37:F56)), ROW(F37:F56)-MIN(ROW(F37:F56))+1, ""), ROW() -36 )), "")</f>
        <v/>
      </c>
      <c r="AM40" s="13" t="str">
        <f t="array" ref="AM40">IFERROR(INDEX(E37:E56, SMALL(IF(ISNUMBER(SEARCH("JV2",F37:F56)), ROW(F37:F56)-MIN(ROW(F37:F56))+1, ""), ROW() -36 )), "")</f>
        <v/>
      </c>
    </row>
    <row r="41" spans="2:39" s="13" customFormat="1" ht="15" customHeight="1">
      <c r="B41" s="21" t="s">
        <v>80</v>
      </c>
      <c r="C41" s="1"/>
      <c r="D41" s="22" t="s">
        <v>89</v>
      </c>
      <c r="E41" s="1" t="s">
        <v>90</v>
      </c>
      <c r="F41" s="23"/>
      <c r="G41" s="24"/>
      <c r="H41" s="25">
        <v>4073</v>
      </c>
      <c r="I41" s="24"/>
      <c r="J41" s="25" t="b">
        <v>0</v>
      </c>
      <c r="K41" s="19"/>
      <c r="L41" s="26"/>
      <c r="M41" s="27"/>
      <c r="AB41" s="13" t="str">
        <f t="array" ref="AB41">IFERROR(INDEX(B37:B56, SMALL(IF("V"=F37:F56, ROW(F37:F56)-MIN(ROW(F37:F56))+1, ""), ROW() -36 )), "")</f>
        <v>Huntington University</v>
      </c>
      <c r="AC41" s="13">
        <f t="array" ref="AC41">IFERROR(INDEX(C37:C56, SMALL(IF("V"=F37:F56, ROW(F37:F56)-MIN(ROW(F37:F56))+1, ""), ROW() -36 )), "")</f>
        <v>0</v>
      </c>
      <c r="AD41" s="13" t="str">
        <f t="array" ref="AD41">IFERROR(INDEX(D37:D56, SMALL(IF("V"=F37:F56, ROW(F37:F56)-MIN(ROW(F37:F56))+1, ""), ROW() -36 )), "")</f>
        <v>21-24662</v>
      </c>
      <c r="AE41" s="13" t="str">
        <f t="array" ref="AE41">IFERROR(INDEX(E37:E56, SMALL(IF("V"=F37:F56, ROW(F37:F56)-MIN(ROW(F37:F56))+1, ""), ROW() -36 )), "")</f>
        <v>Dominic Montoya</v>
      </c>
      <c r="AF41" s="13" t="str">
        <f t="array" ref="AF41">IFERROR(INDEX(B37:B56, SMALL(IF(ISNUMBER(SEARCH("JV1",F37:F56)), ROW(F37:F56)-MIN(ROW(F37:F56))+1, ""), ROW() -36 )), "")</f>
        <v/>
      </c>
      <c r="AG41" s="13" t="str">
        <f t="array" ref="AG41">IFERROR(INDEX(C37:C56, SMALL(IF(ISNUMBER(SEARCH("JV1",F37:F56)), ROW(F37:F56)-MIN(ROW(F37:F56))+1, ""), ROW() -36 )), "")</f>
        <v/>
      </c>
      <c r="AH41" s="13" t="str">
        <f t="array" ref="AH41">IFERROR(INDEX(D37:D56, SMALL(IF(ISNUMBER(SEARCH("JV1",F37:F56)), ROW(F37:F56)-MIN(ROW(F37:F56))+1, ""), ROW() -36 )), "")</f>
        <v/>
      </c>
      <c r="AI41" s="13" t="str">
        <f t="array" ref="AI41">IFERROR(INDEX(E37:E56, SMALL(IF(ISNUMBER(SEARCH("JV1",F37:F56)), ROW(F37:F56)-MIN(ROW(F37:F56))+1, ""), ROW() -36 )), "")</f>
        <v/>
      </c>
      <c r="AJ41" s="13" t="str">
        <f t="array" ref="AJ41">IFERROR(INDEX(B37:B56, SMALL(IF(ISNUMBER(SEARCH("JV2",F37:F56)), ROW(F37:F56)-MIN(ROW(F37:F56))+1, ""), ROW() -36 )), "")</f>
        <v/>
      </c>
      <c r="AK41" s="13" t="str">
        <f t="array" ref="AK41">IFERROR(INDEX(C37:C56, SMALL(IF(ISNUMBER(SEARCH("JV2",F37:F56)), ROW(F37:F56)-MIN(ROW(F37:F56))+1, ""), ROW() -36 )), "")</f>
        <v/>
      </c>
      <c r="AL41" s="13" t="str">
        <f t="array" ref="AL41">IFERROR(INDEX(D37:D56, SMALL(IF(ISNUMBER(SEARCH("JV2",F37:F56)), ROW(F37:F56)-MIN(ROW(F37:F56))+1, ""), ROW() -36 )), "")</f>
        <v/>
      </c>
      <c r="AM41" s="13" t="str">
        <f t="array" ref="AM41">IFERROR(INDEX(E37:E56, SMALL(IF(ISNUMBER(SEARCH("JV2",F37:F56)), ROW(F37:F56)-MIN(ROW(F37:F56))+1, ""), ROW() -36 )), "")</f>
        <v/>
      </c>
    </row>
    <row r="42" spans="2:39" s="13" customFormat="1" ht="15" customHeight="1">
      <c r="B42" s="21" t="s">
        <v>80</v>
      </c>
      <c r="C42" s="1"/>
      <c r="D42" s="22" t="s">
        <v>91</v>
      </c>
      <c r="E42" s="1" t="s">
        <v>92</v>
      </c>
      <c r="F42" s="23" t="s">
        <v>29</v>
      </c>
      <c r="G42" s="24"/>
      <c r="H42" s="25">
        <v>4073</v>
      </c>
      <c r="I42" s="24"/>
      <c r="J42" s="25" t="b">
        <v>0</v>
      </c>
      <c r="K42" s="19"/>
      <c r="L42" s="26"/>
      <c r="M42" s="27"/>
      <c r="AB42" s="13" t="str">
        <f t="array" ref="AB42">IFERROR(INDEX(B37:B56, SMALL(IF("V"=F37:F56, ROW(F37:F56)-MIN(ROW(F37:F56))+1, ""), ROW() -36 )), "")</f>
        <v>Huntington University</v>
      </c>
      <c r="AC42" s="13">
        <f t="array" ref="AC42">IFERROR(INDEX(C37:C56, SMALL(IF("V"=F37:F56, ROW(F37:F56)-MIN(ROW(F37:F56))+1, ""), ROW() -36 )), "")</f>
        <v>0</v>
      </c>
      <c r="AD42" s="13" t="str">
        <f t="array" ref="AD42">IFERROR(INDEX(D37:D56, SMALL(IF("V"=F37:F56, ROW(F37:F56)-MIN(ROW(F37:F56))+1, ""), ROW() -36 )), "")</f>
        <v>11-697260</v>
      </c>
      <c r="AE42" s="13" t="str">
        <f t="array" ref="AE42">IFERROR(INDEX(E37:E56, SMALL(IF("V"=F37:F56, ROW(F37:F56)-MIN(ROW(F37:F56))+1, ""), ROW() -36 )), "")</f>
        <v>Jason Paslean</v>
      </c>
      <c r="AF42" s="13" t="str">
        <f t="array" ref="AF42">IFERROR(INDEX(B37:B56, SMALL(IF(ISNUMBER(SEARCH("JV1",F37:F56)), ROW(F37:F56)-MIN(ROW(F37:F56))+1, ""), ROW() -36 )), "")</f>
        <v/>
      </c>
      <c r="AG42" s="13" t="str">
        <f t="array" ref="AG42">IFERROR(INDEX(C37:C56, SMALL(IF(ISNUMBER(SEARCH("JV1",F37:F56)), ROW(F37:F56)-MIN(ROW(F37:F56))+1, ""), ROW() -36 )), "")</f>
        <v/>
      </c>
      <c r="AH42" s="13" t="str">
        <f t="array" ref="AH42">IFERROR(INDEX(D37:D56, SMALL(IF(ISNUMBER(SEARCH("JV1",F37:F56)), ROW(F37:F56)-MIN(ROW(F37:F56))+1, ""), ROW() -36 )), "")</f>
        <v/>
      </c>
      <c r="AI42" s="13" t="str">
        <f t="array" ref="AI42">IFERROR(INDEX(E37:E56, SMALL(IF(ISNUMBER(SEARCH("JV1",F37:F56)), ROW(F37:F56)-MIN(ROW(F37:F56))+1, ""), ROW() -36 )), "")</f>
        <v/>
      </c>
      <c r="AJ42" s="13" t="str">
        <f t="array" ref="AJ42">IFERROR(INDEX(B37:B56, SMALL(IF(ISNUMBER(SEARCH("JV2",F37:F56)), ROW(F37:F56)-MIN(ROW(F37:F56))+1, ""), ROW() -36 )), "")</f>
        <v/>
      </c>
      <c r="AK42" s="13" t="str">
        <f t="array" ref="AK42">IFERROR(INDEX(C37:C56, SMALL(IF(ISNUMBER(SEARCH("JV2",F37:F56)), ROW(F37:F56)-MIN(ROW(F37:F56))+1, ""), ROW() -36 )), "")</f>
        <v/>
      </c>
      <c r="AL42" s="13" t="str">
        <f t="array" ref="AL42">IFERROR(INDEX(D37:D56, SMALL(IF(ISNUMBER(SEARCH("JV2",F37:F56)), ROW(F37:F56)-MIN(ROW(F37:F56))+1, ""), ROW() -36 )), "")</f>
        <v/>
      </c>
      <c r="AM42" s="13" t="str">
        <f t="array" ref="AM42">IFERROR(INDEX(E37:E56, SMALL(IF(ISNUMBER(SEARCH("JV2",F37:F56)), ROW(F37:F56)-MIN(ROW(F37:F56))+1, ""), ROW() -36 )), "")</f>
        <v/>
      </c>
    </row>
    <row r="43" spans="2:39" s="13" customFormat="1" ht="15" customHeight="1">
      <c r="B43" s="21" t="s">
        <v>80</v>
      </c>
      <c r="C43" s="1"/>
      <c r="D43" s="22" t="s">
        <v>93</v>
      </c>
      <c r="E43" s="1" t="s">
        <v>94</v>
      </c>
      <c r="F43" s="23" t="s">
        <v>29</v>
      </c>
      <c r="G43" s="24"/>
      <c r="H43" s="25">
        <v>4073</v>
      </c>
      <c r="I43" s="24"/>
      <c r="J43" s="25" t="b">
        <v>0</v>
      </c>
      <c r="K43" s="19"/>
      <c r="L43" s="26"/>
      <c r="M43" s="27"/>
      <c r="AB43" s="13" t="str">
        <f t="array" ref="AB43">IFERROR(INDEX(B37:B56, SMALL(IF("V"=F37:F56, ROW(F37:F56)-MIN(ROW(F37:F56))+1, ""), ROW() -36 )), "")</f>
        <v>Huntington University</v>
      </c>
      <c r="AC43" s="13">
        <f t="array" ref="AC43">IFERROR(INDEX(C37:C56, SMALL(IF("V"=F37:F56, ROW(F37:F56)-MIN(ROW(F37:F56))+1, ""), ROW() -36 )), "")</f>
        <v>0</v>
      </c>
      <c r="AD43" s="13" t="str">
        <f t="array" ref="AD43">IFERROR(INDEX(D37:D56, SMALL(IF("V"=F37:F56, ROW(F37:F56)-MIN(ROW(F37:F56))+1, ""), ROW() -36 )), "")</f>
        <v>8084-1594</v>
      </c>
      <c r="AE43" s="13" t="str">
        <f t="array" ref="AE43">IFERROR(INDEX(E37:E56, SMALL(IF("V"=F37:F56, ROW(F37:F56)-MIN(ROW(F37:F56))+1, ""), ROW() -36 )), "")</f>
        <v>Matthew Foutz</v>
      </c>
      <c r="AF43" s="13" t="str">
        <f t="array" ref="AF43">IFERROR(INDEX(B37:B56, SMALL(IF(ISNUMBER(SEARCH("JV1",F37:F56)), ROW(F37:F56)-MIN(ROW(F37:F56))+1, ""), ROW() -36 )), "")</f>
        <v/>
      </c>
      <c r="AG43" s="13" t="str">
        <f t="array" ref="AG43">IFERROR(INDEX(C37:C56, SMALL(IF(ISNUMBER(SEARCH("JV1",F37:F56)), ROW(F37:F56)-MIN(ROW(F37:F56))+1, ""), ROW() -36 )), "")</f>
        <v/>
      </c>
      <c r="AH43" s="13" t="str">
        <f t="array" ref="AH43">IFERROR(INDEX(D37:D56, SMALL(IF(ISNUMBER(SEARCH("JV1",F37:F56)), ROW(F37:F56)-MIN(ROW(F37:F56))+1, ""), ROW() -36 )), "")</f>
        <v/>
      </c>
      <c r="AI43" s="13" t="str">
        <f t="array" ref="AI43">IFERROR(INDEX(E37:E56, SMALL(IF(ISNUMBER(SEARCH("JV1",F37:F56)), ROW(F37:F56)-MIN(ROW(F37:F56))+1, ""), ROW() -36 )), "")</f>
        <v/>
      </c>
      <c r="AJ43" s="13" t="str">
        <f t="array" ref="AJ43">IFERROR(INDEX(B37:B56, SMALL(IF(ISNUMBER(SEARCH("JV2",F37:F56)), ROW(F37:F56)-MIN(ROW(F37:F56))+1, ""), ROW() -36 )), "")</f>
        <v/>
      </c>
      <c r="AK43" s="13" t="str">
        <f t="array" ref="AK43">IFERROR(INDEX(C37:C56, SMALL(IF(ISNUMBER(SEARCH("JV2",F37:F56)), ROW(F37:F56)-MIN(ROW(F37:F56))+1, ""), ROW() -36 )), "")</f>
        <v/>
      </c>
      <c r="AL43" s="13" t="str">
        <f t="array" ref="AL43">IFERROR(INDEX(D37:D56, SMALL(IF(ISNUMBER(SEARCH("JV2",F37:F56)), ROW(F37:F56)-MIN(ROW(F37:F56))+1, ""), ROW() -36 )), "")</f>
        <v/>
      </c>
      <c r="AM43" s="13" t="str">
        <f t="array" ref="AM43">IFERROR(INDEX(E37:E56, SMALL(IF(ISNUMBER(SEARCH("JV2",F37:F56)), ROW(F37:F56)-MIN(ROW(F37:F56))+1, ""), ROW() -36 )), "")</f>
        <v/>
      </c>
    </row>
    <row r="44" spans="2:39" s="13" customFormat="1" ht="15" customHeight="1">
      <c r="B44" s="21" t="s">
        <v>80</v>
      </c>
      <c r="C44" s="1"/>
      <c r="D44" s="22" t="s">
        <v>95</v>
      </c>
      <c r="E44" s="1" t="s">
        <v>96</v>
      </c>
      <c r="F44" s="23" t="s">
        <v>13</v>
      </c>
      <c r="G44" s="24"/>
      <c r="H44" s="25">
        <v>4073</v>
      </c>
      <c r="I44" s="24"/>
      <c r="J44" s="25" t="b">
        <v>0</v>
      </c>
      <c r="K44" s="19"/>
      <c r="L44" s="26"/>
      <c r="M44" s="27"/>
      <c r="AB44" s="13" t="str">
        <f t="array" ref="AB44">IFERROR(INDEX(B37:B56, SMALL(IF("V"=F37:F56, ROW(F37:F56)-MIN(ROW(F37:F56))+1, ""), ROW() -36 )), "")</f>
        <v>Huntington University</v>
      </c>
      <c r="AC44" s="13">
        <f t="array" ref="AC44">IFERROR(INDEX(C37:C56, SMALL(IF("V"=F37:F56, ROW(F37:F56)-MIN(ROW(F37:F56))+1, ""), ROW() -36 )), "")</f>
        <v>0</v>
      </c>
      <c r="AD44" s="13" t="str">
        <f t="array" ref="AD44">IFERROR(INDEX(D37:D56, SMALL(IF("V"=F37:F56, ROW(F37:F56)-MIN(ROW(F37:F56))+1, ""), ROW() -36 )), "")</f>
        <v>18-88698</v>
      </c>
      <c r="AE44" s="13" t="str">
        <f t="array" ref="AE44">IFERROR(INDEX(E37:E56, SMALL(IF("V"=F37:F56, ROW(F37:F56)-MIN(ROW(F37:F56))+1, ""), ROW() -36 )), "")</f>
        <v>Michael Lichtenberg</v>
      </c>
      <c r="AF44" s="13" t="str">
        <f t="array" ref="AF44">IFERROR(INDEX(B37:B56, SMALL(IF(ISNUMBER(SEARCH("JV1",F37:F56)), ROW(F37:F56)-MIN(ROW(F37:F56))+1, ""), ROW() -36 )), "")</f>
        <v/>
      </c>
      <c r="AG44" s="13" t="str">
        <f t="array" ref="AG44">IFERROR(INDEX(C37:C56, SMALL(IF(ISNUMBER(SEARCH("JV1",F37:F56)), ROW(F37:F56)-MIN(ROW(F37:F56))+1, ""), ROW() -36 )), "")</f>
        <v/>
      </c>
      <c r="AH44" s="13" t="str">
        <f t="array" ref="AH44">IFERROR(INDEX(D37:D56, SMALL(IF(ISNUMBER(SEARCH("JV1",F37:F56)), ROW(F37:F56)-MIN(ROW(F37:F56))+1, ""), ROW() -36 )), "")</f>
        <v/>
      </c>
      <c r="AI44" s="13" t="str">
        <f t="array" ref="AI44">IFERROR(INDEX(E37:E56, SMALL(IF(ISNUMBER(SEARCH("JV1",F37:F56)), ROW(F37:F56)-MIN(ROW(F37:F56))+1, ""), ROW() -36 )), "")</f>
        <v/>
      </c>
      <c r="AJ44" s="13" t="str">
        <f t="array" ref="AJ44">IFERROR(INDEX(B37:B56, SMALL(IF(ISNUMBER(SEARCH("JV2",F37:F56)), ROW(F37:F56)-MIN(ROW(F37:F56))+1, ""), ROW() -36 )), "")</f>
        <v/>
      </c>
      <c r="AK44" s="13" t="str">
        <f t="array" ref="AK44">IFERROR(INDEX(C37:C56, SMALL(IF(ISNUMBER(SEARCH("JV2",F37:F56)), ROW(F37:F56)-MIN(ROW(F37:F56))+1, ""), ROW() -36 )), "")</f>
        <v/>
      </c>
      <c r="AL44" s="13" t="str">
        <f t="array" ref="AL44">IFERROR(INDEX(D37:D56, SMALL(IF(ISNUMBER(SEARCH("JV2",F37:F56)), ROW(F37:F56)-MIN(ROW(F37:F56))+1, ""), ROW() -36 )), "")</f>
        <v/>
      </c>
      <c r="AM44" s="13" t="str">
        <f t="array" ref="AM44">IFERROR(INDEX(E37:E56, SMALL(IF(ISNUMBER(SEARCH("JV2",F37:F56)), ROW(F37:F56)-MIN(ROW(F37:F56))+1, ""), ROW() -36 )), "")</f>
        <v/>
      </c>
    </row>
    <row r="45" spans="2:39" s="13" customFormat="1" ht="15" customHeight="1">
      <c r="B45" s="21" t="s">
        <v>80</v>
      </c>
      <c r="C45" s="1"/>
      <c r="D45" s="22" t="s">
        <v>97</v>
      </c>
      <c r="E45" s="1" t="s">
        <v>98</v>
      </c>
      <c r="F45" s="23" t="s">
        <v>13</v>
      </c>
      <c r="G45" s="24"/>
      <c r="H45" s="25">
        <v>4073</v>
      </c>
      <c r="I45" s="24"/>
      <c r="J45" s="25" t="b">
        <v>0</v>
      </c>
      <c r="K45" s="19"/>
      <c r="L45" s="26"/>
      <c r="M45" s="27"/>
    </row>
    <row r="46" spans="2:39" s="13" customFormat="1" ht="15" customHeight="1">
      <c r="B46" s="21" t="s">
        <v>80</v>
      </c>
      <c r="C46" s="1"/>
      <c r="D46" s="22" t="s">
        <v>99</v>
      </c>
      <c r="E46" s="1" t="s">
        <v>100</v>
      </c>
      <c r="F46" s="23" t="s">
        <v>29</v>
      </c>
      <c r="G46" s="24"/>
      <c r="H46" s="25">
        <v>4073</v>
      </c>
      <c r="I46" s="24"/>
      <c r="J46" s="25" t="b">
        <v>0</v>
      </c>
      <c r="K46" s="19"/>
      <c r="L46" s="26"/>
      <c r="M46" s="27"/>
    </row>
    <row r="47" spans="2:39" s="13" customFormat="1" ht="15" customHeight="1">
      <c r="B47" s="21" t="s">
        <v>80</v>
      </c>
      <c r="C47" s="1"/>
      <c r="D47" s="22" t="s">
        <v>101</v>
      </c>
      <c r="E47" s="1" t="s">
        <v>102</v>
      </c>
      <c r="F47" s="23" t="s">
        <v>29</v>
      </c>
      <c r="G47" s="24"/>
      <c r="H47" s="25">
        <v>4073</v>
      </c>
      <c r="I47" s="24"/>
      <c r="J47" s="25" t="b">
        <v>0</v>
      </c>
      <c r="K47" s="19"/>
      <c r="L47" s="26"/>
      <c r="M47" s="27"/>
    </row>
    <row r="48" spans="2:39" s="13" customFormat="1" ht="15" customHeight="1">
      <c r="B48" s="21" t="s">
        <v>80</v>
      </c>
      <c r="C48" s="1"/>
      <c r="D48" s="22" t="s">
        <v>103</v>
      </c>
      <c r="E48" s="1" t="s">
        <v>104</v>
      </c>
      <c r="F48" s="23" t="s">
        <v>13</v>
      </c>
      <c r="G48" s="24"/>
      <c r="H48" s="25">
        <v>4073</v>
      </c>
      <c r="I48" s="24"/>
      <c r="J48" s="25" t="b">
        <v>0</v>
      </c>
      <c r="K48" s="19"/>
      <c r="L48" s="26"/>
      <c r="M48" s="27"/>
    </row>
    <row r="49" spans="2:39" s="13" customFormat="1" ht="15" customHeight="1">
      <c r="B49" s="21" t="s">
        <v>80</v>
      </c>
      <c r="C49" s="1"/>
      <c r="D49" s="22" t="s">
        <v>105</v>
      </c>
      <c r="E49" s="1" t="s">
        <v>106</v>
      </c>
      <c r="F49" s="23" t="s">
        <v>29</v>
      </c>
      <c r="G49" s="24"/>
      <c r="H49" s="25">
        <v>4073</v>
      </c>
      <c r="I49" s="24"/>
      <c r="J49" s="25" t="b">
        <v>0</v>
      </c>
      <c r="K49" s="19"/>
      <c r="L49" s="26"/>
      <c r="M49" s="27"/>
    </row>
    <row r="50" spans="2:39" s="13" customFormat="1" ht="15" customHeight="1">
      <c r="B50" s="21" t="s">
        <v>80</v>
      </c>
      <c r="C50" s="1"/>
      <c r="D50" s="22" t="s">
        <v>107</v>
      </c>
      <c r="E50" s="1" t="s">
        <v>108</v>
      </c>
      <c r="F50" s="23" t="s">
        <v>29</v>
      </c>
      <c r="G50" s="24"/>
      <c r="H50" s="25">
        <v>4073</v>
      </c>
      <c r="I50" s="24"/>
      <c r="J50" s="25" t="b">
        <v>0</v>
      </c>
      <c r="K50" s="19"/>
      <c r="L50" s="26"/>
      <c r="M50" s="27"/>
    </row>
    <row r="51" spans="2:39" s="13" customFormat="1" ht="15" customHeight="1">
      <c r="B51" s="21" t="s">
        <v>80</v>
      </c>
      <c r="C51" s="1"/>
      <c r="D51" s="22" t="s">
        <v>109</v>
      </c>
      <c r="E51" s="1" t="s">
        <v>110</v>
      </c>
      <c r="F51" s="23" t="s">
        <v>29</v>
      </c>
      <c r="G51" s="24"/>
      <c r="H51" s="25">
        <v>4073</v>
      </c>
      <c r="I51" s="24"/>
      <c r="J51" s="25" t="b">
        <v>0</v>
      </c>
      <c r="K51" s="19"/>
      <c r="L51" s="26"/>
      <c r="M51" s="27"/>
    </row>
    <row r="52" spans="2:39" s="13" customFormat="1" ht="15" customHeight="1">
      <c r="B52" s="21" t="s">
        <v>80</v>
      </c>
      <c r="C52" s="1"/>
      <c r="D52" s="22" t="s">
        <v>111</v>
      </c>
      <c r="E52" s="1" t="s">
        <v>112</v>
      </c>
      <c r="F52" s="23" t="s">
        <v>29</v>
      </c>
      <c r="G52" s="24"/>
      <c r="H52" s="25">
        <v>4073</v>
      </c>
      <c r="I52" s="24"/>
      <c r="J52" s="25" t="b">
        <v>0</v>
      </c>
      <c r="K52" s="19"/>
      <c r="L52" s="26"/>
      <c r="M52" s="27"/>
    </row>
    <row r="53" spans="2:39" s="13" customFormat="1" ht="15" customHeight="1">
      <c r="B53" s="21" t="s">
        <v>80</v>
      </c>
      <c r="C53" s="1"/>
      <c r="D53" s="22" t="s">
        <v>113</v>
      </c>
      <c r="E53" s="1" t="s">
        <v>114</v>
      </c>
      <c r="F53" s="23" t="s">
        <v>13</v>
      </c>
      <c r="G53" s="24"/>
      <c r="H53" s="25">
        <v>4073</v>
      </c>
      <c r="I53" s="24"/>
      <c r="J53" s="25" t="b">
        <v>0</v>
      </c>
      <c r="K53" s="19"/>
      <c r="L53" s="26"/>
      <c r="M53" s="27"/>
    </row>
    <row r="54" spans="2:39" s="13" customFormat="1" ht="15" customHeight="1">
      <c r="B54" s="21" t="s">
        <v>80</v>
      </c>
      <c r="C54" s="1"/>
      <c r="D54" s="22" t="s">
        <v>115</v>
      </c>
      <c r="E54" s="1" t="s">
        <v>116</v>
      </c>
      <c r="F54" s="23" t="s">
        <v>13</v>
      </c>
      <c r="G54" s="24"/>
      <c r="H54" s="25">
        <v>4073</v>
      </c>
      <c r="I54" s="24"/>
      <c r="J54" s="25" t="b">
        <v>0</v>
      </c>
      <c r="K54" s="19"/>
      <c r="L54" s="26"/>
      <c r="M54" s="27"/>
    </row>
    <row r="55" spans="2:39" s="13" customFormat="1" ht="15" customHeight="1">
      <c r="B55" s="21" t="s">
        <v>80</v>
      </c>
      <c r="C55" s="1"/>
      <c r="D55" s="22" t="s">
        <v>117</v>
      </c>
      <c r="E55" s="1" t="s">
        <v>118</v>
      </c>
      <c r="F55" s="23" t="s">
        <v>29</v>
      </c>
      <c r="G55" s="24"/>
      <c r="H55" s="25">
        <v>4073</v>
      </c>
      <c r="I55" s="24"/>
      <c r="J55" s="25" t="b">
        <v>0</v>
      </c>
      <c r="K55" s="19"/>
      <c r="L55" s="26"/>
      <c r="M55" s="27"/>
    </row>
    <row r="56" spans="2:39" s="13" customFormat="1" ht="15" customHeight="1">
      <c r="B56" s="21" t="s">
        <v>80</v>
      </c>
      <c r="C56" s="1"/>
      <c r="D56" s="22" t="s">
        <v>119</v>
      </c>
      <c r="E56" s="1" t="s">
        <v>120</v>
      </c>
      <c r="F56" s="23" t="s">
        <v>29</v>
      </c>
      <c r="G56" s="24"/>
      <c r="H56" s="25">
        <v>4073</v>
      </c>
      <c r="I56" s="24"/>
      <c r="J56" s="25" t="b">
        <v>0</v>
      </c>
      <c r="K56" s="19"/>
      <c r="L56" s="26"/>
      <c r="M56" s="27"/>
    </row>
    <row r="57" spans="2:39" s="13" customFormat="1" ht="15" customHeight="1">
      <c r="B57" s="21" t="s">
        <v>121</v>
      </c>
      <c r="C57" s="1"/>
      <c r="D57" s="28" t="s">
        <v>7</v>
      </c>
      <c r="E57" s="23" t="s">
        <v>29</v>
      </c>
      <c r="F57" s="23" t="s">
        <v>29</v>
      </c>
      <c r="G57" s="24"/>
      <c r="H57" s="25">
        <v>4613</v>
      </c>
      <c r="I57" s="24"/>
      <c r="J57" s="25" t="b">
        <v>0</v>
      </c>
      <c r="K57" s="19"/>
      <c r="L57" s="26"/>
      <c r="M57" s="27"/>
      <c r="AB57" s="13" t="str">
        <f t="array" ref="AB57">IFERROR(INDEX(B57:B64, SMALL(IF("V"=F57:F64, ROW(F57:F64)-MIN(ROW(F57:F64))+1, ""), ROW() -56 )), "")</f>
        <v>Indianapolis ,University Of</v>
      </c>
      <c r="AC57" s="13">
        <f t="array" ref="AC57">IFERROR(INDEX(C57:C64, SMALL(IF("V"=F57:F64, ROW(F57:F64)-MIN(ROW(F57:F64))+1, ""), ROW() -56 )), "")</f>
        <v>0</v>
      </c>
      <c r="AD57" s="13" t="str">
        <f t="array" ref="AD57">IFERROR(INDEX(D57:D64, SMALL(IF("V"=F57:F64, ROW(F57:F64)-MIN(ROW(F57:F64))+1, ""), ROW() -56 )), "")</f>
        <v>11-734775</v>
      </c>
      <c r="AE57" s="13" t="str">
        <f t="array" ref="AE57">IFERROR(INDEX(E57:E64, SMALL(IF("V"=F57:F64, ROW(F57:F64)-MIN(ROW(F57:F64))+1, ""), ROW() -56 )), "")</f>
        <v>Christopher Hammer</v>
      </c>
      <c r="AF57" s="13" t="str">
        <f t="array" ref="AF57">IFERROR(INDEX(B57:B64, SMALL(IF(ISNUMBER(SEARCH("JV1",F57:F64)), ROW(F57:F64)-MIN(ROW(F57:F64))+1, ""), ROW() -56 )), "")</f>
        <v/>
      </c>
      <c r="AG57" s="13" t="str">
        <f t="array" ref="AG57">IFERROR(INDEX(C57:C64, SMALL(IF(ISNUMBER(SEARCH("JV1",F57:F64)), ROW(F57:F64)-MIN(ROW(F57:F64))+1, ""), ROW() -56 )), "")</f>
        <v/>
      </c>
      <c r="AH57" s="13" t="str">
        <f t="array" ref="AH57">IFERROR(INDEX(D57:D64, SMALL(IF(ISNUMBER(SEARCH("JV1",F57:F64)), ROW(F57:F64)-MIN(ROW(F57:F64))+1, ""), ROW() -56 )), "")</f>
        <v/>
      </c>
      <c r="AI57" s="13" t="str">
        <f t="array" ref="AI57">IFERROR(INDEX(E57:E64, SMALL(IF(ISNUMBER(SEARCH("JV1",F57:F64)), ROW(F57:F64)-MIN(ROW(F57:F64))+1, ""), ROW() -56 )), "")</f>
        <v/>
      </c>
      <c r="AJ57" s="13" t="str">
        <f t="array" ref="AJ57">IFERROR(INDEX(B57:B64, SMALL(IF(ISNUMBER(SEARCH("JV2",F57:F64)), ROW(F57:F64)-MIN(ROW(F57:F64))+1, ""), ROW() -56 )), "")</f>
        <v/>
      </c>
      <c r="AK57" s="13" t="str">
        <f t="array" ref="AK57">IFERROR(INDEX(C57:C64, SMALL(IF(ISNUMBER(SEARCH("JV2",F57:F64)), ROW(F57:F64)-MIN(ROW(F57:F64))+1, ""), ROW() -56 )), "")</f>
        <v/>
      </c>
      <c r="AL57" s="13" t="str">
        <f t="array" ref="AL57">IFERROR(INDEX(D57:D64, SMALL(IF(ISNUMBER(SEARCH("JV2",F57:F64)), ROW(F57:F64)-MIN(ROW(F57:F64))+1, ""), ROW() -56 )), "")</f>
        <v/>
      </c>
      <c r="AM57" s="13" t="str">
        <f t="array" ref="AM57">IFERROR(INDEX(E57:E64, SMALL(IF(ISNUMBER(SEARCH("JV2",F57:F64)), ROW(F57:F64)-MIN(ROW(F57:F64))+1, ""), ROW() -56 )), "")</f>
        <v/>
      </c>
    </row>
    <row r="58" spans="2:39" s="13" customFormat="1" ht="15" customHeight="1">
      <c r="B58" s="21" t="s">
        <v>121</v>
      </c>
      <c r="C58" s="1"/>
      <c r="D58" s="22" t="s">
        <v>122</v>
      </c>
      <c r="E58" s="1" t="s">
        <v>123</v>
      </c>
      <c r="F58" s="23" t="s">
        <v>13</v>
      </c>
      <c r="G58" s="24"/>
      <c r="H58" s="25">
        <v>4613</v>
      </c>
      <c r="I58" s="24"/>
      <c r="J58" s="25" t="b">
        <v>0</v>
      </c>
      <c r="K58" s="19"/>
      <c r="L58" s="26"/>
      <c r="M58" s="27"/>
      <c r="AB58" s="13" t="str">
        <f t="array" ref="AB58">IFERROR(INDEX(B57:B64, SMALL(IF("V"=F57:F64, ROW(F57:F64)-MIN(ROW(F57:F64))+1, ""), ROW() -56 )), "")</f>
        <v>Indianapolis ,University Of</v>
      </c>
      <c r="AC58" s="13">
        <f t="array" ref="AC58">IFERROR(INDEX(C57:C64, SMALL(IF("V"=F57:F64, ROW(F57:F64)-MIN(ROW(F57:F64))+1, ""), ROW() -56 )), "")</f>
        <v>0</v>
      </c>
      <c r="AD58" s="13" t="str">
        <f t="array" ref="AD58">IFERROR(INDEX(D57:D64, SMALL(IF("V"=F57:F64, ROW(F57:F64)-MIN(ROW(F57:F64))+1, ""), ROW() -56 )), "")</f>
        <v>11-620269</v>
      </c>
      <c r="AE58" s="13" t="str">
        <f t="array" ref="AE58">IFERROR(INDEX(E57:E64, SMALL(IF("V"=F57:F64, ROW(F57:F64)-MIN(ROW(F57:F64))+1, ""), ROW() -56 )), "")</f>
        <v>Jonathan Murrell</v>
      </c>
      <c r="AF58" s="13" t="str">
        <f t="array" ref="AF58">IFERROR(INDEX(B57:B64, SMALL(IF(ISNUMBER(SEARCH("JV1",F57:F64)), ROW(F57:F64)-MIN(ROW(F57:F64))+1, ""), ROW() -56 )), "")</f>
        <v/>
      </c>
      <c r="AG58" s="13" t="str">
        <f t="array" ref="AG58">IFERROR(INDEX(C57:C64, SMALL(IF(ISNUMBER(SEARCH("JV1",F57:F64)), ROW(F57:F64)-MIN(ROW(F57:F64))+1, ""), ROW() -56 )), "")</f>
        <v/>
      </c>
      <c r="AH58" s="13" t="str">
        <f t="array" ref="AH58">IFERROR(INDEX(D57:D64, SMALL(IF(ISNUMBER(SEARCH("JV1",F57:F64)), ROW(F57:F64)-MIN(ROW(F57:F64))+1, ""), ROW() -56 )), "")</f>
        <v/>
      </c>
      <c r="AI58" s="13" t="str">
        <f t="array" ref="AI58">IFERROR(INDEX(E57:E64, SMALL(IF(ISNUMBER(SEARCH("JV1",F57:F64)), ROW(F57:F64)-MIN(ROW(F57:F64))+1, ""), ROW() -56 )), "")</f>
        <v/>
      </c>
      <c r="AJ58" s="13" t="str">
        <f t="array" ref="AJ58">IFERROR(INDEX(B57:B64, SMALL(IF(ISNUMBER(SEARCH("JV2",F57:F64)), ROW(F57:F64)-MIN(ROW(F57:F64))+1, ""), ROW() -56 )), "")</f>
        <v/>
      </c>
      <c r="AK58" s="13" t="str">
        <f t="array" ref="AK58">IFERROR(INDEX(C57:C64, SMALL(IF(ISNUMBER(SEARCH("JV2",F57:F64)), ROW(F57:F64)-MIN(ROW(F57:F64))+1, ""), ROW() -56 )), "")</f>
        <v/>
      </c>
      <c r="AL58" s="13" t="str">
        <f t="array" ref="AL58">IFERROR(INDEX(D57:D64, SMALL(IF(ISNUMBER(SEARCH("JV2",F57:F64)), ROW(F57:F64)-MIN(ROW(F57:F64))+1, ""), ROW() -56 )), "")</f>
        <v/>
      </c>
      <c r="AM58" s="13" t="str">
        <f t="array" ref="AM58">IFERROR(INDEX(E57:E64, SMALL(IF(ISNUMBER(SEARCH("JV2",F57:F64)), ROW(F57:F64)-MIN(ROW(F57:F64))+1, ""), ROW() -56 )), "")</f>
        <v/>
      </c>
    </row>
    <row r="59" spans="2:39" s="13" customFormat="1" ht="15" customHeight="1">
      <c r="B59" s="21" t="s">
        <v>121</v>
      </c>
      <c r="C59" s="1"/>
      <c r="D59" s="22" t="s">
        <v>124</v>
      </c>
      <c r="E59" s="1" t="s">
        <v>125</v>
      </c>
      <c r="F59" s="23" t="s">
        <v>13</v>
      </c>
      <c r="G59" s="24"/>
      <c r="H59" s="25">
        <v>4613</v>
      </c>
      <c r="I59" s="24"/>
      <c r="J59" s="25" t="b">
        <v>0</v>
      </c>
      <c r="K59" s="19"/>
      <c r="L59" s="26"/>
      <c r="M59" s="27"/>
      <c r="AB59" s="13" t="str">
        <f t="array" ref="AB59">IFERROR(INDEX(B57:B64, SMALL(IF("V"=F57:F64, ROW(F57:F64)-MIN(ROW(F57:F64))+1, ""), ROW() -56 )), "")</f>
        <v>Indianapolis ,University Of</v>
      </c>
      <c r="AC59" s="13">
        <f t="array" ref="AC59">IFERROR(INDEX(C57:C64, SMALL(IF("V"=F57:F64, ROW(F57:F64)-MIN(ROW(F57:F64))+1, ""), ROW() -56 )), "")</f>
        <v>0</v>
      </c>
      <c r="AD59" s="13" t="str">
        <f t="array" ref="AD59">IFERROR(INDEX(D57:D64, SMALL(IF("V"=F57:F64, ROW(F57:F64)-MIN(ROW(F57:F64))+1, ""), ROW() -56 )), "")</f>
        <v>19-68998</v>
      </c>
      <c r="AE59" s="13" t="str">
        <f t="array" ref="AE59">IFERROR(INDEX(E57:E64, SMALL(IF("V"=F57:F64, ROW(F57:F64)-MIN(ROW(F57:F64))+1, ""), ROW() -56 )), "")</f>
        <v>Vincent Parise</v>
      </c>
      <c r="AF59" s="13" t="str">
        <f t="array" ref="AF59">IFERROR(INDEX(B57:B64, SMALL(IF(ISNUMBER(SEARCH("JV1",F57:F64)), ROW(F57:F64)-MIN(ROW(F57:F64))+1, ""), ROW() -56 )), "")</f>
        <v/>
      </c>
      <c r="AG59" s="13" t="str">
        <f t="array" ref="AG59">IFERROR(INDEX(C57:C64, SMALL(IF(ISNUMBER(SEARCH("JV1",F57:F64)), ROW(F57:F64)-MIN(ROW(F57:F64))+1, ""), ROW() -56 )), "")</f>
        <v/>
      </c>
      <c r="AH59" s="13" t="str">
        <f t="array" ref="AH59">IFERROR(INDEX(D57:D64, SMALL(IF(ISNUMBER(SEARCH("JV1",F57:F64)), ROW(F57:F64)-MIN(ROW(F57:F64))+1, ""), ROW() -56 )), "")</f>
        <v/>
      </c>
      <c r="AI59" s="13" t="str">
        <f t="array" ref="AI59">IFERROR(INDEX(E57:E64, SMALL(IF(ISNUMBER(SEARCH("JV1",F57:F64)), ROW(F57:F64)-MIN(ROW(F57:F64))+1, ""), ROW() -56 )), "")</f>
        <v/>
      </c>
      <c r="AJ59" s="13" t="str">
        <f t="array" ref="AJ59">IFERROR(INDEX(B57:B64, SMALL(IF(ISNUMBER(SEARCH("JV2",F57:F64)), ROW(F57:F64)-MIN(ROW(F57:F64))+1, ""), ROW() -56 )), "")</f>
        <v/>
      </c>
      <c r="AK59" s="13" t="str">
        <f t="array" ref="AK59">IFERROR(INDEX(C57:C64, SMALL(IF(ISNUMBER(SEARCH("JV2",F57:F64)), ROW(F57:F64)-MIN(ROW(F57:F64))+1, ""), ROW() -56 )), "")</f>
        <v/>
      </c>
      <c r="AL59" s="13" t="str">
        <f t="array" ref="AL59">IFERROR(INDEX(D57:D64, SMALL(IF(ISNUMBER(SEARCH("JV2",F57:F64)), ROW(F57:F64)-MIN(ROW(F57:F64))+1, ""), ROW() -56 )), "")</f>
        <v/>
      </c>
      <c r="AM59" s="13" t="str">
        <f t="array" ref="AM59">IFERROR(INDEX(E57:E64, SMALL(IF(ISNUMBER(SEARCH("JV2",F57:F64)), ROW(F57:F64)-MIN(ROW(F57:F64))+1, ""), ROW() -56 )), "")</f>
        <v/>
      </c>
    </row>
    <row r="60" spans="2:39" s="13" customFormat="1" ht="15" customHeight="1">
      <c r="B60" s="21" t="s">
        <v>121</v>
      </c>
      <c r="C60" s="1"/>
      <c r="D60" s="22" t="s">
        <v>126</v>
      </c>
      <c r="E60" s="1" t="s">
        <v>127</v>
      </c>
      <c r="F60" s="23" t="s">
        <v>29</v>
      </c>
      <c r="G60" s="24"/>
      <c r="H60" s="25">
        <v>4613</v>
      </c>
      <c r="I60" s="24"/>
      <c r="J60" s="25" t="b">
        <v>0</v>
      </c>
      <c r="K60" s="19"/>
      <c r="L60" s="26"/>
      <c r="M60" s="27"/>
      <c r="AB60" s="13" t="str">
        <f t="array" ref="AB60">IFERROR(INDEX(B57:B64, SMALL(IF("V"=F57:F64, ROW(F57:F64)-MIN(ROW(F57:F64))+1, ""), ROW() -56 )), "")</f>
        <v>Indianapolis ,University Of</v>
      </c>
      <c r="AC60" s="13">
        <f t="array" ref="AC60">IFERROR(INDEX(C57:C64, SMALL(IF("V"=F57:F64, ROW(F57:F64)-MIN(ROW(F57:F64))+1, ""), ROW() -56 )), "")</f>
        <v>0</v>
      </c>
      <c r="AD60" s="13" t="str">
        <f t="array" ref="AD60">IFERROR(INDEX(D57:D64, SMALL(IF("V"=F57:F64, ROW(F57:F64)-MIN(ROW(F57:F64))+1, ""), ROW() -56 )), "")</f>
        <v>22-29863</v>
      </c>
      <c r="AE60" s="13" t="str">
        <f t="array" ref="AE60">IFERROR(INDEX(E57:E64, SMALL(IF("V"=F57:F64, ROW(F57:F64)-MIN(ROW(F57:F64))+1, ""), ROW() -56 )), "")</f>
        <v>Wesley Hawk</v>
      </c>
      <c r="AF60" s="13" t="str">
        <f t="array" ref="AF60">IFERROR(INDEX(B57:B64, SMALL(IF(ISNUMBER(SEARCH("JV1",F57:F64)), ROW(F57:F64)-MIN(ROW(F57:F64))+1, ""), ROW() -56 )), "")</f>
        <v/>
      </c>
      <c r="AG60" s="13" t="str">
        <f t="array" ref="AG60">IFERROR(INDEX(C57:C64, SMALL(IF(ISNUMBER(SEARCH("JV1",F57:F64)), ROW(F57:F64)-MIN(ROW(F57:F64))+1, ""), ROW() -56 )), "")</f>
        <v/>
      </c>
      <c r="AH60" s="13" t="str">
        <f t="array" ref="AH60">IFERROR(INDEX(D57:D64, SMALL(IF(ISNUMBER(SEARCH("JV1",F57:F64)), ROW(F57:F64)-MIN(ROW(F57:F64))+1, ""), ROW() -56 )), "")</f>
        <v/>
      </c>
      <c r="AI60" s="13" t="str">
        <f t="array" ref="AI60">IFERROR(INDEX(E57:E64, SMALL(IF(ISNUMBER(SEARCH("JV1",F57:F64)), ROW(F57:F64)-MIN(ROW(F57:F64))+1, ""), ROW() -56 )), "")</f>
        <v/>
      </c>
      <c r="AJ60" s="13" t="str">
        <f t="array" ref="AJ60">IFERROR(INDEX(B57:B64, SMALL(IF(ISNUMBER(SEARCH("JV2",F57:F64)), ROW(F57:F64)-MIN(ROW(F57:F64))+1, ""), ROW() -56 )), "")</f>
        <v/>
      </c>
      <c r="AK60" s="13" t="str">
        <f t="array" ref="AK60">IFERROR(INDEX(C57:C64, SMALL(IF(ISNUMBER(SEARCH("JV2",F57:F64)), ROW(F57:F64)-MIN(ROW(F57:F64))+1, ""), ROW() -56 )), "")</f>
        <v/>
      </c>
      <c r="AL60" s="13" t="str">
        <f t="array" ref="AL60">IFERROR(INDEX(D57:D64, SMALL(IF(ISNUMBER(SEARCH("JV2",F57:F64)), ROW(F57:F64)-MIN(ROW(F57:F64))+1, ""), ROW() -56 )), "")</f>
        <v/>
      </c>
      <c r="AM60" s="13" t="str">
        <f t="array" ref="AM60">IFERROR(INDEX(E57:E64, SMALL(IF(ISNUMBER(SEARCH("JV2",F57:F64)), ROW(F57:F64)-MIN(ROW(F57:F64))+1, ""), ROW() -56 )), "")</f>
        <v/>
      </c>
    </row>
    <row r="61" spans="2:39" s="13" customFormat="1" ht="15" customHeight="1">
      <c r="B61" s="21" t="s">
        <v>121</v>
      </c>
      <c r="C61" s="1"/>
      <c r="D61" s="22" t="s">
        <v>128</v>
      </c>
      <c r="E61" s="1" t="s">
        <v>129</v>
      </c>
      <c r="F61" s="23" t="s">
        <v>13</v>
      </c>
      <c r="G61" s="24"/>
      <c r="H61" s="25">
        <v>4613</v>
      </c>
      <c r="I61" s="24"/>
      <c r="J61" s="25" t="b">
        <v>0</v>
      </c>
      <c r="K61" s="19"/>
      <c r="L61" s="26"/>
      <c r="M61" s="27"/>
      <c r="AB61" s="13" t="str">
        <f t="array" ref="AB61">IFERROR(INDEX(B57:B64, SMALL(IF("V"=F57:F64, ROW(F57:F64)-MIN(ROW(F57:F64))+1, ""), ROW() -56 )), "")</f>
        <v>Indianapolis ,University Of</v>
      </c>
      <c r="AC61" s="13">
        <f t="array" ref="AC61">IFERROR(INDEX(C57:C64, SMALL(IF("V"=F57:F64, ROW(F57:F64)-MIN(ROW(F57:F64))+1, ""), ROW() -56 )), "")</f>
        <v>0</v>
      </c>
      <c r="AD61" s="13" t="str">
        <f t="array" ref="AD61">IFERROR(INDEX(D57:D64, SMALL(IF("V"=F57:F64, ROW(F57:F64)-MIN(ROW(F57:F64))+1, ""), ROW() -56 )), "")</f>
        <v>11-754989</v>
      </c>
      <c r="AE61" s="13" t="str">
        <f t="array" ref="AE61">IFERROR(INDEX(E57:E64, SMALL(IF("V"=F57:F64, ROW(F57:F64)-MIN(ROW(F57:F64))+1, ""), ROW() -56 )), "")</f>
        <v>William Likens</v>
      </c>
      <c r="AF61" s="13" t="str">
        <f t="array" ref="AF61">IFERROR(INDEX(B57:B64, SMALL(IF(ISNUMBER(SEARCH("JV1",F57:F64)), ROW(F57:F64)-MIN(ROW(F57:F64))+1, ""), ROW() -56 )), "")</f>
        <v/>
      </c>
      <c r="AG61" s="13" t="str">
        <f t="array" ref="AG61">IFERROR(INDEX(C57:C64, SMALL(IF(ISNUMBER(SEARCH("JV1",F57:F64)), ROW(F57:F64)-MIN(ROW(F57:F64))+1, ""), ROW() -56 )), "")</f>
        <v/>
      </c>
      <c r="AH61" s="13" t="str">
        <f t="array" ref="AH61">IFERROR(INDEX(D57:D64, SMALL(IF(ISNUMBER(SEARCH("JV1",F57:F64)), ROW(F57:F64)-MIN(ROW(F57:F64))+1, ""), ROW() -56 )), "")</f>
        <v/>
      </c>
      <c r="AI61" s="13" t="str">
        <f t="array" ref="AI61">IFERROR(INDEX(E57:E64, SMALL(IF(ISNUMBER(SEARCH("JV1",F57:F64)), ROW(F57:F64)-MIN(ROW(F57:F64))+1, ""), ROW() -56 )), "")</f>
        <v/>
      </c>
      <c r="AJ61" s="13" t="str">
        <f t="array" ref="AJ61">IFERROR(INDEX(B57:B64, SMALL(IF(ISNUMBER(SEARCH("JV2",F57:F64)), ROW(F57:F64)-MIN(ROW(F57:F64))+1, ""), ROW() -56 )), "")</f>
        <v/>
      </c>
      <c r="AK61" s="13" t="str">
        <f t="array" ref="AK61">IFERROR(INDEX(C57:C64, SMALL(IF(ISNUMBER(SEARCH("JV2",F57:F64)), ROW(F57:F64)-MIN(ROW(F57:F64))+1, ""), ROW() -56 )), "")</f>
        <v/>
      </c>
      <c r="AL61" s="13" t="str">
        <f t="array" ref="AL61">IFERROR(INDEX(D57:D64, SMALL(IF(ISNUMBER(SEARCH("JV2",F57:F64)), ROW(F57:F64)-MIN(ROW(F57:F64))+1, ""), ROW() -56 )), "")</f>
        <v/>
      </c>
      <c r="AM61" s="13" t="str">
        <f t="array" ref="AM61">IFERROR(INDEX(E57:E64, SMALL(IF(ISNUMBER(SEARCH("JV2",F57:F64)), ROW(F57:F64)-MIN(ROW(F57:F64))+1, ""), ROW() -56 )), "")</f>
        <v/>
      </c>
    </row>
    <row r="62" spans="2:39" s="13" customFormat="1" ht="15" customHeight="1">
      <c r="B62" s="21" t="s">
        <v>121</v>
      </c>
      <c r="C62" s="1"/>
      <c r="D62" s="22" t="s">
        <v>130</v>
      </c>
      <c r="E62" s="1" t="s">
        <v>131</v>
      </c>
      <c r="F62" s="23" t="s">
        <v>13</v>
      </c>
      <c r="G62" s="24"/>
      <c r="H62" s="25">
        <v>4613</v>
      </c>
      <c r="I62" s="24"/>
      <c r="J62" s="25" t="b">
        <v>0</v>
      </c>
      <c r="K62" s="19"/>
      <c r="L62" s="26"/>
      <c r="M62" s="27"/>
      <c r="AB62" s="13" t="str">
        <f t="array" ref="AB62">IFERROR(INDEX(B57:B64, SMALL(IF("V"=F57:F64, ROW(F57:F64)-MIN(ROW(F57:F64))+1, ""), ROW() -56 )), "")</f>
        <v>Indianapolis ,University Of</v>
      </c>
      <c r="AC62" s="13">
        <f t="array" ref="AC62">IFERROR(INDEX(C57:C64, SMALL(IF("V"=F57:F64, ROW(F57:F64)-MIN(ROW(F57:F64))+1, ""), ROW() -56 )), "")</f>
        <v>0</v>
      </c>
      <c r="AD62" s="13" t="str">
        <f t="array" ref="AD62">IFERROR(INDEX(D57:D64, SMALL(IF("V"=F57:F64, ROW(F57:F64)-MIN(ROW(F57:F64))+1, ""), ROW() -56 )), "")</f>
        <v>19-72428</v>
      </c>
      <c r="AE62" s="13" t="str">
        <f t="array" ref="AE62">IFERROR(INDEX(E57:E64, SMALL(IF("V"=F57:F64, ROW(F57:F64)-MIN(ROW(F57:F64))+1, ""), ROW() -56 )), "")</f>
        <v>Zander Parise</v>
      </c>
      <c r="AF62" s="13" t="str">
        <f t="array" ref="AF62">IFERROR(INDEX(B57:B64, SMALL(IF(ISNUMBER(SEARCH("JV1",F57:F64)), ROW(F57:F64)-MIN(ROW(F57:F64))+1, ""), ROW() -56 )), "")</f>
        <v/>
      </c>
      <c r="AG62" s="13" t="str">
        <f t="array" ref="AG62">IFERROR(INDEX(C57:C64, SMALL(IF(ISNUMBER(SEARCH("JV1",F57:F64)), ROW(F57:F64)-MIN(ROW(F57:F64))+1, ""), ROW() -56 )), "")</f>
        <v/>
      </c>
      <c r="AH62" s="13" t="str">
        <f t="array" ref="AH62">IFERROR(INDEX(D57:D64, SMALL(IF(ISNUMBER(SEARCH("JV1",F57:F64)), ROW(F57:F64)-MIN(ROW(F57:F64))+1, ""), ROW() -56 )), "")</f>
        <v/>
      </c>
      <c r="AI62" s="13" t="str">
        <f t="array" ref="AI62">IFERROR(INDEX(E57:E64, SMALL(IF(ISNUMBER(SEARCH("JV1",F57:F64)), ROW(F57:F64)-MIN(ROW(F57:F64))+1, ""), ROW() -56 )), "")</f>
        <v/>
      </c>
      <c r="AJ62" s="13" t="str">
        <f t="array" ref="AJ62">IFERROR(INDEX(B57:B64, SMALL(IF(ISNUMBER(SEARCH("JV2",F57:F64)), ROW(F57:F64)-MIN(ROW(F57:F64))+1, ""), ROW() -56 )), "")</f>
        <v/>
      </c>
      <c r="AK62" s="13" t="str">
        <f t="array" ref="AK62">IFERROR(INDEX(C57:C64, SMALL(IF(ISNUMBER(SEARCH("JV2",F57:F64)), ROW(F57:F64)-MIN(ROW(F57:F64))+1, ""), ROW() -56 )), "")</f>
        <v/>
      </c>
      <c r="AL62" s="13" t="str">
        <f t="array" ref="AL62">IFERROR(INDEX(D57:D64, SMALL(IF(ISNUMBER(SEARCH("JV2",F57:F64)), ROW(F57:F64)-MIN(ROW(F57:F64))+1, ""), ROW() -56 )), "")</f>
        <v/>
      </c>
      <c r="AM62" s="13" t="str">
        <f t="array" ref="AM62">IFERROR(INDEX(E57:E64, SMALL(IF(ISNUMBER(SEARCH("JV2",F57:F64)), ROW(F57:F64)-MIN(ROW(F57:F64))+1, ""), ROW() -56 )), "")</f>
        <v/>
      </c>
    </row>
    <row r="63" spans="2:39" s="13" customFormat="1" ht="15" customHeight="1">
      <c r="B63" s="21" t="s">
        <v>121</v>
      </c>
      <c r="C63" s="1"/>
      <c r="D63" s="22" t="s">
        <v>132</v>
      </c>
      <c r="E63" s="1" t="s">
        <v>133</v>
      </c>
      <c r="F63" s="23" t="s">
        <v>13</v>
      </c>
      <c r="G63" s="24"/>
      <c r="H63" s="25">
        <v>4613</v>
      </c>
      <c r="I63" s="24"/>
      <c r="J63" s="25" t="b">
        <v>0</v>
      </c>
      <c r="K63" s="19"/>
      <c r="L63" s="26"/>
      <c r="M63" s="27"/>
      <c r="AB63" s="13" t="str">
        <f t="array" ref="AB63">IFERROR(INDEX(B57:B64, SMALL(IF("V"=F57:F64, ROW(F57:F64)-MIN(ROW(F57:F64))+1, ""), ROW() -56 )), "")</f>
        <v/>
      </c>
      <c r="AC63" s="13" t="str">
        <f t="array" ref="AC63">IFERROR(INDEX(C57:C64, SMALL(IF("V"=F57:F64, ROW(F57:F64)-MIN(ROW(F57:F64))+1, ""), ROW() -56 )), "")</f>
        <v/>
      </c>
      <c r="AD63" s="13" t="str">
        <f t="array" ref="AD63">IFERROR(INDEX(D57:D64, SMALL(IF("V"=F57:F64, ROW(F57:F64)-MIN(ROW(F57:F64))+1, ""), ROW() -56 )), "")</f>
        <v/>
      </c>
      <c r="AE63" s="13" t="str">
        <f t="array" ref="AE63">IFERROR(INDEX(E57:E64, SMALL(IF("V"=F57:F64, ROW(F57:F64)-MIN(ROW(F57:F64))+1, ""), ROW() -56 )), "")</f>
        <v/>
      </c>
      <c r="AF63" s="13" t="str">
        <f t="array" ref="AF63">IFERROR(INDEX(B57:B64, SMALL(IF(ISNUMBER(SEARCH("JV1",F57:F64)), ROW(F57:F64)-MIN(ROW(F57:F64))+1, ""), ROW() -56 )), "")</f>
        <v/>
      </c>
      <c r="AG63" s="13" t="str">
        <f t="array" ref="AG63">IFERROR(INDEX(C57:C64, SMALL(IF(ISNUMBER(SEARCH("JV1",F57:F64)), ROW(F57:F64)-MIN(ROW(F57:F64))+1, ""), ROW() -56 )), "")</f>
        <v/>
      </c>
      <c r="AH63" s="13" t="str">
        <f t="array" ref="AH63">IFERROR(INDEX(D57:D64, SMALL(IF(ISNUMBER(SEARCH("JV1",F57:F64)), ROW(F57:F64)-MIN(ROW(F57:F64))+1, ""), ROW() -56 )), "")</f>
        <v/>
      </c>
      <c r="AI63" s="13" t="str">
        <f t="array" ref="AI63">IFERROR(INDEX(E57:E64, SMALL(IF(ISNUMBER(SEARCH("JV1",F57:F64)), ROW(F57:F64)-MIN(ROW(F57:F64))+1, ""), ROW() -56 )), "")</f>
        <v/>
      </c>
      <c r="AJ63" s="13" t="str">
        <f t="array" ref="AJ63">IFERROR(INDEX(B57:B64, SMALL(IF(ISNUMBER(SEARCH("JV2",F57:F64)), ROW(F57:F64)-MIN(ROW(F57:F64))+1, ""), ROW() -56 )), "")</f>
        <v/>
      </c>
      <c r="AK63" s="13" t="str">
        <f t="array" ref="AK63">IFERROR(INDEX(C57:C64, SMALL(IF(ISNUMBER(SEARCH("JV2",F57:F64)), ROW(F57:F64)-MIN(ROW(F57:F64))+1, ""), ROW() -56 )), "")</f>
        <v/>
      </c>
      <c r="AL63" s="13" t="str">
        <f t="array" ref="AL63">IFERROR(INDEX(D57:D64, SMALL(IF(ISNUMBER(SEARCH("JV2",F57:F64)), ROW(F57:F64)-MIN(ROW(F57:F64))+1, ""), ROW() -56 )), "")</f>
        <v/>
      </c>
      <c r="AM63" s="13" t="str">
        <f t="array" ref="AM63">IFERROR(INDEX(E57:E64, SMALL(IF(ISNUMBER(SEARCH("JV2",F57:F64)), ROW(F57:F64)-MIN(ROW(F57:F64))+1, ""), ROW() -56 )), "")</f>
        <v/>
      </c>
    </row>
    <row r="64" spans="2:39" s="13" customFormat="1" ht="15" customHeight="1">
      <c r="B64" s="21" t="s">
        <v>121</v>
      </c>
      <c r="C64" s="1"/>
      <c r="D64" s="22" t="s">
        <v>134</v>
      </c>
      <c r="E64" s="1" t="s">
        <v>135</v>
      </c>
      <c r="F64" s="23" t="s">
        <v>13</v>
      </c>
      <c r="G64" s="24"/>
      <c r="H64" s="25">
        <v>4613</v>
      </c>
      <c r="I64" s="24"/>
      <c r="J64" s="25" t="b">
        <v>0</v>
      </c>
      <c r="K64" s="19"/>
      <c r="L64" s="26"/>
      <c r="M64" s="27"/>
      <c r="AB64" s="13" t="str">
        <f t="array" ref="AB64">IFERROR(INDEX(B57:B64, SMALL(IF("V"=F57:F64, ROW(F57:F64)-MIN(ROW(F57:F64))+1, ""), ROW() -56 )), "")</f>
        <v/>
      </c>
      <c r="AC64" s="13" t="str">
        <f t="array" ref="AC64">IFERROR(INDEX(C57:C64, SMALL(IF("V"=F57:F64, ROW(F57:F64)-MIN(ROW(F57:F64))+1, ""), ROW() -56 )), "")</f>
        <v/>
      </c>
      <c r="AD64" s="13" t="str">
        <f t="array" ref="AD64">IFERROR(INDEX(D57:D64, SMALL(IF("V"=F57:F64, ROW(F57:F64)-MIN(ROW(F57:F64))+1, ""), ROW() -56 )), "")</f>
        <v/>
      </c>
      <c r="AE64" s="13" t="str">
        <f t="array" ref="AE64">IFERROR(INDEX(E57:E64, SMALL(IF("V"=F57:F64, ROW(F57:F64)-MIN(ROW(F57:F64))+1, ""), ROW() -56 )), "")</f>
        <v/>
      </c>
      <c r="AF64" s="13" t="str">
        <f t="array" ref="AF64">IFERROR(INDEX(B57:B64, SMALL(IF(ISNUMBER(SEARCH("JV1",F57:F64)), ROW(F57:F64)-MIN(ROW(F57:F64))+1, ""), ROW() -56 )), "")</f>
        <v/>
      </c>
      <c r="AG64" s="13" t="str">
        <f t="array" ref="AG64">IFERROR(INDEX(C57:C64, SMALL(IF(ISNUMBER(SEARCH("JV1",F57:F64)), ROW(F57:F64)-MIN(ROW(F57:F64))+1, ""), ROW() -56 )), "")</f>
        <v/>
      </c>
      <c r="AH64" s="13" t="str">
        <f t="array" ref="AH64">IFERROR(INDEX(D57:D64, SMALL(IF(ISNUMBER(SEARCH("JV1",F57:F64)), ROW(F57:F64)-MIN(ROW(F57:F64))+1, ""), ROW() -56 )), "")</f>
        <v/>
      </c>
      <c r="AI64" s="13" t="str">
        <f t="array" ref="AI64">IFERROR(INDEX(E57:E64, SMALL(IF(ISNUMBER(SEARCH("JV1",F57:F64)), ROW(F57:F64)-MIN(ROW(F57:F64))+1, ""), ROW() -56 )), "")</f>
        <v/>
      </c>
      <c r="AJ64" s="13" t="str">
        <f t="array" ref="AJ64">IFERROR(INDEX(B57:B64, SMALL(IF(ISNUMBER(SEARCH("JV2",F57:F64)), ROW(F57:F64)-MIN(ROW(F57:F64))+1, ""), ROW() -56 )), "")</f>
        <v/>
      </c>
      <c r="AK64" s="13" t="str">
        <f t="array" ref="AK64">IFERROR(INDEX(C57:C64, SMALL(IF(ISNUMBER(SEARCH("JV2",F57:F64)), ROW(F57:F64)-MIN(ROW(F57:F64))+1, ""), ROW() -56 )), "")</f>
        <v/>
      </c>
      <c r="AL64" s="13" t="str">
        <f t="array" ref="AL64">IFERROR(INDEX(D57:D64, SMALL(IF(ISNUMBER(SEARCH("JV2",F57:F64)), ROW(F57:F64)-MIN(ROW(F57:F64))+1, ""), ROW() -56 )), "")</f>
        <v/>
      </c>
      <c r="AM64" s="13" t="str">
        <f t="array" ref="AM64">IFERROR(INDEX(E57:E64, SMALL(IF(ISNUMBER(SEARCH("JV2",F57:F64)), ROW(F57:F64)-MIN(ROW(F57:F64))+1, ""), ROW() -56 )), "")</f>
        <v/>
      </c>
    </row>
    <row r="65" spans="2:39" s="13" customFormat="1" ht="15" customHeight="1">
      <c r="B65" s="21" t="s">
        <v>136</v>
      </c>
      <c r="C65" s="1"/>
      <c r="D65" s="22" t="s">
        <v>137</v>
      </c>
      <c r="E65" s="1" t="s">
        <v>138</v>
      </c>
      <c r="F65" s="23" t="s">
        <v>13</v>
      </c>
      <c r="G65" s="24"/>
      <c r="H65" s="25">
        <v>3462</v>
      </c>
      <c r="I65" s="24"/>
      <c r="J65" s="25" t="b">
        <v>0</v>
      </c>
      <c r="K65" s="19"/>
      <c r="L65" s="26"/>
      <c r="M65" s="27"/>
      <c r="AB65" s="13" t="str">
        <f t="array" ref="AB65">IFERROR(INDEX(B65:B72, SMALL(IF("V"=F65:F72, ROW(F65:F72)-MIN(ROW(F65:F72))+1, ""), ROW() -64 )), "")</f>
        <v>Kentucky Wesleyan</v>
      </c>
      <c r="AC65" s="13">
        <f t="array" ref="AC65">IFERROR(INDEX(C65:C72, SMALL(IF("V"=F65:F72, ROW(F65:F72)-MIN(ROW(F65:F72))+1, ""), ROW() -64 )), "")</f>
        <v>0</v>
      </c>
      <c r="AD65" s="13" t="str">
        <f t="array" ref="AD65">IFERROR(INDEX(D65:D72, SMALL(IF("V"=F65:F72, ROW(F65:F72)-MIN(ROW(F65:F72))+1, ""), ROW() -64 )), "")</f>
        <v>7914-3283</v>
      </c>
      <c r="AE65" s="13" t="str">
        <f t="array" ref="AE65">IFERROR(INDEX(E65:E72, SMALL(IF("V"=F65:F72, ROW(F65:F72)-MIN(ROW(F65:F72))+1, ""), ROW() -64 )), "")</f>
        <v>Austin Vickers</v>
      </c>
      <c r="AF65" s="13" t="str">
        <f t="array" ref="AF65">IFERROR(INDEX(B65:B72, SMALL(IF(ISNUMBER(SEARCH("JV1",F65:F72)), ROW(F65:F72)-MIN(ROW(F65:F72))+1, ""), ROW() -64 )), "")</f>
        <v/>
      </c>
      <c r="AG65" s="13" t="str">
        <f t="array" ref="AG65">IFERROR(INDEX(C65:C72, SMALL(IF(ISNUMBER(SEARCH("JV1",F65:F72)), ROW(F65:F72)-MIN(ROW(F65:F72))+1, ""), ROW() -64 )), "")</f>
        <v/>
      </c>
      <c r="AH65" s="13" t="str">
        <f t="array" ref="AH65">IFERROR(INDEX(D65:D72, SMALL(IF(ISNUMBER(SEARCH("JV1",F65:F72)), ROW(F65:F72)-MIN(ROW(F65:F72))+1, ""), ROW() -64 )), "")</f>
        <v/>
      </c>
      <c r="AI65" s="13" t="str">
        <f t="array" ref="AI65">IFERROR(INDEX(E65:E72, SMALL(IF(ISNUMBER(SEARCH("JV1",F65:F72)), ROW(F65:F72)-MIN(ROW(F65:F72))+1, ""), ROW() -64 )), "")</f>
        <v/>
      </c>
      <c r="AJ65" s="13" t="str">
        <f t="array" ref="AJ65">IFERROR(INDEX(B65:B72, SMALL(IF(ISNUMBER(SEARCH("JV2",F65:F72)), ROW(F65:F72)-MIN(ROW(F65:F72))+1, ""), ROW() -64 )), "")</f>
        <v/>
      </c>
      <c r="AK65" s="13" t="str">
        <f t="array" ref="AK65">IFERROR(INDEX(C65:C72, SMALL(IF(ISNUMBER(SEARCH("JV2",F65:F72)), ROW(F65:F72)-MIN(ROW(F65:F72))+1, ""), ROW() -64 )), "")</f>
        <v/>
      </c>
      <c r="AL65" s="13" t="str">
        <f t="array" ref="AL65">IFERROR(INDEX(D65:D72, SMALL(IF(ISNUMBER(SEARCH("JV2",F65:F72)), ROW(F65:F72)-MIN(ROW(F65:F72))+1, ""), ROW() -64 )), "")</f>
        <v/>
      </c>
      <c r="AM65" s="13" t="str">
        <f t="array" ref="AM65">IFERROR(INDEX(E65:E72, SMALL(IF(ISNUMBER(SEARCH("JV2",F65:F72)), ROW(F65:F72)-MIN(ROW(F65:F72))+1, ""), ROW() -64 )), "")</f>
        <v/>
      </c>
    </row>
    <row r="66" spans="2:39" s="13" customFormat="1" ht="15" customHeight="1">
      <c r="B66" s="21" t="s">
        <v>136</v>
      </c>
      <c r="C66" s="1"/>
      <c r="D66" s="22" t="s">
        <v>139</v>
      </c>
      <c r="E66" s="1" t="s">
        <v>140</v>
      </c>
      <c r="F66" s="23" t="s">
        <v>13</v>
      </c>
      <c r="G66" s="24"/>
      <c r="H66" s="25">
        <v>3462</v>
      </c>
      <c r="I66" s="24"/>
      <c r="J66" s="25" t="b">
        <v>0</v>
      </c>
      <c r="K66" s="19"/>
      <c r="L66" s="26"/>
      <c r="M66" s="27"/>
      <c r="AB66" s="13" t="str">
        <f t="array" ref="AB66">IFERROR(INDEX(B65:B72, SMALL(IF("V"=F65:F72, ROW(F65:F72)-MIN(ROW(F65:F72))+1, ""), ROW() -64 )), "")</f>
        <v>Kentucky Wesleyan</v>
      </c>
      <c r="AC66" s="13">
        <f t="array" ref="AC66">IFERROR(INDEX(C65:C72, SMALL(IF("V"=F65:F72, ROW(F65:F72)-MIN(ROW(F65:F72))+1, ""), ROW() -64 )), "")</f>
        <v>0</v>
      </c>
      <c r="AD66" s="13" t="str">
        <f t="array" ref="AD66">IFERROR(INDEX(D65:D72, SMALL(IF("V"=F65:F72, ROW(F65:F72)-MIN(ROW(F65:F72))+1, ""), ROW() -64 )), "")</f>
        <v>19-85461</v>
      </c>
      <c r="AE66" s="13" t="str">
        <f t="array" ref="AE66">IFERROR(INDEX(E65:E72, SMALL(IF("V"=F65:F72, ROW(F65:F72)-MIN(ROW(F65:F72))+1, ""), ROW() -64 )), "")</f>
        <v>Ayden Sprowles</v>
      </c>
      <c r="AF66" s="13" t="str">
        <f t="array" ref="AF66">IFERROR(INDEX(B65:B72, SMALL(IF(ISNUMBER(SEARCH("JV1",F65:F72)), ROW(F65:F72)-MIN(ROW(F65:F72))+1, ""), ROW() -64 )), "")</f>
        <v/>
      </c>
      <c r="AG66" s="13" t="str">
        <f t="array" ref="AG66">IFERROR(INDEX(C65:C72, SMALL(IF(ISNUMBER(SEARCH("JV1",F65:F72)), ROW(F65:F72)-MIN(ROW(F65:F72))+1, ""), ROW() -64 )), "")</f>
        <v/>
      </c>
      <c r="AH66" s="13" t="str">
        <f t="array" ref="AH66">IFERROR(INDEX(D65:D72, SMALL(IF(ISNUMBER(SEARCH("JV1",F65:F72)), ROW(F65:F72)-MIN(ROW(F65:F72))+1, ""), ROW() -64 )), "")</f>
        <v/>
      </c>
      <c r="AI66" s="13" t="str">
        <f t="array" ref="AI66">IFERROR(INDEX(E65:E72, SMALL(IF(ISNUMBER(SEARCH("JV1",F65:F72)), ROW(F65:F72)-MIN(ROW(F65:F72))+1, ""), ROW() -64 )), "")</f>
        <v/>
      </c>
      <c r="AJ66" s="13" t="str">
        <f t="array" ref="AJ66">IFERROR(INDEX(B65:B72, SMALL(IF(ISNUMBER(SEARCH("JV2",F65:F72)), ROW(F65:F72)-MIN(ROW(F65:F72))+1, ""), ROW() -64 )), "")</f>
        <v/>
      </c>
      <c r="AK66" s="13" t="str">
        <f t="array" ref="AK66">IFERROR(INDEX(C65:C72, SMALL(IF(ISNUMBER(SEARCH("JV2",F65:F72)), ROW(F65:F72)-MIN(ROW(F65:F72))+1, ""), ROW() -64 )), "")</f>
        <v/>
      </c>
      <c r="AL66" s="13" t="str">
        <f t="array" ref="AL66">IFERROR(INDEX(D65:D72, SMALL(IF(ISNUMBER(SEARCH("JV2",F65:F72)), ROW(F65:F72)-MIN(ROW(F65:F72))+1, ""), ROW() -64 )), "")</f>
        <v/>
      </c>
      <c r="AM66" s="13" t="str">
        <f t="array" ref="AM66">IFERROR(INDEX(E65:E72, SMALL(IF(ISNUMBER(SEARCH("JV2",F65:F72)), ROW(F65:F72)-MIN(ROW(F65:F72))+1, ""), ROW() -64 )), "")</f>
        <v/>
      </c>
    </row>
    <row r="67" spans="2:39" s="13" customFormat="1" ht="15" customHeight="1">
      <c r="B67" s="21" t="s">
        <v>136</v>
      </c>
      <c r="C67" s="1"/>
      <c r="D67" s="22" t="s">
        <v>141</v>
      </c>
      <c r="E67" s="1" t="s">
        <v>142</v>
      </c>
      <c r="F67" s="23" t="s">
        <v>13</v>
      </c>
      <c r="G67" s="24"/>
      <c r="H67" s="25">
        <v>3462</v>
      </c>
      <c r="I67" s="24"/>
      <c r="J67" s="25" t="b">
        <v>0</v>
      </c>
      <c r="K67" s="19"/>
      <c r="L67" s="26"/>
      <c r="M67" s="27"/>
      <c r="AB67" s="13" t="str">
        <f t="array" ref="AB67">IFERROR(INDEX(B65:B72, SMALL(IF("V"=F65:F72, ROW(F65:F72)-MIN(ROW(F65:F72))+1, ""), ROW() -64 )), "")</f>
        <v>Kentucky Wesleyan</v>
      </c>
      <c r="AC67" s="13">
        <f t="array" ref="AC67">IFERROR(INDEX(C65:C72, SMALL(IF("V"=F65:F72, ROW(F65:F72)-MIN(ROW(F65:F72))+1, ""), ROW() -64 )), "")</f>
        <v>0</v>
      </c>
      <c r="AD67" s="13" t="str">
        <f t="array" ref="AD67">IFERROR(INDEX(D65:D72, SMALL(IF("V"=F65:F72, ROW(F65:F72)-MIN(ROW(F65:F72))+1, ""), ROW() -64 )), "")</f>
        <v>19-63574</v>
      </c>
      <c r="AE67" s="13" t="str">
        <f t="array" ref="AE67">IFERROR(INDEX(E65:E72, SMALL(IF("V"=F65:F72, ROW(F65:F72)-MIN(ROW(F65:F72))+1, ""), ROW() -64 )), "")</f>
        <v>Cole Hoehler</v>
      </c>
      <c r="AF67" s="13" t="str">
        <f t="array" ref="AF67">IFERROR(INDEX(B65:B72, SMALL(IF(ISNUMBER(SEARCH("JV1",F65:F72)), ROW(F65:F72)-MIN(ROW(F65:F72))+1, ""), ROW() -64 )), "")</f>
        <v/>
      </c>
      <c r="AG67" s="13" t="str">
        <f t="array" ref="AG67">IFERROR(INDEX(C65:C72, SMALL(IF(ISNUMBER(SEARCH("JV1",F65:F72)), ROW(F65:F72)-MIN(ROW(F65:F72))+1, ""), ROW() -64 )), "")</f>
        <v/>
      </c>
      <c r="AH67" s="13" t="str">
        <f t="array" ref="AH67">IFERROR(INDEX(D65:D72, SMALL(IF(ISNUMBER(SEARCH("JV1",F65:F72)), ROW(F65:F72)-MIN(ROW(F65:F72))+1, ""), ROW() -64 )), "")</f>
        <v/>
      </c>
      <c r="AI67" s="13" t="str">
        <f t="array" ref="AI67">IFERROR(INDEX(E65:E72, SMALL(IF(ISNUMBER(SEARCH("JV1",F65:F72)), ROW(F65:F72)-MIN(ROW(F65:F72))+1, ""), ROW() -64 )), "")</f>
        <v/>
      </c>
      <c r="AJ67" s="13" t="str">
        <f t="array" ref="AJ67">IFERROR(INDEX(B65:B72, SMALL(IF(ISNUMBER(SEARCH("JV2",F65:F72)), ROW(F65:F72)-MIN(ROW(F65:F72))+1, ""), ROW() -64 )), "")</f>
        <v/>
      </c>
      <c r="AK67" s="13" t="str">
        <f t="array" ref="AK67">IFERROR(INDEX(C65:C72, SMALL(IF(ISNUMBER(SEARCH("JV2",F65:F72)), ROW(F65:F72)-MIN(ROW(F65:F72))+1, ""), ROW() -64 )), "")</f>
        <v/>
      </c>
      <c r="AL67" s="13" t="str">
        <f t="array" ref="AL67">IFERROR(INDEX(D65:D72, SMALL(IF(ISNUMBER(SEARCH("JV2",F65:F72)), ROW(F65:F72)-MIN(ROW(F65:F72))+1, ""), ROW() -64 )), "")</f>
        <v/>
      </c>
      <c r="AM67" s="13" t="str">
        <f t="array" ref="AM67">IFERROR(INDEX(E65:E72, SMALL(IF(ISNUMBER(SEARCH("JV2",F65:F72)), ROW(F65:F72)-MIN(ROW(F65:F72))+1, ""), ROW() -64 )), "")</f>
        <v/>
      </c>
    </row>
    <row r="68" spans="2:39" s="13" customFormat="1" ht="15" customHeight="1">
      <c r="B68" s="21" t="s">
        <v>136</v>
      </c>
      <c r="C68" s="1"/>
      <c r="D68" s="22" t="s">
        <v>143</v>
      </c>
      <c r="E68" s="1" t="s">
        <v>144</v>
      </c>
      <c r="F68" s="23" t="s">
        <v>13</v>
      </c>
      <c r="G68" s="24"/>
      <c r="H68" s="25">
        <v>3462</v>
      </c>
      <c r="I68" s="24"/>
      <c r="J68" s="25" t="b">
        <v>0</v>
      </c>
      <c r="K68" s="19"/>
      <c r="L68" s="26"/>
      <c r="M68" s="27"/>
      <c r="AB68" s="13" t="str">
        <f t="array" ref="AB68">IFERROR(INDEX(B65:B72, SMALL(IF("V"=F65:F72, ROW(F65:F72)-MIN(ROW(F65:F72))+1, ""), ROW() -64 )), "")</f>
        <v>Kentucky Wesleyan</v>
      </c>
      <c r="AC68" s="13">
        <f t="array" ref="AC68">IFERROR(INDEX(C65:C72, SMALL(IF("V"=F65:F72, ROW(F65:F72)-MIN(ROW(F65:F72))+1, ""), ROW() -64 )), "")</f>
        <v>0</v>
      </c>
      <c r="AD68" s="13" t="str">
        <f t="array" ref="AD68">IFERROR(INDEX(D65:D72, SMALL(IF("V"=F65:F72, ROW(F65:F72)-MIN(ROW(F65:F72))+1, ""), ROW() -64 )), "")</f>
        <v>15-145728</v>
      </c>
      <c r="AE68" s="13" t="str">
        <f t="array" ref="AE68">IFERROR(INDEX(E65:E72, SMALL(IF("V"=F65:F72, ROW(F65:F72)-MIN(ROW(F65:F72))+1, ""), ROW() -64 )), "")</f>
        <v>Dalton Karstens</v>
      </c>
      <c r="AF68" s="13" t="str">
        <f t="array" ref="AF68">IFERROR(INDEX(B65:B72, SMALL(IF(ISNUMBER(SEARCH("JV1",F65:F72)), ROW(F65:F72)-MIN(ROW(F65:F72))+1, ""), ROW() -64 )), "")</f>
        <v/>
      </c>
      <c r="AG68" s="13" t="str">
        <f t="array" ref="AG68">IFERROR(INDEX(C65:C72, SMALL(IF(ISNUMBER(SEARCH("JV1",F65:F72)), ROW(F65:F72)-MIN(ROW(F65:F72))+1, ""), ROW() -64 )), "")</f>
        <v/>
      </c>
      <c r="AH68" s="13" t="str">
        <f t="array" ref="AH68">IFERROR(INDEX(D65:D72, SMALL(IF(ISNUMBER(SEARCH("JV1",F65:F72)), ROW(F65:F72)-MIN(ROW(F65:F72))+1, ""), ROW() -64 )), "")</f>
        <v/>
      </c>
      <c r="AI68" s="13" t="str">
        <f t="array" ref="AI68">IFERROR(INDEX(E65:E72, SMALL(IF(ISNUMBER(SEARCH("JV1",F65:F72)), ROW(F65:F72)-MIN(ROW(F65:F72))+1, ""), ROW() -64 )), "")</f>
        <v/>
      </c>
      <c r="AJ68" s="13" t="str">
        <f t="array" ref="AJ68">IFERROR(INDEX(B65:B72, SMALL(IF(ISNUMBER(SEARCH("JV2",F65:F72)), ROW(F65:F72)-MIN(ROW(F65:F72))+1, ""), ROW() -64 )), "")</f>
        <v/>
      </c>
      <c r="AK68" s="13" t="str">
        <f t="array" ref="AK68">IFERROR(INDEX(C65:C72, SMALL(IF(ISNUMBER(SEARCH("JV2",F65:F72)), ROW(F65:F72)-MIN(ROW(F65:F72))+1, ""), ROW() -64 )), "")</f>
        <v/>
      </c>
      <c r="AL68" s="13" t="str">
        <f t="array" ref="AL68">IFERROR(INDEX(D65:D72, SMALL(IF(ISNUMBER(SEARCH("JV2",F65:F72)), ROW(F65:F72)-MIN(ROW(F65:F72))+1, ""), ROW() -64 )), "")</f>
        <v/>
      </c>
      <c r="AM68" s="13" t="str">
        <f t="array" ref="AM68">IFERROR(INDEX(E65:E72, SMALL(IF(ISNUMBER(SEARCH("JV2",F65:F72)), ROW(F65:F72)-MIN(ROW(F65:F72))+1, ""), ROW() -64 )), "")</f>
        <v/>
      </c>
    </row>
    <row r="69" spans="2:39" s="13" customFormat="1" ht="15" customHeight="1">
      <c r="B69" s="21" t="s">
        <v>136</v>
      </c>
      <c r="C69" s="1"/>
      <c r="D69" s="22" t="s">
        <v>145</v>
      </c>
      <c r="E69" s="1" t="s">
        <v>146</v>
      </c>
      <c r="F69" s="23" t="s">
        <v>13</v>
      </c>
      <c r="G69" s="24"/>
      <c r="H69" s="25">
        <v>3462</v>
      </c>
      <c r="I69" s="24"/>
      <c r="J69" s="25" t="b">
        <v>0</v>
      </c>
      <c r="K69" s="19"/>
      <c r="L69" s="26"/>
      <c r="M69" s="27"/>
      <c r="AB69" s="13" t="str">
        <f t="array" ref="AB69">IFERROR(INDEX(B65:B72, SMALL(IF("V"=F65:F72, ROW(F65:F72)-MIN(ROW(F65:F72))+1, ""), ROW() -64 )), "")</f>
        <v>Kentucky Wesleyan</v>
      </c>
      <c r="AC69" s="13">
        <f t="array" ref="AC69">IFERROR(INDEX(C65:C72, SMALL(IF("V"=F65:F72, ROW(F65:F72)-MIN(ROW(F65:F72))+1, ""), ROW() -64 )), "")</f>
        <v>0</v>
      </c>
      <c r="AD69" s="13" t="str">
        <f t="array" ref="AD69">IFERROR(INDEX(D65:D72, SMALL(IF("V"=F65:F72, ROW(F65:F72)-MIN(ROW(F65:F72))+1, ""), ROW() -64 )), "")</f>
        <v>11-45217</v>
      </c>
      <c r="AE69" s="13" t="str">
        <f t="array" ref="AE69">IFERROR(INDEX(E65:E72, SMALL(IF("V"=F65:F72, ROW(F65:F72)-MIN(ROW(F65:F72))+1, ""), ROW() -64 )), "")</f>
        <v>Evan Decker</v>
      </c>
      <c r="AF69" s="13" t="str">
        <f t="array" ref="AF69">IFERROR(INDEX(B65:B72, SMALL(IF(ISNUMBER(SEARCH("JV1",F65:F72)), ROW(F65:F72)-MIN(ROW(F65:F72))+1, ""), ROW() -64 )), "")</f>
        <v/>
      </c>
      <c r="AG69" s="13" t="str">
        <f t="array" ref="AG69">IFERROR(INDEX(C65:C72, SMALL(IF(ISNUMBER(SEARCH("JV1",F65:F72)), ROW(F65:F72)-MIN(ROW(F65:F72))+1, ""), ROW() -64 )), "")</f>
        <v/>
      </c>
      <c r="AH69" s="13" t="str">
        <f t="array" ref="AH69">IFERROR(INDEX(D65:D72, SMALL(IF(ISNUMBER(SEARCH("JV1",F65:F72)), ROW(F65:F72)-MIN(ROW(F65:F72))+1, ""), ROW() -64 )), "")</f>
        <v/>
      </c>
      <c r="AI69" s="13" t="str">
        <f t="array" ref="AI69">IFERROR(INDEX(E65:E72, SMALL(IF(ISNUMBER(SEARCH("JV1",F65:F72)), ROW(F65:F72)-MIN(ROW(F65:F72))+1, ""), ROW() -64 )), "")</f>
        <v/>
      </c>
      <c r="AJ69" s="13" t="str">
        <f t="array" ref="AJ69">IFERROR(INDEX(B65:B72, SMALL(IF(ISNUMBER(SEARCH("JV2",F65:F72)), ROW(F65:F72)-MIN(ROW(F65:F72))+1, ""), ROW() -64 )), "")</f>
        <v/>
      </c>
      <c r="AK69" s="13" t="str">
        <f t="array" ref="AK69">IFERROR(INDEX(C65:C72, SMALL(IF(ISNUMBER(SEARCH("JV2",F65:F72)), ROW(F65:F72)-MIN(ROW(F65:F72))+1, ""), ROW() -64 )), "")</f>
        <v/>
      </c>
      <c r="AL69" s="13" t="str">
        <f t="array" ref="AL69">IFERROR(INDEX(D65:D72, SMALL(IF(ISNUMBER(SEARCH("JV2",F65:F72)), ROW(F65:F72)-MIN(ROW(F65:F72))+1, ""), ROW() -64 )), "")</f>
        <v/>
      </c>
      <c r="AM69" s="13" t="str">
        <f t="array" ref="AM69">IFERROR(INDEX(E65:E72, SMALL(IF(ISNUMBER(SEARCH("JV2",F65:F72)), ROW(F65:F72)-MIN(ROW(F65:F72))+1, ""), ROW() -64 )), "")</f>
        <v/>
      </c>
    </row>
    <row r="70" spans="2:39" s="13" customFormat="1" ht="15" customHeight="1">
      <c r="B70" s="21" t="s">
        <v>136</v>
      </c>
      <c r="C70" s="1"/>
      <c r="D70" s="22" t="s">
        <v>147</v>
      </c>
      <c r="E70" s="1" t="s">
        <v>148</v>
      </c>
      <c r="F70" s="23" t="s">
        <v>13</v>
      </c>
      <c r="G70" s="24"/>
      <c r="H70" s="25">
        <v>3462</v>
      </c>
      <c r="I70" s="24"/>
      <c r="J70" s="25" t="b">
        <v>0</v>
      </c>
      <c r="K70" s="19"/>
      <c r="L70" s="26"/>
      <c r="M70" s="27"/>
      <c r="AB70" s="13" t="str">
        <f t="array" ref="AB70">IFERROR(INDEX(B65:B72, SMALL(IF("V"=F65:F72, ROW(F65:F72)-MIN(ROW(F65:F72))+1, ""), ROW() -64 )), "")</f>
        <v>Kentucky Wesleyan</v>
      </c>
      <c r="AC70" s="13">
        <f t="array" ref="AC70">IFERROR(INDEX(C65:C72, SMALL(IF("V"=F65:F72, ROW(F65:F72)-MIN(ROW(F65:F72))+1, ""), ROW() -64 )), "")</f>
        <v>0</v>
      </c>
      <c r="AD70" s="13" t="str">
        <f t="array" ref="AD70">IFERROR(INDEX(D65:D72, SMALL(IF("V"=F65:F72, ROW(F65:F72)-MIN(ROW(F65:F72))+1, ""), ROW() -64 )), "")</f>
        <v>22-76430</v>
      </c>
      <c r="AE70" s="13" t="str">
        <f t="array" ref="AE70">IFERROR(INDEX(E65:E72, SMALL(IF("V"=F65:F72, ROW(F65:F72)-MIN(ROW(F65:F72))+1, ""), ROW() -64 )), "")</f>
        <v>Jackson Welch</v>
      </c>
      <c r="AF70" s="13" t="str">
        <f t="array" ref="AF70">IFERROR(INDEX(B65:B72, SMALL(IF(ISNUMBER(SEARCH("JV1",F65:F72)), ROW(F65:F72)-MIN(ROW(F65:F72))+1, ""), ROW() -64 )), "")</f>
        <v/>
      </c>
      <c r="AG70" s="13" t="str">
        <f t="array" ref="AG70">IFERROR(INDEX(C65:C72, SMALL(IF(ISNUMBER(SEARCH("JV1",F65:F72)), ROW(F65:F72)-MIN(ROW(F65:F72))+1, ""), ROW() -64 )), "")</f>
        <v/>
      </c>
      <c r="AH70" s="13" t="str">
        <f t="array" ref="AH70">IFERROR(INDEX(D65:D72, SMALL(IF(ISNUMBER(SEARCH("JV1",F65:F72)), ROW(F65:F72)-MIN(ROW(F65:F72))+1, ""), ROW() -64 )), "")</f>
        <v/>
      </c>
      <c r="AI70" s="13" t="str">
        <f t="array" ref="AI70">IFERROR(INDEX(E65:E72, SMALL(IF(ISNUMBER(SEARCH("JV1",F65:F72)), ROW(F65:F72)-MIN(ROW(F65:F72))+1, ""), ROW() -64 )), "")</f>
        <v/>
      </c>
      <c r="AJ70" s="13" t="str">
        <f t="array" ref="AJ70">IFERROR(INDEX(B65:B72, SMALL(IF(ISNUMBER(SEARCH("JV2",F65:F72)), ROW(F65:F72)-MIN(ROW(F65:F72))+1, ""), ROW() -64 )), "")</f>
        <v/>
      </c>
      <c r="AK70" s="13" t="str">
        <f t="array" ref="AK70">IFERROR(INDEX(C65:C72, SMALL(IF(ISNUMBER(SEARCH("JV2",F65:F72)), ROW(F65:F72)-MIN(ROW(F65:F72))+1, ""), ROW() -64 )), "")</f>
        <v/>
      </c>
      <c r="AL70" s="13" t="str">
        <f t="array" ref="AL70">IFERROR(INDEX(D65:D72, SMALL(IF(ISNUMBER(SEARCH("JV2",F65:F72)), ROW(F65:F72)-MIN(ROW(F65:F72))+1, ""), ROW() -64 )), "")</f>
        <v/>
      </c>
      <c r="AM70" s="13" t="str">
        <f t="array" ref="AM70">IFERROR(INDEX(E65:E72, SMALL(IF(ISNUMBER(SEARCH("JV2",F65:F72)), ROW(F65:F72)-MIN(ROW(F65:F72))+1, ""), ROW() -64 )), "")</f>
        <v/>
      </c>
    </row>
    <row r="71" spans="2:39" s="13" customFormat="1" ht="15" customHeight="1">
      <c r="B71" s="21" t="s">
        <v>136</v>
      </c>
      <c r="C71" s="1"/>
      <c r="D71" s="22" t="s">
        <v>149</v>
      </c>
      <c r="E71" s="1" t="s">
        <v>150</v>
      </c>
      <c r="F71" s="23" t="s">
        <v>13</v>
      </c>
      <c r="G71" s="24"/>
      <c r="H71" s="25">
        <v>3462</v>
      </c>
      <c r="I71" s="24"/>
      <c r="J71" s="25" t="b">
        <v>0</v>
      </c>
      <c r="K71" s="19"/>
      <c r="L71" s="26"/>
      <c r="M71" s="27"/>
      <c r="AB71" s="13" t="str">
        <f t="array" ref="AB71">IFERROR(INDEX(B65:B72, SMALL(IF("V"=F65:F72, ROW(F65:F72)-MIN(ROW(F65:F72))+1, ""), ROW() -64 )), "")</f>
        <v>Kentucky Wesleyan</v>
      </c>
      <c r="AC71" s="13">
        <f t="array" ref="AC71">IFERROR(INDEX(C65:C72, SMALL(IF("V"=F65:F72, ROW(F65:F72)-MIN(ROW(F65:F72))+1, ""), ROW() -64 )), "")</f>
        <v>0</v>
      </c>
      <c r="AD71" s="13" t="str">
        <f t="array" ref="AD71">IFERROR(INDEX(D65:D72, SMALL(IF("V"=F65:F72, ROW(F65:F72)-MIN(ROW(F65:F72))+1, ""), ROW() -64 )), "")</f>
        <v>15-104330</v>
      </c>
      <c r="AE71" s="13" t="str">
        <f t="array" ref="AE71">IFERROR(INDEX(E65:E72, SMALL(IF("V"=F65:F72, ROW(F65:F72)-MIN(ROW(F65:F72))+1, ""), ROW() -64 )), "")</f>
        <v>Nathaniel Dyson</v>
      </c>
      <c r="AF71" s="13" t="str">
        <f t="array" ref="AF71">IFERROR(INDEX(B65:B72, SMALL(IF(ISNUMBER(SEARCH("JV1",F65:F72)), ROW(F65:F72)-MIN(ROW(F65:F72))+1, ""), ROW() -64 )), "")</f>
        <v/>
      </c>
      <c r="AG71" s="13" t="str">
        <f t="array" ref="AG71">IFERROR(INDEX(C65:C72, SMALL(IF(ISNUMBER(SEARCH("JV1",F65:F72)), ROW(F65:F72)-MIN(ROW(F65:F72))+1, ""), ROW() -64 )), "")</f>
        <v/>
      </c>
      <c r="AH71" s="13" t="str">
        <f t="array" ref="AH71">IFERROR(INDEX(D65:D72, SMALL(IF(ISNUMBER(SEARCH("JV1",F65:F72)), ROW(F65:F72)-MIN(ROW(F65:F72))+1, ""), ROW() -64 )), "")</f>
        <v/>
      </c>
      <c r="AI71" s="13" t="str">
        <f t="array" ref="AI71">IFERROR(INDEX(E65:E72, SMALL(IF(ISNUMBER(SEARCH("JV1",F65:F72)), ROW(F65:F72)-MIN(ROW(F65:F72))+1, ""), ROW() -64 )), "")</f>
        <v/>
      </c>
      <c r="AJ71" s="13" t="str">
        <f t="array" ref="AJ71">IFERROR(INDEX(B65:B72, SMALL(IF(ISNUMBER(SEARCH("JV2",F65:F72)), ROW(F65:F72)-MIN(ROW(F65:F72))+1, ""), ROW() -64 )), "")</f>
        <v/>
      </c>
      <c r="AK71" s="13" t="str">
        <f t="array" ref="AK71">IFERROR(INDEX(C65:C72, SMALL(IF(ISNUMBER(SEARCH("JV2",F65:F72)), ROW(F65:F72)-MIN(ROW(F65:F72))+1, ""), ROW() -64 )), "")</f>
        <v/>
      </c>
      <c r="AL71" s="13" t="str">
        <f t="array" ref="AL71">IFERROR(INDEX(D65:D72, SMALL(IF(ISNUMBER(SEARCH("JV2",F65:F72)), ROW(F65:F72)-MIN(ROW(F65:F72))+1, ""), ROW() -64 )), "")</f>
        <v/>
      </c>
      <c r="AM71" s="13" t="str">
        <f t="array" ref="AM71">IFERROR(INDEX(E65:E72, SMALL(IF(ISNUMBER(SEARCH("JV2",F65:F72)), ROW(F65:F72)-MIN(ROW(F65:F72))+1, ""), ROW() -64 )), "")</f>
        <v/>
      </c>
    </row>
    <row r="72" spans="2:39" s="13" customFormat="1" ht="15" customHeight="1">
      <c r="B72" s="21" t="s">
        <v>136</v>
      </c>
      <c r="C72" s="1"/>
      <c r="D72" s="22" t="s">
        <v>151</v>
      </c>
      <c r="E72" s="1" t="s">
        <v>152</v>
      </c>
      <c r="F72" s="23" t="s">
        <v>13</v>
      </c>
      <c r="G72" s="24"/>
      <c r="H72" s="25">
        <v>3462</v>
      </c>
      <c r="I72" s="24"/>
      <c r="J72" s="25" t="b">
        <v>0</v>
      </c>
      <c r="K72" s="19"/>
      <c r="L72" s="26"/>
      <c r="M72" s="27"/>
      <c r="AB72" s="13" t="str">
        <f t="array" ref="AB72">IFERROR(INDEX(B65:B72, SMALL(IF("V"=F65:F72, ROW(F65:F72)-MIN(ROW(F65:F72))+1, ""), ROW() -64 )), "")</f>
        <v>Kentucky Wesleyan</v>
      </c>
      <c r="AC72" s="13">
        <f t="array" ref="AC72">IFERROR(INDEX(C65:C72, SMALL(IF("V"=F65:F72, ROW(F65:F72)-MIN(ROW(F65:F72))+1, ""), ROW() -64 )), "")</f>
        <v>0</v>
      </c>
      <c r="AD72" s="13" t="str">
        <f t="array" ref="AD72">IFERROR(INDEX(D65:D72, SMALL(IF("V"=F65:F72, ROW(F65:F72)-MIN(ROW(F65:F72))+1, ""), ROW() -64 )), "")</f>
        <v>6455-5764</v>
      </c>
      <c r="AE72" s="13" t="str">
        <f t="array" ref="AE72">IFERROR(INDEX(E65:E72, SMALL(IF("V"=F65:F72, ROW(F65:F72)-MIN(ROW(F65:F72))+1, ""), ROW() -64 )), "")</f>
        <v>Seth Koloski</v>
      </c>
      <c r="AF72" s="13" t="str">
        <f t="array" ref="AF72">IFERROR(INDEX(B65:B72, SMALL(IF(ISNUMBER(SEARCH("JV1",F65:F72)), ROW(F65:F72)-MIN(ROW(F65:F72))+1, ""), ROW() -64 )), "")</f>
        <v/>
      </c>
      <c r="AG72" s="13" t="str">
        <f t="array" ref="AG72">IFERROR(INDEX(C65:C72, SMALL(IF(ISNUMBER(SEARCH("JV1",F65:F72)), ROW(F65:F72)-MIN(ROW(F65:F72))+1, ""), ROW() -64 )), "")</f>
        <v/>
      </c>
      <c r="AH72" s="13" t="str">
        <f t="array" ref="AH72">IFERROR(INDEX(D65:D72, SMALL(IF(ISNUMBER(SEARCH("JV1",F65:F72)), ROW(F65:F72)-MIN(ROW(F65:F72))+1, ""), ROW() -64 )), "")</f>
        <v/>
      </c>
      <c r="AI72" s="13" t="str">
        <f t="array" ref="AI72">IFERROR(INDEX(E65:E72, SMALL(IF(ISNUMBER(SEARCH("JV1",F65:F72)), ROW(F65:F72)-MIN(ROW(F65:F72))+1, ""), ROW() -64 )), "")</f>
        <v/>
      </c>
      <c r="AJ72" s="13" t="str">
        <f t="array" ref="AJ72">IFERROR(INDEX(B65:B72, SMALL(IF(ISNUMBER(SEARCH("JV2",F65:F72)), ROW(F65:F72)-MIN(ROW(F65:F72))+1, ""), ROW() -64 )), "")</f>
        <v/>
      </c>
      <c r="AK72" s="13" t="str">
        <f t="array" ref="AK72">IFERROR(INDEX(C65:C72, SMALL(IF(ISNUMBER(SEARCH("JV2",F65:F72)), ROW(F65:F72)-MIN(ROW(F65:F72))+1, ""), ROW() -64 )), "")</f>
        <v/>
      </c>
      <c r="AL72" s="13" t="str">
        <f t="array" ref="AL72">IFERROR(INDEX(D65:D72, SMALL(IF(ISNUMBER(SEARCH("JV2",F65:F72)), ROW(F65:F72)-MIN(ROW(F65:F72))+1, ""), ROW() -64 )), "")</f>
        <v/>
      </c>
      <c r="AM72" s="13" t="str">
        <f t="array" ref="AM72">IFERROR(INDEX(E65:E72, SMALL(IF(ISNUMBER(SEARCH("JV2",F65:F72)), ROW(F65:F72)-MIN(ROW(F65:F72))+1, ""), ROW() -64 )), "")</f>
        <v/>
      </c>
    </row>
    <row r="73" spans="2:39" s="13" customFormat="1" ht="15" customHeight="1">
      <c r="B73" s="21" t="s">
        <v>153</v>
      </c>
      <c r="C73" s="1"/>
      <c r="D73" s="22" t="s">
        <v>154</v>
      </c>
      <c r="E73" s="1" t="s">
        <v>155</v>
      </c>
      <c r="F73" s="23" t="s">
        <v>13</v>
      </c>
      <c r="G73" s="24"/>
      <c r="H73" s="25">
        <v>1537</v>
      </c>
      <c r="I73" s="24"/>
      <c r="J73" s="25" t="b">
        <v>0</v>
      </c>
      <c r="K73" s="19"/>
      <c r="L73" s="26"/>
      <c r="M73" s="27"/>
      <c r="AB73" s="13" t="str">
        <f t="array" ref="AB73">IFERROR(INDEX(B73:B99, SMALL(IF("V"=F73:F99, ROW(F73:F99)-MIN(ROW(F73:F99))+1, ""), ROW() -72 )), "")</f>
        <v>Lindenwood University</v>
      </c>
      <c r="AC73" s="13">
        <f t="array" ref="AC73">IFERROR(INDEX(C73:C99, SMALL(IF("V"=F73:F99, ROW(F73:F99)-MIN(ROW(F73:F99))+1, ""), ROW() -72 )), "")</f>
        <v>0</v>
      </c>
      <c r="AD73" s="13" t="str">
        <f t="array" ref="AD73">IFERROR(INDEX(D73:D99, SMALL(IF("V"=F73:F99, ROW(F73:F99)-MIN(ROW(F73:F99))+1, ""), ROW() -72 )), "")</f>
        <v>11-305608</v>
      </c>
      <c r="AE73" s="13" t="str">
        <f t="array" ref="AE73">IFERROR(INDEX(E73:E99, SMALL(IF("V"=F73:F99, ROW(F73:F99)-MIN(ROW(F73:F99))+1, ""), ROW() -72 )), "")</f>
        <v>Blake Reiger</v>
      </c>
      <c r="AF73" s="13" t="str">
        <f t="array" ref="AF73">IFERROR(INDEX(B73:B99, SMALL(IF(ISNUMBER(SEARCH("JV1",F73:F99)), ROW(F73:F99)-MIN(ROW(F73:F99))+1, ""), ROW() -72 )), "")</f>
        <v>Lindenwood University</v>
      </c>
      <c r="AG73" s="13">
        <f t="array" ref="AG73">IFERROR(INDEX(C73:C99, SMALL(IF(ISNUMBER(SEARCH("JV1",F73:F99)), ROW(F73:F99)-MIN(ROW(F73:F99))+1, ""), ROW() -72 )), "")</f>
        <v>0</v>
      </c>
      <c r="AH73" s="13" t="str">
        <f t="array" ref="AH73">IFERROR(INDEX(D73:D99, SMALL(IF(ISNUMBER(SEARCH("JV1",F73:F99)), ROW(F73:F99)-MIN(ROW(F73:F99))+1, ""), ROW() -72 )), "")</f>
        <v>11-645936</v>
      </c>
      <c r="AI73" s="13" t="str">
        <f t="array" ref="AI73">IFERROR(INDEX(E73:E99, SMALL(IF(ISNUMBER(SEARCH("JV1",F73:F99)), ROW(F73:F99)-MIN(ROW(F73:F99))+1, ""), ROW() -72 )), "")</f>
        <v>Caleb Horton</v>
      </c>
      <c r="AJ73" s="13" t="str">
        <f t="array" ref="AJ73">IFERROR(INDEX(B73:B99, SMALL(IF(ISNUMBER(SEARCH("JV2",F73:F99)), ROW(F73:F99)-MIN(ROW(F73:F99))+1, ""), ROW() -72 )), "")</f>
        <v>Lindenwood University</v>
      </c>
      <c r="AK73" s="13">
        <f t="array" ref="AK73">IFERROR(INDEX(C73:C99, SMALL(IF(ISNUMBER(SEARCH("JV2",F73:F99)), ROW(F73:F99)-MIN(ROW(F73:F99))+1, ""), ROW() -72 )), "")</f>
        <v>0</v>
      </c>
      <c r="AL73" s="13" t="str">
        <f t="array" ref="AL73">IFERROR(INDEX(D73:D99, SMALL(IF(ISNUMBER(SEARCH("JV2",F73:F99)), ROW(F73:F99)-MIN(ROW(F73:F99))+1, ""), ROW() -72 )), "")</f>
        <v>20-13492</v>
      </c>
      <c r="AM73" s="13" t="str">
        <f t="array" ref="AM73">IFERROR(INDEX(E73:E99, SMALL(IF(ISNUMBER(SEARCH("JV2",F73:F99)), ROW(F73:F99)-MIN(ROW(F73:F99))+1, ""), ROW() -72 )), "")</f>
        <v>Drew Mirly</v>
      </c>
    </row>
    <row r="74" spans="2:39" s="13" customFormat="1" ht="15" customHeight="1">
      <c r="B74" s="21" t="s">
        <v>153</v>
      </c>
      <c r="C74" s="1"/>
      <c r="D74" s="22" t="s">
        <v>156</v>
      </c>
      <c r="E74" s="1" t="s">
        <v>157</v>
      </c>
      <c r="F74" s="23" t="s">
        <v>16</v>
      </c>
      <c r="G74" s="24"/>
      <c r="H74" s="25">
        <v>1537</v>
      </c>
      <c r="I74" s="24"/>
      <c r="J74" s="25" t="b">
        <v>0</v>
      </c>
      <c r="K74" s="19"/>
      <c r="L74" s="26"/>
      <c r="M74" s="27"/>
      <c r="AB74" s="13" t="str">
        <f t="array" ref="AB74">IFERROR(INDEX(B73:B99, SMALL(IF("V"=F73:F99, ROW(F73:F99)-MIN(ROW(F73:F99))+1, ""), ROW() -72 )), "")</f>
        <v>Lindenwood University</v>
      </c>
      <c r="AC74" s="13">
        <f t="array" ref="AC74">IFERROR(INDEX(C73:C99, SMALL(IF("V"=F73:F99, ROW(F73:F99)-MIN(ROW(F73:F99))+1, ""), ROW() -72 )), "")</f>
        <v>0</v>
      </c>
      <c r="AD74" s="13" t="str">
        <f t="array" ref="AD74">IFERROR(INDEX(D73:D99, SMALL(IF("V"=F73:F99, ROW(F73:F99)-MIN(ROW(F73:F99))+1, ""), ROW() -72 )), "")</f>
        <v>7914-19385</v>
      </c>
      <c r="AE74" s="13" t="str">
        <f t="array" ref="AE74">IFERROR(INDEX(E73:E99, SMALL(IF("V"=F73:F99, ROW(F73:F99)-MIN(ROW(F73:F99))+1, ""), ROW() -72 )), "")</f>
        <v>Emmanuel McPherson</v>
      </c>
      <c r="AF74" s="13" t="str">
        <f t="array" ref="AF74">IFERROR(INDEX(B73:B99, SMALL(IF(ISNUMBER(SEARCH("JV1",F73:F99)), ROW(F73:F99)-MIN(ROW(F73:F99))+1, ""), ROW() -72 )), "")</f>
        <v>Lindenwood University</v>
      </c>
      <c r="AG74" s="13">
        <f t="array" ref="AG74">IFERROR(INDEX(C73:C99, SMALL(IF(ISNUMBER(SEARCH("JV1",F73:F99)), ROW(F73:F99)-MIN(ROW(F73:F99))+1, ""), ROW() -72 )), "")</f>
        <v>0</v>
      </c>
      <c r="AH74" s="13" t="str">
        <f t="array" ref="AH74">IFERROR(INDEX(D73:D99, SMALL(IF(ISNUMBER(SEARCH("JV1",F73:F99)), ROW(F73:F99)-MIN(ROW(F73:F99))+1, ""), ROW() -72 )), "")</f>
        <v>16-29873</v>
      </c>
      <c r="AI74" s="13" t="str">
        <f t="array" ref="AI74">IFERROR(INDEX(E73:E99, SMALL(IF(ISNUMBER(SEARCH("JV1",F73:F99)), ROW(F73:F99)-MIN(ROW(F73:F99))+1, ""), ROW() -72 )), "")</f>
        <v>Eli Northcutt</v>
      </c>
      <c r="AJ74" s="13" t="str">
        <f t="array" ref="AJ74">IFERROR(INDEX(B73:B99, SMALL(IF(ISNUMBER(SEARCH("JV2",F73:F99)), ROW(F73:F99)-MIN(ROW(F73:F99))+1, ""), ROW() -72 )), "")</f>
        <v>Lindenwood University</v>
      </c>
      <c r="AK74" s="13">
        <f t="array" ref="AK74">IFERROR(INDEX(C73:C99, SMALL(IF(ISNUMBER(SEARCH("JV2",F73:F99)), ROW(F73:F99)-MIN(ROW(F73:F99))+1, ""), ROW() -72 )), "")</f>
        <v>0</v>
      </c>
      <c r="AL74" s="13" t="str">
        <f t="array" ref="AL74">IFERROR(INDEX(D73:D99, SMALL(IF(ISNUMBER(SEARCH("JV2",F73:F99)), ROW(F73:F99)-MIN(ROW(F73:F99))+1, ""), ROW() -72 )), "")</f>
        <v>11-678471</v>
      </c>
      <c r="AM74" s="13" t="str">
        <f t="array" ref="AM74">IFERROR(INDEX(E73:E99, SMALL(IF(ISNUMBER(SEARCH("JV2",F73:F99)), ROW(F73:F99)-MIN(ROW(F73:F99))+1, ""), ROW() -72 )), "")</f>
        <v>Hunter Pirtle</v>
      </c>
    </row>
    <row r="75" spans="2:39" s="13" customFormat="1" ht="15" customHeight="1">
      <c r="B75" s="21" t="s">
        <v>153</v>
      </c>
      <c r="C75" s="1"/>
      <c r="D75" s="22" t="s">
        <v>158</v>
      </c>
      <c r="E75" s="1" t="s">
        <v>159</v>
      </c>
      <c r="F75" s="23"/>
      <c r="G75" s="24"/>
      <c r="H75" s="25">
        <v>1537</v>
      </c>
      <c r="I75" s="24"/>
      <c r="J75" s="25" t="b">
        <v>0</v>
      </c>
      <c r="K75" s="19"/>
      <c r="L75" s="26"/>
      <c r="M75" s="27"/>
      <c r="AB75" s="13" t="str">
        <f t="array" ref="AB75">IFERROR(INDEX(B73:B99, SMALL(IF("V"=F73:F99, ROW(F73:F99)-MIN(ROW(F73:F99))+1, ""), ROW() -72 )), "")</f>
        <v>Lindenwood University</v>
      </c>
      <c r="AC75" s="13">
        <f t="array" ref="AC75">IFERROR(INDEX(C73:C99, SMALL(IF("V"=F73:F99, ROW(F73:F99)-MIN(ROW(F73:F99))+1, ""), ROW() -72 )), "")</f>
        <v>0</v>
      </c>
      <c r="AD75" s="13" t="str">
        <f t="array" ref="AD75">IFERROR(INDEX(D73:D99, SMALL(IF("V"=F73:F99, ROW(F73:F99)-MIN(ROW(F73:F99))+1, ""), ROW() -72 )), "")</f>
        <v>16-147279</v>
      </c>
      <c r="AE75" s="13" t="str">
        <f t="array" ref="AE75">IFERROR(INDEX(E73:E99, SMALL(IF("V"=F73:F99, ROW(F73:F99)-MIN(ROW(F73:F99))+1, ""), ROW() -72 )), "")</f>
        <v>Graham Mortimore</v>
      </c>
      <c r="AF75" s="13" t="str">
        <f t="array" ref="AF75">IFERROR(INDEX(B73:B99, SMALL(IF(ISNUMBER(SEARCH("JV1",F73:F99)), ROW(F73:F99)-MIN(ROW(F73:F99))+1, ""), ROW() -72 )), "")</f>
        <v>Lindenwood University</v>
      </c>
      <c r="AG75" s="13">
        <f t="array" ref="AG75">IFERROR(INDEX(C73:C99, SMALL(IF(ISNUMBER(SEARCH("JV1",F73:F99)), ROW(F73:F99)-MIN(ROW(F73:F99))+1, ""), ROW() -72 )), "")</f>
        <v>0</v>
      </c>
      <c r="AH75" s="13" t="str">
        <f t="array" ref="AH75">IFERROR(INDEX(D73:D99, SMALL(IF(ISNUMBER(SEARCH("JV1",F73:F99)), ROW(F73:F99)-MIN(ROW(F73:F99))+1, ""), ROW() -72 )), "")</f>
        <v>11-719508</v>
      </c>
      <c r="AI75" s="13" t="str">
        <f t="array" ref="AI75">IFERROR(INDEX(E73:E99, SMALL(IF(ISNUMBER(SEARCH("JV1",F73:F99)), ROW(F73:F99)-MIN(ROW(F73:F99))+1, ""), ROW() -72 )), "")</f>
        <v>Jared Felipa</v>
      </c>
      <c r="AJ75" s="13" t="str">
        <f t="array" ref="AJ75">IFERROR(INDEX(B73:B99, SMALL(IF(ISNUMBER(SEARCH("JV2",F73:F99)), ROW(F73:F99)-MIN(ROW(F73:F99))+1, ""), ROW() -72 )), "")</f>
        <v>Lindenwood University</v>
      </c>
      <c r="AK75" s="13">
        <f t="array" ref="AK75">IFERROR(INDEX(C73:C99, SMALL(IF(ISNUMBER(SEARCH("JV2",F73:F99)), ROW(F73:F99)-MIN(ROW(F73:F99))+1, ""), ROW() -72 )), "")</f>
        <v>0</v>
      </c>
      <c r="AL75" s="13" t="str">
        <f t="array" ref="AL75">IFERROR(INDEX(D73:D99, SMALL(IF(ISNUMBER(SEARCH("JV2",F73:F99)), ROW(F73:F99)-MIN(ROW(F73:F99))+1, ""), ROW() -72 )), "")</f>
        <v>11-657647</v>
      </c>
      <c r="AM75" s="13" t="str">
        <f t="array" ref="AM75">IFERROR(INDEX(E73:E99, SMALL(IF(ISNUMBER(SEARCH("JV2",F73:F99)), ROW(F73:F99)-MIN(ROW(F73:F99))+1, ""), ROW() -72 )), "")</f>
        <v>Isaiah Armstrong</v>
      </c>
    </row>
    <row r="76" spans="2:39" s="13" customFormat="1" ht="15" customHeight="1">
      <c r="B76" s="21" t="s">
        <v>153</v>
      </c>
      <c r="C76" s="1"/>
      <c r="D76" s="22" t="s">
        <v>160</v>
      </c>
      <c r="E76" s="1" t="s">
        <v>161</v>
      </c>
      <c r="F76" s="23" t="s">
        <v>17</v>
      </c>
      <c r="G76" s="24"/>
      <c r="H76" s="25">
        <v>1537</v>
      </c>
      <c r="I76" s="24"/>
      <c r="J76" s="25" t="b">
        <v>0</v>
      </c>
      <c r="K76" s="19"/>
      <c r="L76" s="26"/>
      <c r="M76" s="27"/>
      <c r="AB76" s="13" t="str">
        <f t="array" ref="AB76">IFERROR(INDEX(B73:B99, SMALL(IF("V"=F73:F99, ROW(F73:F99)-MIN(ROW(F73:F99))+1, ""), ROW() -72 )), "")</f>
        <v>Lindenwood University</v>
      </c>
      <c r="AC76" s="13">
        <f t="array" ref="AC76">IFERROR(INDEX(C73:C99, SMALL(IF("V"=F73:F99, ROW(F73:F99)-MIN(ROW(F73:F99))+1, ""), ROW() -72 )), "")</f>
        <v>0</v>
      </c>
      <c r="AD76" s="13" t="str">
        <f t="array" ref="AD76">IFERROR(INDEX(D73:D99, SMALL(IF("V"=F73:F99, ROW(F73:F99)-MIN(ROW(F73:F99))+1, ""), ROW() -72 )), "")</f>
        <v>7063-2626</v>
      </c>
      <c r="AE76" s="13" t="str">
        <f t="array" ref="AE76">IFERROR(INDEX(E73:E99, SMALL(IF("V"=F73:F99, ROW(F73:F99)-MIN(ROW(F73:F99))+1, ""), ROW() -72 )), "")</f>
        <v>Javier Muniz Vega</v>
      </c>
      <c r="AF76" s="13" t="str">
        <f t="array" ref="AF76">IFERROR(INDEX(B73:B99, SMALL(IF(ISNUMBER(SEARCH("JV1",F73:F99)), ROW(F73:F99)-MIN(ROW(F73:F99))+1, ""), ROW() -72 )), "")</f>
        <v>Lindenwood University</v>
      </c>
      <c r="AG76" s="13">
        <f t="array" ref="AG76">IFERROR(INDEX(C73:C99, SMALL(IF(ISNUMBER(SEARCH("JV1",F73:F99)), ROW(F73:F99)-MIN(ROW(F73:F99))+1, ""), ROW() -72 )), "")</f>
        <v>0</v>
      </c>
      <c r="AH76" s="13" t="str">
        <f t="array" ref="AH76">IFERROR(INDEX(D73:D99, SMALL(IF(ISNUMBER(SEARCH("JV1",F73:F99)), ROW(F73:F99)-MIN(ROW(F73:F99))+1, ""), ROW() -72 )), "")</f>
        <v>16-71962</v>
      </c>
      <c r="AI76" s="13" t="str">
        <f t="array" ref="AI76">IFERROR(INDEX(E73:E99, SMALL(IF(ISNUMBER(SEARCH("JV1",F73:F99)), ROW(F73:F99)-MIN(ROW(F73:F99))+1, ""), ROW() -72 )), "")</f>
        <v>Justin Kennedy</v>
      </c>
      <c r="AJ76" s="13" t="str">
        <f t="array" ref="AJ76">IFERROR(INDEX(B73:B99, SMALL(IF(ISNUMBER(SEARCH("JV2",F73:F99)), ROW(F73:F99)-MIN(ROW(F73:F99))+1, ""), ROW() -72 )), "")</f>
        <v>Lindenwood University</v>
      </c>
      <c r="AK76" s="13">
        <f t="array" ref="AK76">IFERROR(INDEX(C73:C99, SMALL(IF(ISNUMBER(SEARCH("JV2",F73:F99)), ROW(F73:F99)-MIN(ROW(F73:F99))+1, ""), ROW() -72 )), "")</f>
        <v>0</v>
      </c>
      <c r="AL76" s="13" t="str">
        <f t="array" ref="AL76">IFERROR(INDEX(D73:D99, SMALL(IF(ISNUMBER(SEARCH("JV2",F73:F99)), ROW(F73:F99)-MIN(ROW(F73:F99))+1, ""), ROW() -72 )), "")</f>
        <v>11-602754</v>
      </c>
      <c r="AM76" s="13" t="str">
        <f t="array" ref="AM76">IFERROR(INDEX(E73:E99, SMALL(IF(ISNUMBER(SEARCH("JV2",F73:F99)), ROW(F73:F99)-MIN(ROW(F73:F99))+1, ""), ROW() -72 )), "")</f>
        <v>Jacob Bartosiak</v>
      </c>
    </row>
    <row r="77" spans="2:39" s="13" customFormat="1" ht="15" customHeight="1">
      <c r="B77" s="21" t="s">
        <v>153</v>
      </c>
      <c r="C77" s="1"/>
      <c r="D77" s="22" t="s">
        <v>162</v>
      </c>
      <c r="E77" s="1" t="s">
        <v>163</v>
      </c>
      <c r="F77" s="23"/>
      <c r="G77" s="24"/>
      <c r="H77" s="25">
        <v>1537</v>
      </c>
      <c r="I77" s="24"/>
      <c r="J77" s="25" t="b">
        <v>0</v>
      </c>
      <c r="K77" s="19"/>
      <c r="L77" s="26"/>
      <c r="M77" s="27"/>
      <c r="AB77" s="13" t="str">
        <f t="array" ref="AB77">IFERROR(INDEX(B73:B99, SMALL(IF("V"=F73:F99, ROW(F73:F99)-MIN(ROW(F73:F99))+1, ""), ROW() -72 )), "")</f>
        <v>Lindenwood University</v>
      </c>
      <c r="AC77" s="13">
        <f t="array" ref="AC77">IFERROR(INDEX(C73:C99, SMALL(IF("V"=F73:F99, ROW(F73:F99)-MIN(ROW(F73:F99))+1, ""), ROW() -72 )), "")</f>
        <v>0</v>
      </c>
      <c r="AD77" s="13" t="str">
        <f t="array" ref="AD77">IFERROR(INDEX(D73:D99, SMALL(IF("V"=F73:F99, ROW(F73:F99)-MIN(ROW(F73:F99))+1, ""), ROW() -72 )), "")</f>
        <v>21-12175</v>
      </c>
      <c r="AE77" s="13" t="str">
        <f t="array" ref="AE77">IFERROR(INDEX(E73:E99, SMALL(IF("V"=F73:F99, ROW(F73:F99)-MIN(ROW(F73:F99))+1, ""), ROW() -72 )), "")</f>
        <v>Juan Pablo Aguirre Moreno</v>
      </c>
      <c r="AF77" s="13" t="str">
        <f t="array" ref="AF77">IFERROR(INDEX(B73:B99, SMALL(IF(ISNUMBER(SEARCH("JV1",F73:F99)), ROW(F73:F99)-MIN(ROW(F73:F99))+1, ""), ROW() -72 )), "")</f>
        <v>Lindenwood University</v>
      </c>
      <c r="AG77" s="13">
        <f t="array" ref="AG77">IFERROR(INDEX(C73:C99, SMALL(IF(ISNUMBER(SEARCH("JV1",F73:F99)), ROW(F73:F99)-MIN(ROW(F73:F99))+1, ""), ROW() -72 )), "")</f>
        <v>0</v>
      </c>
      <c r="AH77" s="13" t="str">
        <f t="array" ref="AH77">IFERROR(INDEX(D73:D99, SMALL(IF(ISNUMBER(SEARCH("JV1",F73:F99)), ROW(F73:F99)-MIN(ROW(F73:F99))+1, ""), ROW() -72 )), "")</f>
        <v>7914-13912</v>
      </c>
      <c r="AI77" s="13" t="str">
        <f t="array" ref="AI77">IFERROR(INDEX(E73:E99, SMALL(IF(ISNUMBER(SEARCH("JV1",F73:F99)), ROW(F73:F99)-MIN(ROW(F73:F99))+1, ""), ROW() -72 )), "")</f>
        <v>Mason Foley</v>
      </c>
      <c r="AJ77" s="13" t="str">
        <f t="array" ref="AJ77">IFERROR(INDEX(B73:B99, SMALL(IF(ISNUMBER(SEARCH("JV2",F73:F99)), ROW(F73:F99)-MIN(ROW(F73:F99))+1, ""), ROW() -72 )), "")</f>
        <v>Lindenwood University</v>
      </c>
      <c r="AK77" s="13">
        <f t="array" ref="AK77">IFERROR(INDEX(C73:C99, SMALL(IF(ISNUMBER(SEARCH("JV2",F73:F99)), ROW(F73:F99)-MIN(ROW(F73:F99))+1, ""), ROW() -72 )), "")</f>
        <v>0</v>
      </c>
      <c r="AL77" s="13" t="str">
        <f t="array" ref="AL77">IFERROR(INDEX(D73:D99, SMALL(IF(ISNUMBER(SEARCH("JV2",F73:F99)), ROW(F73:F99)-MIN(ROW(F73:F99))+1, ""), ROW() -72 )), "")</f>
        <v>11-645937</v>
      </c>
      <c r="AM77" s="13" t="str">
        <f t="array" ref="AM77">IFERROR(INDEX(E73:E99, SMALL(IF(ISNUMBER(SEARCH("JV2",F73:F99)), ROW(F73:F99)-MIN(ROW(F73:F99))+1, ""), ROW() -72 )), "")</f>
        <v>Jacob Horton</v>
      </c>
    </row>
    <row r="78" spans="2:39" s="13" customFormat="1" ht="15" customHeight="1">
      <c r="B78" s="21" t="s">
        <v>153</v>
      </c>
      <c r="C78" s="1"/>
      <c r="D78" s="22" t="s">
        <v>164</v>
      </c>
      <c r="E78" s="1" t="s">
        <v>165</v>
      </c>
      <c r="F78" s="23" t="s">
        <v>16</v>
      </c>
      <c r="G78" s="24"/>
      <c r="H78" s="25">
        <v>1537</v>
      </c>
      <c r="I78" s="24"/>
      <c r="J78" s="25" t="b">
        <v>0</v>
      </c>
      <c r="K78" s="19"/>
      <c r="L78" s="26"/>
      <c r="M78" s="27"/>
      <c r="AB78" s="13" t="str">
        <f t="array" ref="AB78">IFERROR(INDEX(B73:B99, SMALL(IF("V"=F73:F99, ROW(F73:F99)-MIN(ROW(F73:F99))+1, ""), ROW() -72 )), "")</f>
        <v>Lindenwood University</v>
      </c>
      <c r="AC78" s="13">
        <f t="array" ref="AC78">IFERROR(INDEX(C73:C99, SMALL(IF("V"=F73:F99, ROW(F73:F99)-MIN(ROW(F73:F99))+1, ""), ROW() -72 )), "")</f>
        <v>0</v>
      </c>
      <c r="AD78" s="13" t="str">
        <f t="array" ref="AD78">IFERROR(INDEX(D73:D99, SMALL(IF("V"=F73:F99, ROW(F73:F99)-MIN(ROW(F73:F99))+1, ""), ROW() -72 )), "")</f>
        <v>18-93932</v>
      </c>
      <c r="AE78" s="13" t="str">
        <f t="array" ref="AE78">IFERROR(INDEX(E73:E99, SMALL(IF("V"=F73:F99, ROW(F73:F99)-MIN(ROW(F73:F99))+1, ""), ROW() -72 )), "")</f>
        <v>Luke Batchelor</v>
      </c>
      <c r="AF78" s="13" t="str">
        <f t="array" ref="AF78">IFERROR(INDEX(B73:B99, SMALL(IF(ISNUMBER(SEARCH("JV1",F73:F99)), ROW(F73:F99)-MIN(ROW(F73:F99))+1, ""), ROW() -72 )), "")</f>
        <v>Lindenwood University</v>
      </c>
      <c r="AG78" s="13">
        <f t="array" ref="AG78">IFERROR(INDEX(C73:C99, SMALL(IF(ISNUMBER(SEARCH("JV1",F73:F99)), ROW(F73:F99)-MIN(ROW(F73:F99))+1, ""), ROW() -72 )), "")</f>
        <v>0</v>
      </c>
      <c r="AH78" s="13" t="str">
        <f t="array" ref="AH78">IFERROR(INDEX(D73:D99, SMALL(IF(ISNUMBER(SEARCH("JV1",F73:F99)), ROW(F73:F99)-MIN(ROW(F73:F99))+1, ""), ROW() -72 )), "")</f>
        <v>11-364326</v>
      </c>
      <c r="AI78" s="13" t="str">
        <f t="array" ref="AI78">IFERROR(INDEX(E73:E99, SMALL(IF(ISNUMBER(SEARCH("JV1",F73:F99)), ROW(F73:F99)-MIN(ROW(F73:F99))+1, ""), ROW() -72 )), "")</f>
        <v>Michael Anderson</v>
      </c>
      <c r="AJ78" s="13" t="str">
        <f t="array" ref="AJ78">IFERROR(INDEX(B73:B99, SMALL(IF(ISNUMBER(SEARCH("JV2",F73:F99)), ROW(F73:F99)-MIN(ROW(F73:F99))+1, ""), ROW() -72 )), "")</f>
        <v>Lindenwood University</v>
      </c>
      <c r="AK78" s="13">
        <f t="array" ref="AK78">IFERROR(INDEX(C73:C99, SMALL(IF(ISNUMBER(SEARCH("JV2",F73:F99)), ROW(F73:F99)-MIN(ROW(F73:F99))+1, ""), ROW() -72 )), "")</f>
        <v>0</v>
      </c>
      <c r="AL78" s="13" t="str">
        <f t="array" ref="AL78">IFERROR(INDEX(D73:D99, SMALL(IF(ISNUMBER(SEARCH("JV2",F73:F99)), ROW(F73:F99)-MIN(ROW(F73:F99))+1, ""), ROW() -72 )), "")</f>
        <v>11-471496</v>
      </c>
      <c r="AM78" s="13" t="str">
        <f t="array" ref="AM78">IFERROR(INDEX(E73:E99, SMALL(IF(ISNUMBER(SEARCH("JV2",F73:F99)), ROW(F73:F99)-MIN(ROW(F73:F99))+1, ""), ROW() -72 )), "")</f>
        <v>Kaden Lansford</v>
      </c>
    </row>
    <row r="79" spans="2:39" s="13" customFormat="1" ht="15" customHeight="1">
      <c r="B79" s="21" t="s">
        <v>153</v>
      </c>
      <c r="C79" s="1"/>
      <c r="D79" s="22" t="s">
        <v>166</v>
      </c>
      <c r="E79" s="1" t="s">
        <v>167</v>
      </c>
      <c r="F79" s="23" t="s">
        <v>13</v>
      </c>
      <c r="G79" s="24"/>
      <c r="H79" s="25">
        <v>1537</v>
      </c>
      <c r="I79" s="24"/>
      <c r="J79" s="25" t="b">
        <v>0</v>
      </c>
      <c r="K79" s="19"/>
      <c r="L79" s="26"/>
      <c r="M79" s="27"/>
      <c r="AB79" s="13" t="str">
        <f t="array" ref="AB79">IFERROR(INDEX(B73:B99, SMALL(IF("V"=F73:F99, ROW(F73:F99)-MIN(ROW(F73:F99))+1, ""), ROW() -72 )), "")</f>
        <v>Lindenwood University</v>
      </c>
      <c r="AC79" s="13">
        <f t="array" ref="AC79">IFERROR(INDEX(C73:C99, SMALL(IF("V"=F73:F99, ROW(F73:F99)-MIN(ROW(F73:F99))+1, ""), ROW() -72 )), "")</f>
        <v>0</v>
      </c>
      <c r="AD79" s="13" t="str">
        <f t="array" ref="AD79">IFERROR(INDEX(D73:D99, SMALL(IF("V"=F73:F99, ROW(F73:F99)-MIN(ROW(F73:F99))+1, ""), ROW() -72 )), "")</f>
        <v>11-611549</v>
      </c>
      <c r="AE79" s="13" t="str">
        <f t="array" ref="AE79">IFERROR(INDEX(E73:E99, SMALL(IF("V"=F73:F99, ROW(F73:F99)-MIN(ROW(F73:F99))+1, ""), ROW() -72 )), "")</f>
        <v>Nathan Bassford</v>
      </c>
      <c r="AF79" s="13" t="str">
        <f t="array" ref="AF79">IFERROR(INDEX(B73:B99, SMALL(IF(ISNUMBER(SEARCH("JV1",F73:F99)), ROW(F73:F99)-MIN(ROW(F73:F99))+1, ""), ROW() -72 )), "")</f>
        <v>Lindenwood University</v>
      </c>
      <c r="AG79" s="13">
        <f t="array" ref="AG79">IFERROR(INDEX(C73:C99, SMALL(IF(ISNUMBER(SEARCH("JV1",F73:F99)), ROW(F73:F99)-MIN(ROW(F73:F99))+1, ""), ROW() -72 )), "")</f>
        <v>0</v>
      </c>
      <c r="AH79" s="13" t="str">
        <f t="array" ref="AH79">IFERROR(INDEX(D73:D99, SMALL(IF(ISNUMBER(SEARCH("JV1",F73:F99)), ROW(F73:F99)-MIN(ROW(F73:F99))+1, ""), ROW() -72 )), "")</f>
        <v>22-16969</v>
      </c>
      <c r="AI79" s="13" t="str">
        <f t="array" ref="AI79">IFERROR(INDEX(E73:E99, SMALL(IF(ISNUMBER(SEARCH("JV1",F73:F99)), ROW(F73:F99)-MIN(ROW(F73:F99))+1, ""), ROW() -72 )), "")</f>
        <v>Rolando Ng</v>
      </c>
      <c r="AJ79" s="13" t="str">
        <f t="array" ref="AJ79">IFERROR(INDEX(B73:B99, SMALL(IF(ISNUMBER(SEARCH("JV2",F73:F99)), ROW(F73:F99)-MIN(ROW(F73:F99))+1, ""), ROW() -72 )), "")</f>
        <v>Lindenwood University</v>
      </c>
      <c r="AK79" s="13">
        <f t="array" ref="AK79">IFERROR(INDEX(C73:C99, SMALL(IF(ISNUMBER(SEARCH("JV2",F73:F99)), ROW(F73:F99)-MIN(ROW(F73:F99))+1, ""), ROW() -72 )), "")</f>
        <v>0</v>
      </c>
      <c r="AL79" s="13" t="str">
        <f t="array" ref="AL79">IFERROR(INDEX(D73:D99, SMALL(IF(ISNUMBER(SEARCH("JV2",F73:F99)), ROW(F73:F99)-MIN(ROW(F73:F99))+1, ""), ROW() -72 )), "")</f>
        <v>18-38433</v>
      </c>
      <c r="AM79" s="13" t="str">
        <f t="array" ref="AM79">IFERROR(INDEX(E73:E99, SMALL(IF(ISNUMBER(SEARCH("JV2",F73:F99)), ROW(F73:F99)-MIN(ROW(F73:F99))+1, ""), ROW() -72 )), "")</f>
        <v>Marcus Jones</v>
      </c>
    </row>
    <row r="80" spans="2:39" s="13" customFormat="1" ht="15" customHeight="1">
      <c r="B80" s="21" t="s">
        <v>153</v>
      </c>
      <c r="C80" s="1"/>
      <c r="D80" s="22" t="s">
        <v>168</v>
      </c>
      <c r="E80" s="1" t="s">
        <v>169</v>
      </c>
      <c r="F80" s="23" t="s">
        <v>13</v>
      </c>
      <c r="G80" s="24"/>
      <c r="H80" s="25">
        <v>1537</v>
      </c>
      <c r="I80" s="24"/>
      <c r="J80" s="25" t="b">
        <v>0</v>
      </c>
      <c r="K80" s="19"/>
      <c r="L80" s="26"/>
      <c r="M80" s="27"/>
      <c r="AB80" s="13" t="str">
        <f t="array" ref="AB80">IFERROR(INDEX(B73:B99, SMALL(IF("V"=F73:F99, ROW(F73:F99)-MIN(ROW(F73:F99))+1, ""), ROW() -72 )), "")</f>
        <v>Lindenwood University</v>
      </c>
      <c r="AC80" s="13">
        <f t="array" ref="AC80">IFERROR(INDEX(C73:C99, SMALL(IF("V"=F73:F99, ROW(F73:F99)-MIN(ROW(F73:F99))+1, ""), ROW() -72 )), "")</f>
        <v>0</v>
      </c>
      <c r="AD80" s="13" t="str">
        <f t="array" ref="AD80">IFERROR(INDEX(D73:D99, SMALL(IF("V"=F73:F99, ROW(F73:F99)-MIN(ROW(F73:F99))+1, ""), ROW() -72 )), "")</f>
        <v>20-13494</v>
      </c>
      <c r="AE80" s="13" t="str">
        <f t="array" ref="AE80">IFERROR(INDEX(E73:E99, SMALL(IF("V"=F73:F99, ROW(F73:F99)-MIN(ROW(F73:F99))+1, ""), ROW() -72 )), "")</f>
        <v>Tyler Amos</v>
      </c>
      <c r="AF80" s="13" t="str">
        <f t="array" ref="AF80">IFERROR(INDEX(B73:B99, SMALL(IF(ISNUMBER(SEARCH("JV1",F73:F99)), ROW(F73:F99)-MIN(ROW(F73:F99))+1, ""), ROW() -72 )), "")</f>
        <v>Lindenwood University</v>
      </c>
      <c r="AG80" s="13">
        <f t="array" ref="AG80">IFERROR(INDEX(C73:C99, SMALL(IF(ISNUMBER(SEARCH("JV1",F73:F99)), ROW(F73:F99)-MIN(ROW(F73:F99))+1, ""), ROW() -72 )), "")</f>
        <v>0</v>
      </c>
      <c r="AH80" s="13" t="str">
        <f t="array" ref="AH80">IFERROR(INDEX(D73:D99, SMALL(IF(ISNUMBER(SEARCH("JV1",F73:F99)), ROW(F73:F99)-MIN(ROW(F73:F99))+1, ""), ROW() -72 )), "")</f>
        <v>11-443563</v>
      </c>
      <c r="AI80" s="13" t="str">
        <f t="array" ref="AI80">IFERROR(INDEX(E73:E99, SMALL(IF(ISNUMBER(SEARCH("JV1",F73:F99)), ROW(F73:F99)-MIN(ROW(F73:F99))+1, ""), ROW() -72 )), "")</f>
        <v>Zachary Wentzel</v>
      </c>
      <c r="AJ80" s="13" t="str">
        <f t="array" ref="AJ80">IFERROR(INDEX(B73:B99, SMALL(IF(ISNUMBER(SEARCH("JV2",F73:F99)), ROW(F73:F99)-MIN(ROW(F73:F99))+1, ""), ROW() -72 )), "")</f>
        <v>Lindenwood University</v>
      </c>
      <c r="AK80" s="13">
        <f t="array" ref="AK80">IFERROR(INDEX(C73:C99, SMALL(IF(ISNUMBER(SEARCH("JV2",F73:F99)), ROW(F73:F99)-MIN(ROW(F73:F99))+1, ""), ROW() -72 )), "")</f>
        <v>0</v>
      </c>
      <c r="AL80" s="13" t="str">
        <f t="array" ref="AL80">IFERROR(INDEX(D73:D99, SMALL(IF(ISNUMBER(SEARCH("JV2",F73:F99)), ROW(F73:F99)-MIN(ROW(F73:F99))+1, ""), ROW() -72 )), "")</f>
        <v>11-81006</v>
      </c>
      <c r="AM80" s="13" t="str">
        <f t="array" ref="AM80">IFERROR(INDEX(E73:E99, SMALL(IF(ISNUMBER(SEARCH("JV2",F73:F99)), ROW(F73:F99)-MIN(ROW(F73:F99))+1, ""), ROW() -72 )), "")</f>
        <v>Zachary Ludwig</v>
      </c>
    </row>
    <row r="81" spans="2:13" s="13" customFormat="1" ht="15" customHeight="1">
      <c r="B81" s="21" t="s">
        <v>153</v>
      </c>
      <c r="C81" s="1"/>
      <c r="D81" s="22" t="s">
        <v>170</v>
      </c>
      <c r="E81" s="1" t="s">
        <v>171</v>
      </c>
      <c r="F81" s="23" t="s">
        <v>17</v>
      </c>
      <c r="G81" s="24"/>
      <c r="H81" s="25">
        <v>1537</v>
      </c>
      <c r="I81" s="24"/>
      <c r="J81" s="25" t="b">
        <v>0</v>
      </c>
      <c r="K81" s="19"/>
      <c r="L81" s="26"/>
      <c r="M81" s="27"/>
    </row>
    <row r="82" spans="2:13" s="13" customFormat="1" ht="15" customHeight="1">
      <c r="B82" s="21" t="s">
        <v>153</v>
      </c>
      <c r="C82" s="1"/>
      <c r="D82" s="22" t="s">
        <v>172</v>
      </c>
      <c r="E82" s="1" t="s">
        <v>173</v>
      </c>
      <c r="F82" s="23" t="s">
        <v>17</v>
      </c>
      <c r="G82" s="24"/>
      <c r="H82" s="25">
        <v>1537</v>
      </c>
      <c r="I82" s="24"/>
      <c r="J82" s="25" t="b">
        <v>0</v>
      </c>
      <c r="K82" s="19"/>
      <c r="L82" s="26"/>
      <c r="M82" s="27"/>
    </row>
    <row r="83" spans="2:13" s="13" customFormat="1" ht="15" customHeight="1">
      <c r="B83" s="21" t="s">
        <v>153</v>
      </c>
      <c r="C83" s="1"/>
      <c r="D83" s="22" t="s">
        <v>174</v>
      </c>
      <c r="E83" s="1" t="s">
        <v>175</v>
      </c>
      <c r="F83" s="23" t="s">
        <v>17</v>
      </c>
      <c r="G83" s="24"/>
      <c r="H83" s="25">
        <v>1537</v>
      </c>
      <c r="I83" s="24"/>
      <c r="J83" s="25" t="b">
        <v>0</v>
      </c>
      <c r="K83" s="19"/>
      <c r="L83" s="26"/>
      <c r="M83" s="27"/>
    </row>
    <row r="84" spans="2:13" s="13" customFormat="1" ht="15" customHeight="1">
      <c r="B84" s="21" t="s">
        <v>153</v>
      </c>
      <c r="C84" s="1"/>
      <c r="D84" s="22" t="s">
        <v>176</v>
      </c>
      <c r="E84" s="1" t="s">
        <v>177</v>
      </c>
      <c r="F84" s="23" t="s">
        <v>17</v>
      </c>
      <c r="G84" s="24"/>
      <c r="H84" s="25">
        <v>1537</v>
      </c>
      <c r="I84" s="24"/>
      <c r="J84" s="25" t="b">
        <v>0</v>
      </c>
      <c r="K84" s="19"/>
      <c r="L84" s="26"/>
      <c r="M84" s="27"/>
    </row>
    <row r="85" spans="2:13" s="13" customFormat="1" ht="15" customHeight="1">
      <c r="B85" s="21" t="s">
        <v>153</v>
      </c>
      <c r="C85" s="1"/>
      <c r="D85" s="22" t="s">
        <v>178</v>
      </c>
      <c r="E85" s="1" t="s">
        <v>179</v>
      </c>
      <c r="F85" s="23"/>
      <c r="G85" s="24"/>
      <c r="H85" s="25">
        <v>1537</v>
      </c>
      <c r="I85" s="24"/>
      <c r="J85" s="25" t="b">
        <v>0</v>
      </c>
      <c r="K85" s="19"/>
      <c r="L85" s="26"/>
      <c r="M85" s="27"/>
    </row>
    <row r="86" spans="2:13" s="13" customFormat="1" ht="15" customHeight="1">
      <c r="B86" s="21" t="s">
        <v>153</v>
      </c>
      <c r="C86" s="1"/>
      <c r="D86" s="22" t="s">
        <v>180</v>
      </c>
      <c r="E86" s="1" t="s">
        <v>181</v>
      </c>
      <c r="F86" s="23" t="s">
        <v>16</v>
      </c>
      <c r="G86" s="24"/>
      <c r="H86" s="25">
        <v>1537</v>
      </c>
      <c r="I86" s="24"/>
      <c r="J86" s="25" t="b">
        <v>0</v>
      </c>
      <c r="K86" s="19"/>
      <c r="L86" s="26"/>
      <c r="M86" s="27"/>
    </row>
    <row r="87" spans="2:13" s="13" customFormat="1" ht="15" customHeight="1">
      <c r="B87" s="21" t="s">
        <v>153</v>
      </c>
      <c r="C87" s="1"/>
      <c r="D87" s="22" t="s">
        <v>182</v>
      </c>
      <c r="E87" s="1" t="s">
        <v>183</v>
      </c>
      <c r="F87" s="23" t="s">
        <v>13</v>
      </c>
      <c r="G87" s="24"/>
      <c r="H87" s="25">
        <v>1537</v>
      </c>
      <c r="I87" s="24"/>
      <c r="J87" s="25" t="b">
        <v>0</v>
      </c>
      <c r="K87" s="19"/>
      <c r="L87" s="26"/>
      <c r="M87" s="27"/>
    </row>
    <row r="88" spans="2:13" s="13" customFormat="1" ht="15" customHeight="1">
      <c r="B88" s="21" t="s">
        <v>153</v>
      </c>
      <c r="C88" s="1"/>
      <c r="D88" s="22" t="s">
        <v>184</v>
      </c>
      <c r="E88" s="1" t="s">
        <v>185</v>
      </c>
      <c r="F88" s="23" t="s">
        <v>13</v>
      </c>
      <c r="G88" s="24"/>
      <c r="H88" s="25">
        <v>1537</v>
      </c>
      <c r="I88" s="24"/>
      <c r="J88" s="25" t="b">
        <v>0</v>
      </c>
      <c r="K88" s="19"/>
      <c r="L88" s="26"/>
      <c r="M88" s="27"/>
    </row>
    <row r="89" spans="2:13" s="13" customFormat="1" ht="15" customHeight="1">
      <c r="B89" s="21" t="s">
        <v>153</v>
      </c>
      <c r="C89" s="1"/>
      <c r="D89" s="22" t="s">
        <v>186</v>
      </c>
      <c r="E89" s="1" t="s">
        <v>187</v>
      </c>
      <c r="F89" s="23" t="s">
        <v>16</v>
      </c>
      <c r="G89" s="24"/>
      <c r="H89" s="25">
        <v>1537</v>
      </c>
      <c r="I89" s="24"/>
      <c r="J89" s="25" t="b">
        <v>0</v>
      </c>
      <c r="K89" s="19"/>
      <c r="L89" s="26"/>
      <c r="M89" s="27"/>
    </row>
    <row r="90" spans="2:13" s="13" customFormat="1" ht="15" customHeight="1">
      <c r="B90" s="21" t="s">
        <v>153</v>
      </c>
      <c r="C90" s="1"/>
      <c r="D90" s="22" t="s">
        <v>188</v>
      </c>
      <c r="E90" s="1" t="s">
        <v>189</v>
      </c>
      <c r="F90" s="23" t="s">
        <v>17</v>
      </c>
      <c r="G90" s="24"/>
      <c r="H90" s="25">
        <v>1537</v>
      </c>
      <c r="I90" s="24"/>
      <c r="J90" s="25" t="b">
        <v>0</v>
      </c>
      <c r="K90" s="19"/>
      <c r="L90" s="26"/>
      <c r="M90" s="27"/>
    </row>
    <row r="91" spans="2:13" s="13" customFormat="1" ht="15" customHeight="1">
      <c r="B91" s="21" t="s">
        <v>153</v>
      </c>
      <c r="C91" s="1"/>
      <c r="D91" s="22" t="s">
        <v>190</v>
      </c>
      <c r="E91" s="1" t="s">
        <v>191</v>
      </c>
      <c r="F91" s="23" t="s">
        <v>13</v>
      </c>
      <c r="G91" s="24"/>
      <c r="H91" s="25">
        <v>1537</v>
      </c>
      <c r="I91" s="24"/>
      <c r="J91" s="25" t="b">
        <v>0</v>
      </c>
      <c r="K91" s="19"/>
      <c r="L91" s="26"/>
      <c r="M91" s="27"/>
    </row>
    <row r="92" spans="2:13" s="13" customFormat="1" ht="15" customHeight="1">
      <c r="B92" s="21" t="s">
        <v>153</v>
      </c>
      <c r="C92" s="1"/>
      <c r="D92" s="22" t="s">
        <v>192</v>
      </c>
      <c r="E92" s="1" t="s">
        <v>193</v>
      </c>
      <c r="F92" s="23" t="s">
        <v>17</v>
      </c>
      <c r="G92" s="24"/>
      <c r="H92" s="25">
        <v>1537</v>
      </c>
      <c r="I92" s="24"/>
      <c r="J92" s="25" t="b">
        <v>0</v>
      </c>
      <c r="K92" s="19"/>
      <c r="L92" s="26"/>
      <c r="M92" s="27"/>
    </row>
    <row r="93" spans="2:13" s="13" customFormat="1" ht="15" customHeight="1">
      <c r="B93" s="21" t="s">
        <v>153</v>
      </c>
      <c r="C93" s="1"/>
      <c r="D93" s="22" t="s">
        <v>194</v>
      </c>
      <c r="E93" s="1" t="s">
        <v>195</v>
      </c>
      <c r="F93" s="23" t="s">
        <v>16</v>
      </c>
      <c r="G93" s="24"/>
      <c r="H93" s="25">
        <v>1537</v>
      </c>
      <c r="I93" s="24"/>
      <c r="J93" s="25" t="b">
        <v>0</v>
      </c>
      <c r="K93" s="19"/>
      <c r="L93" s="26"/>
      <c r="M93" s="27"/>
    </row>
    <row r="94" spans="2:13" s="13" customFormat="1" ht="15" customHeight="1">
      <c r="B94" s="21" t="s">
        <v>153</v>
      </c>
      <c r="C94" s="1"/>
      <c r="D94" s="22" t="s">
        <v>196</v>
      </c>
      <c r="E94" s="1" t="s">
        <v>197</v>
      </c>
      <c r="F94" s="23" t="s">
        <v>16</v>
      </c>
      <c r="G94" s="24"/>
      <c r="H94" s="25">
        <v>1537</v>
      </c>
      <c r="I94" s="24"/>
      <c r="J94" s="25" t="b">
        <v>0</v>
      </c>
      <c r="K94" s="19"/>
      <c r="L94" s="26"/>
      <c r="M94" s="27"/>
    </row>
    <row r="95" spans="2:13" s="13" customFormat="1" ht="15" customHeight="1">
      <c r="B95" s="21" t="s">
        <v>153</v>
      </c>
      <c r="C95" s="1"/>
      <c r="D95" s="22" t="s">
        <v>198</v>
      </c>
      <c r="E95" s="1" t="s">
        <v>199</v>
      </c>
      <c r="F95" s="23" t="s">
        <v>13</v>
      </c>
      <c r="G95" s="24"/>
      <c r="H95" s="25">
        <v>1537</v>
      </c>
      <c r="I95" s="24"/>
      <c r="J95" s="25" t="b">
        <v>0</v>
      </c>
      <c r="K95" s="19"/>
      <c r="L95" s="26"/>
      <c r="M95" s="27"/>
    </row>
    <row r="96" spans="2:13" s="13" customFormat="1" ht="15" customHeight="1">
      <c r="B96" s="21" t="s">
        <v>153</v>
      </c>
      <c r="C96" s="1"/>
      <c r="D96" s="22" t="s">
        <v>200</v>
      </c>
      <c r="E96" s="1" t="s">
        <v>201</v>
      </c>
      <c r="F96" s="23" t="s">
        <v>16</v>
      </c>
      <c r="G96" s="24"/>
      <c r="H96" s="25">
        <v>1537</v>
      </c>
      <c r="I96" s="24"/>
      <c r="J96" s="25" t="b">
        <v>0</v>
      </c>
      <c r="K96" s="19"/>
      <c r="L96" s="26"/>
      <c r="M96" s="27"/>
    </row>
    <row r="97" spans="2:39" s="13" customFormat="1" ht="15" customHeight="1">
      <c r="B97" s="21" t="s">
        <v>153</v>
      </c>
      <c r="C97" s="1"/>
      <c r="D97" s="22" t="s">
        <v>202</v>
      </c>
      <c r="E97" s="1" t="s">
        <v>203</v>
      </c>
      <c r="F97" s="23" t="s">
        <v>13</v>
      </c>
      <c r="G97" s="24"/>
      <c r="H97" s="25">
        <v>1537</v>
      </c>
      <c r="I97" s="24"/>
      <c r="J97" s="25" t="b">
        <v>0</v>
      </c>
      <c r="K97" s="19"/>
      <c r="L97" s="26"/>
      <c r="M97" s="27"/>
    </row>
    <row r="98" spans="2:39" s="13" customFormat="1" ht="15" customHeight="1">
      <c r="B98" s="21" t="s">
        <v>153</v>
      </c>
      <c r="C98" s="1"/>
      <c r="D98" s="22" t="s">
        <v>204</v>
      </c>
      <c r="E98" s="1" t="s">
        <v>205</v>
      </c>
      <c r="F98" s="23" t="s">
        <v>17</v>
      </c>
      <c r="G98" s="24"/>
      <c r="H98" s="25">
        <v>1537</v>
      </c>
      <c r="I98" s="24"/>
      <c r="J98" s="25" t="b">
        <v>0</v>
      </c>
      <c r="K98" s="19"/>
      <c r="L98" s="26"/>
      <c r="M98" s="27"/>
    </row>
    <row r="99" spans="2:39" s="13" customFormat="1" ht="15" customHeight="1">
      <c r="B99" s="21" t="s">
        <v>153</v>
      </c>
      <c r="C99" s="1"/>
      <c r="D99" s="22" t="s">
        <v>206</v>
      </c>
      <c r="E99" s="1" t="s">
        <v>207</v>
      </c>
      <c r="F99" s="23" t="s">
        <v>16</v>
      </c>
      <c r="G99" s="24"/>
      <c r="H99" s="25">
        <v>1537</v>
      </c>
      <c r="I99" s="24"/>
      <c r="J99" s="25" t="b">
        <v>0</v>
      </c>
      <c r="K99" s="19"/>
      <c r="L99" s="26"/>
      <c r="M99" s="27"/>
    </row>
    <row r="100" spans="2:39" s="13" customFormat="1" ht="15" customHeight="1">
      <c r="B100" s="21" t="s">
        <v>208</v>
      </c>
      <c r="C100" s="1"/>
      <c r="D100" s="22" t="s">
        <v>209</v>
      </c>
      <c r="E100" s="1" t="s">
        <v>210</v>
      </c>
      <c r="F100" s="23" t="s">
        <v>29</v>
      </c>
      <c r="G100" s="24"/>
      <c r="H100" s="25">
        <v>2452</v>
      </c>
      <c r="I100" s="24"/>
      <c r="J100" s="25" t="b">
        <v>0</v>
      </c>
      <c r="K100" s="19"/>
      <c r="L100" s="26"/>
      <c r="M100" s="27"/>
      <c r="AB100" s="13" t="str">
        <f t="array" ref="AB100">IFERROR(INDEX(B100:B109, SMALL(IF("V"=F100:F109, ROW(F100:F109)-MIN(ROW(F100:F109))+1, ""), ROW() -99 )), "")</f>
        <v>Lindsey Wilson College</v>
      </c>
      <c r="AC100" s="13">
        <f t="array" ref="AC100">IFERROR(INDEX(C100:C109, SMALL(IF("V"=F100:F109, ROW(F100:F109)-MIN(ROW(F100:F109))+1, ""), ROW() -99 )), "")</f>
        <v>0</v>
      </c>
      <c r="AD100" s="13" t="str">
        <f t="array" ref="AD100">IFERROR(INDEX(D100:D109, SMALL(IF("V"=F100:F109, ROW(F100:F109)-MIN(ROW(F100:F109))+1, ""), ROW() -99 )), "")</f>
        <v>17-13727</v>
      </c>
      <c r="AE100" s="13" t="str">
        <f t="array" ref="AE100">IFERROR(INDEX(E100:E109, SMALL(IF("V"=F100:F109, ROW(F100:F109)-MIN(ROW(F100:F109))+1, ""), ROW() -99 )), "")</f>
        <v>Connor Fromme</v>
      </c>
      <c r="AF100" s="13" t="str">
        <f t="array" ref="AF100">IFERROR(INDEX(B100:B109, SMALL(IF(ISNUMBER(SEARCH("JV1",F100:F109)), ROW(F100:F109)-MIN(ROW(F100:F109))+1, ""), ROW() -99 )), "")</f>
        <v/>
      </c>
      <c r="AG100" s="13" t="str">
        <f t="array" ref="AG100">IFERROR(INDEX(C100:C109, SMALL(IF(ISNUMBER(SEARCH("JV1",F100:F109)), ROW(F100:F109)-MIN(ROW(F100:F109))+1, ""), ROW() -99 )), "")</f>
        <v/>
      </c>
      <c r="AH100" s="13" t="str">
        <f t="array" ref="AH100">IFERROR(INDEX(D100:D109, SMALL(IF(ISNUMBER(SEARCH("JV1",F100:F109)), ROW(F100:F109)-MIN(ROW(F100:F109))+1, ""), ROW() -99 )), "")</f>
        <v/>
      </c>
      <c r="AI100" s="13" t="str">
        <f t="array" ref="AI100">IFERROR(INDEX(E100:E109, SMALL(IF(ISNUMBER(SEARCH("JV1",F100:F109)), ROW(F100:F109)-MIN(ROW(F100:F109))+1, ""), ROW() -99 )), "")</f>
        <v/>
      </c>
      <c r="AJ100" s="13" t="str">
        <f t="array" ref="AJ100">IFERROR(INDEX(B100:B109, SMALL(IF(ISNUMBER(SEARCH("JV2",F100:F109)), ROW(F100:F109)-MIN(ROW(F100:F109))+1, ""), ROW() -99 )), "")</f>
        <v/>
      </c>
      <c r="AK100" s="13" t="str">
        <f t="array" ref="AK100">IFERROR(INDEX(C100:C109, SMALL(IF(ISNUMBER(SEARCH("JV2",F100:F109)), ROW(F100:F109)-MIN(ROW(F100:F109))+1, ""), ROW() -99 )), "")</f>
        <v/>
      </c>
      <c r="AL100" s="13" t="str">
        <f t="array" ref="AL100">IFERROR(INDEX(D100:D109, SMALL(IF(ISNUMBER(SEARCH("JV2",F100:F109)), ROW(F100:F109)-MIN(ROW(F100:F109))+1, ""), ROW() -99 )), "")</f>
        <v/>
      </c>
      <c r="AM100" s="13" t="str">
        <f t="array" ref="AM100">IFERROR(INDEX(E100:E109, SMALL(IF(ISNUMBER(SEARCH("JV2",F100:F109)), ROW(F100:F109)-MIN(ROW(F100:F109))+1, ""), ROW() -99 )), "")</f>
        <v/>
      </c>
    </row>
    <row r="101" spans="2:39" s="13" customFormat="1" ht="15" customHeight="1">
      <c r="B101" s="21" t="s">
        <v>208</v>
      </c>
      <c r="C101" s="1"/>
      <c r="D101" s="22" t="s">
        <v>211</v>
      </c>
      <c r="E101" s="1" t="s">
        <v>212</v>
      </c>
      <c r="F101" s="23" t="s">
        <v>13</v>
      </c>
      <c r="G101" s="24"/>
      <c r="H101" s="25">
        <v>2452</v>
      </c>
      <c r="I101" s="24"/>
      <c r="J101" s="25" t="b">
        <v>0</v>
      </c>
      <c r="K101" s="19"/>
      <c r="L101" s="26"/>
      <c r="M101" s="27"/>
      <c r="AB101" s="13" t="str">
        <f t="array" ref="AB101">IFERROR(INDEX(B100:B109, SMALL(IF("V"=F100:F109, ROW(F100:F109)-MIN(ROW(F100:F109))+1, ""), ROW() -99 )), "")</f>
        <v>Lindsey Wilson College</v>
      </c>
      <c r="AC101" s="13">
        <f t="array" ref="AC101">IFERROR(INDEX(C100:C109, SMALL(IF("V"=F100:F109, ROW(F100:F109)-MIN(ROW(F100:F109))+1, ""), ROW() -99 )), "")</f>
        <v>0</v>
      </c>
      <c r="AD101" s="13" t="str">
        <f t="array" ref="AD101">IFERROR(INDEX(D100:D109, SMALL(IF("V"=F100:F109, ROW(F100:F109)-MIN(ROW(F100:F109))+1, ""), ROW() -99 )), "")</f>
        <v>23-8847</v>
      </c>
      <c r="AE101" s="13" t="str">
        <f t="array" ref="AE101">IFERROR(INDEX(E100:E109, SMALL(IF("V"=F100:F109, ROW(F100:F109)-MIN(ROW(F100:F109))+1, ""), ROW() -99 )), "")</f>
        <v>Dustin Knoew</v>
      </c>
      <c r="AF101" s="13" t="str">
        <f t="array" ref="AF101">IFERROR(INDEX(B100:B109, SMALL(IF(ISNUMBER(SEARCH("JV1",F100:F109)), ROW(F100:F109)-MIN(ROW(F100:F109))+1, ""), ROW() -99 )), "")</f>
        <v/>
      </c>
      <c r="AG101" s="13" t="str">
        <f t="array" ref="AG101">IFERROR(INDEX(C100:C109, SMALL(IF(ISNUMBER(SEARCH("JV1",F100:F109)), ROW(F100:F109)-MIN(ROW(F100:F109))+1, ""), ROW() -99 )), "")</f>
        <v/>
      </c>
      <c r="AH101" s="13" t="str">
        <f t="array" ref="AH101">IFERROR(INDEX(D100:D109, SMALL(IF(ISNUMBER(SEARCH("JV1",F100:F109)), ROW(F100:F109)-MIN(ROW(F100:F109))+1, ""), ROW() -99 )), "")</f>
        <v/>
      </c>
      <c r="AI101" s="13" t="str">
        <f t="array" ref="AI101">IFERROR(INDEX(E100:E109, SMALL(IF(ISNUMBER(SEARCH("JV1",F100:F109)), ROW(F100:F109)-MIN(ROW(F100:F109))+1, ""), ROW() -99 )), "")</f>
        <v/>
      </c>
      <c r="AJ101" s="13" t="str">
        <f t="array" ref="AJ101">IFERROR(INDEX(B100:B109, SMALL(IF(ISNUMBER(SEARCH("JV2",F100:F109)), ROW(F100:F109)-MIN(ROW(F100:F109))+1, ""), ROW() -99 )), "")</f>
        <v/>
      </c>
      <c r="AK101" s="13" t="str">
        <f t="array" ref="AK101">IFERROR(INDEX(C100:C109, SMALL(IF(ISNUMBER(SEARCH("JV2",F100:F109)), ROW(F100:F109)-MIN(ROW(F100:F109))+1, ""), ROW() -99 )), "")</f>
        <v/>
      </c>
      <c r="AL101" s="13" t="str">
        <f t="array" ref="AL101">IFERROR(INDEX(D100:D109, SMALL(IF(ISNUMBER(SEARCH("JV2",F100:F109)), ROW(F100:F109)-MIN(ROW(F100:F109))+1, ""), ROW() -99 )), "")</f>
        <v/>
      </c>
      <c r="AM101" s="13" t="str">
        <f t="array" ref="AM101">IFERROR(INDEX(E100:E109, SMALL(IF(ISNUMBER(SEARCH("JV2",F100:F109)), ROW(F100:F109)-MIN(ROW(F100:F109))+1, ""), ROW() -99 )), "")</f>
        <v/>
      </c>
    </row>
    <row r="102" spans="2:39" s="13" customFormat="1" ht="15" customHeight="1">
      <c r="B102" s="21" t="s">
        <v>208</v>
      </c>
      <c r="C102" s="1"/>
      <c r="D102" s="22" t="s">
        <v>213</v>
      </c>
      <c r="E102" s="1" t="s">
        <v>214</v>
      </c>
      <c r="F102" s="23" t="s">
        <v>13</v>
      </c>
      <c r="G102" s="24"/>
      <c r="H102" s="25">
        <v>2452</v>
      </c>
      <c r="I102" s="24"/>
      <c r="J102" s="25" t="b">
        <v>0</v>
      </c>
      <c r="K102" s="19"/>
      <c r="L102" s="26"/>
      <c r="M102" s="27"/>
      <c r="AB102" s="13" t="str">
        <f t="array" ref="AB102">IFERROR(INDEX(B100:B109, SMALL(IF("V"=F100:F109, ROW(F100:F109)-MIN(ROW(F100:F109))+1, ""), ROW() -99 )), "")</f>
        <v>Lindsey Wilson College</v>
      </c>
      <c r="AC102" s="13">
        <f t="array" ref="AC102">IFERROR(INDEX(C100:C109, SMALL(IF("V"=F100:F109, ROW(F100:F109)-MIN(ROW(F100:F109))+1, ""), ROW() -99 )), "")</f>
        <v>0</v>
      </c>
      <c r="AD102" s="13" t="str">
        <f t="array" ref="AD102">IFERROR(INDEX(D100:D109, SMALL(IF("V"=F100:F109, ROW(F100:F109)-MIN(ROW(F100:F109))+1, ""), ROW() -99 )), "")</f>
        <v>7914-42150</v>
      </c>
      <c r="AE102" s="13" t="str">
        <f t="array" ref="AE102">IFERROR(INDEX(E100:E109, SMALL(IF("V"=F100:F109, ROW(F100:F109)-MIN(ROW(F100:F109))+1, ""), ROW() -99 )), "")</f>
        <v>Jason Womack</v>
      </c>
      <c r="AF102" s="13" t="str">
        <f t="array" ref="AF102">IFERROR(INDEX(B100:B109, SMALL(IF(ISNUMBER(SEARCH("JV1",F100:F109)), ROW(F100:F109)-MIN(ROW(F100:F109))+1, ""), ROW() -99 )), "")</f>
        <v/>
      </c>
      <c r="AG102" s="13" t="str">
        <f t="array" ref="AG102">IFERROR(INDEX(C100:C109, SMALL(IF(ISNUMBER(SEARCH("JV1",F100:F109)), ROW(F100:F109)-MIN(ROW(F100:F109))+1, ""), ROW() -99 )), "")</f>
        <v/>
      </c>
      <c r="AH102" s="13" t="str">
        <f t="array" ref="AH102">IFERROR(INDEX(D100:D109, SMALL(IF(ISNUMBER(SEARCH("JV1",F100:F109)), ROW(F100:F109)-MIN(ROW(F100:F109))+1, ""), ROW() -99 )), "")</f>
        <v/>
      </c>
      <c r="AI102" s="13" t="str">
        <f t="array" ref="AI102">IFERROR(INDEX(E100:E109, SMALL(IF(ISNUMBER(SEARCH("JV1",F100:F109)), ROW(F100:F109)-MIN(ROW(F100:F109))+1, ""), ROW() -99 )), "")</f>
        <v/>
      </c>
      <c r="AJ102" s="13" t="str">
        <f t="array" ref="AJ102">IFERROR(INDEX(B100:B109, SMALL(IF(ISNUMBER(SEARCH("JV2",F100:F109)), ROW(F100:F109)-MIN(ROW(F100:F109))+1, ""), ROW() -99 )), "")</f>
        <v/>
      </c>
      <c r="AK102" s="13" t="str">
        <f t="array" ref="AK102">IFERROR(INDEX(C100:C109, SMALL(IF(ISNUMBER(SEARCH("JV2",F100:F109)), ROW(F100:F109)-MIN(ROW(F100:F109))+1, ""), ROW() -99 )), "")</f>
        <v/>
      </c>
      <c r="AL102" s="13" t="str">
        <f t="array" ref="AL102">IFERROR(INDEX(D100:D109, SMALL(IF(ISNUMBER(SEARCH("JV2",F100:F109)), ROW(F100:F109)-MIN(ROW(F100:F109))+1, ""), ROW() -99 )), "")</f>
        <v/>
      </c>
      <c r="AM102" s="13" t="str">
        <f t="array" ref="AM102">IFERROR(INDEX(E100:E109, SMALL(IF(ISNUMBER(SEARCH("JV2",F100:F109)), ROW(F100:F109)-MIN(ROW(F100:F109))+1, ""), ROW() -99 )), "")</f>
        <v/>
      </c>
    </row>
    <row r="103" spans="2:39" s="13" customFormat="1" ht="15" customHeight="1">
      <c r="B103" s="21" t="s">
        <v>208</v>
      </c>
      <c r="C103" s="1"/>
      <c r="D103" s="22" t="s">
        <v>215</v>
      </c>
      <c r="E103" s="1" t="s">
        <v>216</v>
      </c>
      <c r="F103" s="23" t="s">
        <v>13</v>
      </c>
      <c r="G103" s="24"/>
      <c r="H103" s="25">
        <v>2452</v>
      </c>
      <c r="I103" s="24"/>
      <c r="J103" s="25" t="b">
        <v>0</v>
      </c>
      <c r="K103" s="19"/>
      <c r="L103" s="26"/>
      <c r="M103" s="27"/>
      <c r="AB103" s="13" t="str">
        <f t="array" ref="AB103">IFERROR(INDEX(B100:B109, SMALL(IF("V"=F100:F109, ROW(F100:F109)-MIN(ROW(F100:F109))+1, ""), ROW() -99 )), "")</f>
        <v>Lindsey Wilson College</v>
      </c>
      <c r="AC103" s="13">
        <f t="array" ref="AC103">IFERROR(INDEX(C100:C109, SMALL(IF("V"=F100:F109, ROW(F100:F109)-MIN(ROW(F100:F109))+1, ""), ROW() -99 )), "")</f>
        <v>0</v>
      </c>
      <c r="AD103" s="13" t="str">
        <f t="array" ref="AD103">IFERROR(INDEX(D100:D109, SMALL(IF("V"=F100:F109, ROW(F100:F109)-MIN(ROW(F100:F109))+1, ""), ROW() -99 )), "")</f>
        <v>17-94542</v>
      </c>
      <c r="AE103" s="13" t="str">
        <f t="array" ref="AE103">IFERROR(INDEX(E100:E109, SMALL(IF("V"=F100:F109, ROW(F100:F109)-MIN(ROW(F100:F109))+1, ""), ROW() -99 )), "")</f>
        <v>Nick Blakey</v>
      </c>
      <c r="AF103" s="13" t="str">
        <f t="array" ref="AF103">IFERROR(INDEX(B100:B109, SMALL(IF(ISNUMBER(SEARCH("JV1",F100:F109)), ROW(F100:F109)-MIN(ROW(F100:F109))+1, ""), ROW() -99 )), "")</f>
        <v/>
      </c>
      <c r="AG103" s="13" t="str">
        <f t="array" ref="AG103">IFERROR(INDEX(C100:C109, SMALL(IF(ISNUMBER(SEARCH("JV1",F100:F109)), ROW(F100:F109)-MIN(ROW(F100:F109))+1, ""), ROW() -99 )), "")</f>
        <v/>
      </c>
      <c r="AH103" s="13" t="str">
        <f t="array" ref="AH103">IFERROR(INDEX(D100:D109, SMALL(IF(ISNUMBER(SEARCH("JV1",F100:F109)), ROW(F100:F109)-MIN(ROW(F100:F109))+1, ""), ROW() -99 )), "")</f>
        <v/>
      </c>
      <c r="AI103" s="13" t="str">
        <f t="array" ref="AI103">IFERROR(INDEX(E100:E109, SMALL(IF(ISNUMBER(SEARCH("JV1",F100:F109)), ROW(F100:F109)-MIN(ROW(F100:F109))+1, ""), ROW() -99 )), "")</f>
        <v/>
      </c>
      <c r="AJ103" s="13" t="str">
        <f t="array" ref="AJ103">IFERROR(INDEX(B100:B109, SMALL(IF(ISNUMBER(SEARCH("JV2",F100:F109)), ROW(F100:F109)-MIN(ROW(F100:F109))+1, ""), ROW() -99 )), "")</f>
        <v/>
      </c>
      <c r="AK103" s="13" t="str">
        <f t="array" ref="AK103">IFERROR(INDEX(C100:C109, SMALL(IF(ISNUMBER(SEARCH("JV2",F100:F109)), ROW(F100:F109)-MIN(ROW(F100:F109))+1, ""), ROW() -99 )), "")</f>
        <v/>
      </c>
      <c r="AL103" s="13" t="str">
        <f t="array" ref="AL103">IFERROR(INDEX(D100:D109, SMALL(IF(ISNUMBER(SEARCH("JV2",F100:F109)), ROW(F100:F109)-MIN(ROW(F100:F109))+1, ""), ROW() -99 )), "")</f>
        <v/>
      </c>
      <c r="AM103" s="13" t="str">
        <f t="array" ref="AM103">IFERROR(INDEX(E100:E109, SMALL(IF(ISNUMBER(SEARCH("JV2",F100:F109)), ROW(F100:F109)-MIN(ROW(F100:F109))+1, ""), ROW() -99 )), "")</f>
        <v/>
      </c>
    </row>
    <row r="104" spans="2:39" s="13" customFormat="1" ht="15" customHeight="1">
      <c r="B104" s="21" t="s">
        <v>208</v>
      </c>
      <c r="C104" s="1"/>
      <c r="D104" s="22" t="s">
        <v>217</v>
      </c>
      <c r="E104" s="1" t="s">
        <v>218</v>
      </c>
      <c r="F104" s="23" t="s">
        <v>29</v>
      </c>
      <c r="G104" s="24"/>
      <c r="H104" s="25">
        <v>2452</v>
      </c>
      <c r="I104" s="24"/>
      <c r="J104" s="25" t="b">
        <v>0</v>
      </c>
      <c r="K104" s="19"/>
      <c r="L104" s="26"/>
      <c r="M104" s="27"/>
      <c r="AB104" s="13" t="str">
        <f t="array" ref="AB104">IFERROR(INDEX(B100:B109, SMALL(IF("V"=F100:F109, ROW(F100:F109)-MIN(ROW(F100:F109))+1, ""), ROW() -99 )), "")</f>
        <v>Lindsey Wilson College</v>
      </c>
      <c r="AC104" s="13">
        <f t="array" ref="AC104">IFERROR(INDEX(C100:C109, SMALL(IF("V"=F100:F109, ROW(F100:F109)-MIN(ROW(F100:F109))+1, ""), ROW() -99 )), "")</f>
        <v>0</v>
      </c>
      <c r="AD104" s="13" t="str">
        <f t="array" ref="AD104">IFERROR(INDEX(D100:D109, SMALL(IF("V"=F100:F109, ROW(F100:F109)-MIN(ROW(F100:F109))+1, ""), ROW() -99 )), "")</f>
        <v>16-88860</v>
      </c>
      <c r="AE104" s="13" t="str">
        <f t="array" ref="AE104">IFERROR(INDEX(E100:E109, SMALL(IF("V"=F100:F109, ROW(F100:F109)-MIN(ROW(F100:F109))+1, ""), ROW() -99 )), "")</f>
        <v>Peyton Huskey</v>
      </c>
      <c r="AF104" s="13" t="str">
        <f t="array" ref="AF104">IFERROR(INDEX(B100:B109, SMALL(IF(ISNUMBER(SEARCH("JV1",F100:F109)), ROW(F100:F109)-MIN(ROW(F100:F109))+1, ""), ROW() -99 )), "")</f>
        <v/>
      </c>
      <c r="AG104" s="13" t="str">
        <f t="array" ref="AG104">IFERROR(INDEX(C100:C109, SMALL(IF(ISNUMBER(SEARCH("JV1",F100:F109)), ROW(F100:F109)-MIN(ROW(F100:F109))+1, ""), ROW() -99 )), "")</f>
        <v/>
      </c>
      <c r="AH104" s="13" t="str">
        <f t="array" ref="AH104">IFERROR(INDEX(D100:D109, SMALL(IF(ISNUMBER(SEARCH("JV1",F100:F109)), ROW(F100:F109)-MIN(ROW(F100:F109))+1, ""), ROW() -99 )), "")</f>
        <v/>
      </c>
      <c r="AI104" s="13" t="str">
        <f t="array" ref="AI104">IFERROR(INDEX(E100:E109, SMALL(IF(ISNUMBER(SEARCH("JV1",F100:F109)), ROW(F100:F109)-MIN(ROW(F100:F109))+1, ""), ROW() -99 )), "")</f>
        <v/>
      </c>
      <c r="AJ104" s="13" t="str">
        <f t="array" ref="AJ104">IFERROR(INDEX(B100:B109, SMALL(IF(ISNUMBER(SEARCH("JV2",F100:F109)), ROW(F100:F109)-MIN(ROW(F100:F109))+1, ""), ROW() -99 )), "")</f>
        <v/>
      </c>
      <c r="AK104" s="13" t="str">
        <f t="array" ref="AK104">IFERROR(INDEX(C100:C109, SMALL(IF(ISNUMBER(SEARCH("JV2",F100:F109)), ROW(F100:F109)-MIN(ROW(F100:F109))+1, ""), ROW() -99 )), "")</f>
        <v/>
      </c>
      <c r="AL104" s="13" t="str">
        <f t="array" ref="AL104">IFERROR(INDEX(D100:D109, SMALL(IF(ISNUMBER(SEARCH("JV2",F100:F109)), ROW(F100:F109)-MIN(ROW(F100:F109))+1, ""), ROW() -99 )), "")</f>
        <v/>
      </c>
      <c r="AM104" s="13" t="str">
        <f t="array" ref="AM104">IFERROR(INDEX(E100:E109, SMALL(IF(ISNUMBER(SEARCH("JV2",F100:F109)), ROW(F100:F109)-MIN(ROW(F100:F109))+1, ""), ROW() -99 )), "")</f>
        <v/>
      </c>
    </row>
    <row r="105" spans="2:39" s="13" customFormat="1" ht="15" customHeight="1">
      <c r="B105" s="21" t="s">
        <v>208</v>
      </c>
      <c r="C105" s="1"/>
      <c r="D105" s="22" t="s">
        <v>219</v>
      </c>
      <c r="E105" s="1" t="s">
        <v>220</v>
      </c>
      <c r="F105" s="23" t="s">
        <v>13</v>
      </c>
      <c r="G105" s="24"/>
      <c r="H105" s="25">
        <v>2452</v>
      </c>
      <c r="I105" s="24"/>
      <c r="J105" s="25" t="b">
        <v>0</v>
      </c>
      <c r="K105" s="19"/>
      <c r="L105" s="26"/>
      <c r="M105" s="27"/>
      <c r="AB105" s="13" t="str">
        <f t="array" ref="AB105">IFERROR(INDEX(B100:B109, SMALL(IF("V"=F100:F109, ROW(F100:F109)-MIN(ROW(F100:F109))+1, ""), ROW() -99 )), "")</f>
        <v>Lindsey Wilson College</v>
      </c>
      <c r="AC105" s="13">
        <f t="array" ref="AC105">IFERROR(INDEX(C100:C109, SMALL(IF("V"=F100:F109, ROW(F100:F109)-MIN(ROW(F100:F109))+1, ""), ROW() -99 )), "")</f>
        <v>0</v>
      </c>
      <c r="AD105" s="13" t="str">
        <f t="array" ref="AD105">IFERROR(INDEX(D100:D109, SMALL(IF("V"=F100:F109, ROW(F100:F109)-MIN(ROW(F100:F109))+1, ""), ROW() -99 )), "")</f>
        <v>21-63674</v>
      </c>
      <c r="AE105" s="13" t="str">
        <f t="array" ref="AE105">IFERROR(INDEX(E100:E109, SMALL(IF("V"=F100:F109, ROW(F100:F109)-MIN(ROW(F100:F109))+1, ""), ROW() -99 )), "")</f>
        <v>Peyton Troutt</v>
      </c>
      <c r="AF105" s="13" t="str">
        <f t="array" ref="AF105">IFERROR(INDEX(B100:B109, SMALL(IF(ISNUMBER(SEARCH("JV1",F100:F109)), ROW(F100:F109)-MIN(ROW(F100:F109))+1, ""), ROW() -99 )), "")</f>
        <v/>
      </c>
      <c r="AG105" s="13" t="str">
        <f t="array" ref="AG105">IFERROR(INDEX(C100:C109, SMALL(IF(ISNUMBER(SEARCH("JV1",F100:F109)), ROW(F100:F109)-MIN(ROW(F100:F109))+1, ""), ROW() -99 )), "")</f>
        <v/>
      </c>
      <c r="AH105" s="13" t="str">
        <f t="array" ref="AH105">IFERROR(INDEX(D100:D109, SMALL(IF(ISNUMBER(SEARCH("JV1",F100:F109)), ROW(F100:F109)-MIN(ROW(F100:F109))+1, ""), ROW() -99 )), "")</f>
        <v/>
      </c>
      <c r="AI105" s="13" t="str">
        <f t="array" ref="AI105">IFERROR(INDEX(E100:E109, SMALL(IF(ISNUMBER(SEARCH("JV1",F100:F109)), ROW(F100:F109)-MIN(ROW(F100:F109))+1, ""), ROW() -99 )), "")</f>
        <v/>
      </c>
      <c r="AJ105" s="13" t="str">
        <f t="array" ref="AJ105">IFERROR(INDEX(B100:B109, SMALL(IF(ISNUMBER(SEARCH("JV2",F100:F109)), ROW(F100:F109)-MIN(ROW(F100:F109))+1, ""), ROW() -99 )), "")</f>
        <v/>
      </c>
      <c r="AK105" s="13" t="str">
        <f t="array" ref="AK105">IFERROR(INDEX(C100:C109, SMALL(IF(ISNUMBER(SEARCH("JV2",F100:F109)), ROW(F100:F109)-MIN(ROW(F100:F109))+1, ""), ROW() -99 )), "")</f>
        <v/>
      </c>
      <c r="AL105" s="13" t="str">
        <f t="array" ref="AL105">IFERROR(INDEX(D100:D109, SMALL(IF(ISNUMBER(SEARCH("JV2",F100:F109)), ROW(F100:F109)-MIN(ROW(F100:F109))+1, ""), ROW() -99 )), "")</f>
        <v/>
      </c>
      <c r="AM105" s="13" t="str">
        <f t="array" ref="AM105">IFERROR(INDEX(E100:E109, SMALL(IF(ISNUMBER(SEARCH("JV2",F100:F109)), ROW(F100:F109)-MIN(ROW(F100:F109))+1, ""), ROW() -99 )), "")</f>
        <v/>
      </c>
    </row>
    <row r="106" spans="2:39" s="13" customFormat="1" ht="15" customHeight="1">
      <c r="B106" s="21" t="s">
        <v>208</v>
      </c>
      <c r="C106" s="1"/>
      <c r="D106" s="22" t="s">
        <v>221</v>
      </c>
      <c r="E106" s="1" t="s">
        <v>222</v>
      </c>
      <c r="F106" s="23" t="s">
        <v>13</v>
      </c>
      <c r="G106" s="24"/>
      <c r="H106" s="25">
        <v>2452</v>
      </c>
      <c r="I106" s="24"/>
      <c r="J106" s="25" t="b">
        <v>0</v>
      </c>
      <c r="K106" s="19"/>
      <c r="L106" s="26"/>
      <c r="M106" s="27"/>
      <c r="AB106" s="13" t="str">
        <f t="array" ref="AB106">IFERROR(INDEX(B100:B109, SMALL(IF("V"=F100:F109, ROW(F100:F109)-MIN(ROW(F100:F109))+1, ""), ROW() -99 )), "")</f>
        <v>Lindsey Wilson College</v>
      </c>
      <c r="AC106" s="13">
        <f t="array" ref="AC106">IFERROR(INDEX(C100:C109, SMALL(IF("V"=F100:F109, ROW(F100:F109)-MIN(ROW(F100:F109))+1, ""), ROW() -99 )), "")</f>
        <v>0</v>
      </c>
      <c r="AD106" s="13" t="str">
        <f t="array" ref="AD106">IFERROR(INDEX(D100:D109, SMALL(IF("V"=F100:F109, ROW(F100:F109)-MIN(ROW(F100:F109))+1, ""), ROW() -99 )), "")</f>
        <v>11-39175</v>
      </c>
      <c r="AE106" s="13" t="str">
        <f t="array" ref="AE106">IFERROR(INDEX(E100:E109, SMALL(IF("V"=F100:F109, ROW(F100:F109)-MIN(ROW(F100:F109))+1, ""), ROW() -99 )), "")</f>
        <v>Ryan Smith</v>
      </c>
      <c r="AF106" s="13" t="str">
        <f t="array" ref="AF106">IFERROR(INDEX(B100:B109, SMALL(IF(ISNUMBER(SEARCH("JV1",F100:F109)), ROW(F100:F109)-MIN(ROW(F100:F109))+1, ""), ROW() -99 )), "")</f>
        <v/>
      </c>
      <c r="AG106" s="13" t="str">
        <f t="array" ref="AG106">IFERROR(INDEX(C100:C109, SMALL(IF(ISNUMBER(SEARCH("JV1",F100:F109)), ROW(F100:F109)-MIN(ROW(F100:F109))+1, ""), ROW() -99 )), "")</f>
        <v/>
      </c>
      <c r="AH106" s="13" t="str">
        <f t="array" ref="AH106">IFERROR(INDEX(D100:D109, SMALL(IF(ISNUMBER(SEARCH("JV1",F100:F109)), ROW(F100:F109)-MIN(ROW(F100:F109))+1, ""), ROW() -99 )), "")</f>
        <v/>
      </c>
      <c r="AI106" s="13" t="str">
        <f t="array" ref="AI106">IFERROR(INDEX(E100:E109, SMALL(IF(ISNUMBER(SEARCH("JV1",F100:F109)), ROW(F100:F109)-MIN(ROW(F100:F109))+1, ""), ROW() -99 )), "")</f>
        <v/>
      </c>
      <c r="AJ106" s="13" t="str">
        <f t="array" ref="AJ106">IFERROR(INDEX(B100:B109, SMALL(IF(ISNUMBER(SEARCH("JV2",F100:F109)), ROW(F100:F109)-MIN(ROW(F100:F109))+1, ""), ROW() -99 )), "")</f>
        <v/>
      </c>
      <c r="AK106" s="13" t="str">
        <f t="array" ref="AK106">IFERROR(INDEX(C100:C109, SMALL(IF(ISNUMBER(SEARCH("JV2",F100:F109)), ROW(F100:F109)-MIN(ROW(F100:F109))+1, ""), ROW() -99 )), "")</f>
        <v/>
      </c>
      <c r="AL106" s="13" t="str">
        <f t="array" ref="AL106">IFERROR(INDEX(D100:D109, SMALL(IF(ISNUMBER(SEARCH("JV2",F100:F109)), ROW(F100:F109)-MIN(ROW(F100:F109))+1, ""), ROW() -99 )), "")</f>
        <v/>
      </c>
      <c r="AM106" s="13" t="str">
        <f t="array" ref="AM106">IFERROR(INDEX(E100:E109, SMALL(IF(ISNUMBER(SEARCH("JV2",F100:F109)), ROW(F100:F109)-MIN(ROW(F100:F109))+1, ""), ROW() -99 )), "")</f>
        <v/>
      </c>
    </row>
    <row r="107" spans="2:39" s="13" customFormat="1" ht="15" customHeight="1">
      <c r="B107" s="21" t="s">
        <v>208</v>
      </c>
      <c r="C107" s="1"/>
      <c r="D107" s="22" t="s">
        <v>223</v>
      </c>
      <c r="E107" s="1" t="s">
        <v>224</v>
      </c>
      <c r="F107" s="23" t="s">
        <v>13</v>
      </c>
      <c r="G107" s="24"/>
      <c r="H107" s="25">
        <v>2452</v>
      </c>
      <c r="I107" s="24"/>
      <c r="J107" s="25" t="b">
        <v>0</v>
      </c>
      <c r="K107" s="19"/>
      <c r="L107" s="26"/>
      <c r="M107" s="27"/>
      <c r="AB107" s="13" t="str">
        <f t="array" ref="AB107">IFERROR(INDEX(B100:B109, SMALL(IF("V"=F100:F109, ROW(F100:F109)-MIN(ROW(F100:F109))+1, ""), ROW() -99 )), "")</f>
        <v/>
      </c>
      <c r="AC107" s="13" t="str">
        <f t="array" ref="AC107">IFERROR(INDEX(C100:C109, SMALL(IF("V"=F100:F109, ROW(F100:F109)-MIN(ROW(F100:F109))+1, ""), ROW() -99 )), "")</f>
        <v/>
      </c>
      <c r="AD107" s="13" t="str">
        <f t="array" ref="AD107">IFERROR(INDEX(D100:D109, SMALL(IF("V"=F100:F109, ROW(F100:F109)-MIN(ROW(F100:F109))+1, ""), ROW() -99 )), "")</f>
        <v/>
      </c>
      <c r="AE107" s="13" t="str">
        <f t="array" ref="AE107">IFERROR(INDEX(E100:E109, SMALL(IF("V"=F100:F109, ROW(F100:F109)-MIN(ROW(F100:F109))+1, ""), ROW() -99 )), "")</f>
        <v/>
      </c>
      <c r="AF107" s="13" t="str">
        <f t="array" ref="AF107">IFERROR(INDEX(B100:B109, SMALL(IF(ISNUMBER(SEARCH("JV1",F100:F109)), ROW(F100:F109)-MIN(ROW(F100:F109))+1, ""), ROW() -99 )), "")</f>
        <v/>
      </c>
      <c r="AG107" s="13" t="str">
        <f t="array" ref="AG107">IFERROR(INDEX(C100:C109, SMALL(IF(ISNUMBER(SEARCH("JV1",F100:F109)), ROW(F100:F109)-MIN(ROW(F100:F109))+1, ""), ROW() -99 )), "")</f>
        <v/>
      </c>
      <c r="AH107" s="13" t="str">
        <f t="array" ref="AH107">IFERROR(INDEX(D100:D109, SMALL(IF(ISNUMBER(SEARCH("JV1",F100:F109)), ROW(F100:F109)-MIN(ROW(F100:F109))+1, ""), ROW() -99 )), "")</f>
        <v/>
      </c>
      <c r="AI107" s="13" t="str">
        <f t="array" ref="AI107">IFERROR(INDEX(E100:E109, SMALL(IF(ISNUMBER(SEARCH("JV1",F100:F109)), ROW(F100:F109)-MIN(ROW(F100:F109))+1, ""), ROW() -99 )), "")</f>
        <v/>
      </c>
      <c r="AJ107" s="13" t="str">
        <f t="array" ref="AJ107">IFERROR(INDEX(B100:B109, SMALL(IF(ISNUMBER(SEARCH("JV2",F100:F109)), ROW(F100:F109)-MIN(ROW(F100:F109))+1, ""), ROW() -99 )), "")</f>
        <v/>
      </c>
      <c r="AK107" s="13" t="str">
        <f t="array" ref="AK107">IFERROR(INDEX(C100:C109, SMALL(IF(ISNUMBER(SEARCH("JV2",F100:F109)), ROW(F100:F109)-MIN(ROW(F100:F109))+1, ""), ROW() -99 )), "")</f>
        <v/>
      </c>
      <c r="AL107" s="13" t="str">
        <f t="array" ref="AL107">IFERROR(INDEX(D100:D109, SMALL(IF(ISNUMBER(SEARCH("JV2",F100:F109)), ROW(F100:F109)-MIN(ROW(F100:F109))+1, ""), ROW() -99 )), "")</f>
        <v/>
      </c>
      <c r="AM107" s="13" t="str">
        <f t="array" ref="AM107">IFERROR(INDEX(E100:E109, SMALL(IF(ISNUMBER(SEARCH("JV2",F100:F109)), ROW(F100:F109)-MIN(ROW(F100:F109))+1, ""), ROW() -99 )), "")</f>
        <v/>
      </c>
    </row>
    <row r="108" spans="2:39" s="13" customFormat="1" ht="15" customHeight="1">
      <c r="B108" s="21" t="s">
        <v>208</v>
      </c>
      <c r="C108" s="1"/>
      <c r="D108" s="22" t="s">
        <v>225</v>
      </c>
      <c r="E108" s="1" t="s">
        <v>226</v>
      </c>
      <c r="F108" s="23" t="s">
        <v>13</v>
      </c>
      <c r="G108" s="24"/>
      <c r="H108" s="25">
        <v>2452</v>
      </c>
      <c r="I108" s="24"/>
      <c r="J108" s="25" t="b">
        <v>0</v>
      </c>
      <c r="K108" s="19"/>
      <c r="L108" s="26"/>
      <c r="M108" s="27"/>
    </row>
    <row r="109" spans="2:39" s="13" customFormat="1" ht="15" customHeight="1">
      <c r="B109" s="21" t="s">
        <v>208</v>
      </c>
      <c r="C109" s="1"/>
      <c r="D109" s="22" t="s">
        <v>227</v>
      </c>
      <c r="E109" s="1" t="s">
        <v>228</v>
      </c>
      <c r="F109" s="23" t="s">
        <v>29</v>
      </c>
      <c r="G109" s="24"/>
      <c r="H109" s="25">
        <v>2452</v>
      </c>
      <c r="I109" s="24"/>
      <c r="J109" s="25" t="b">
        <v>0</v>
      </c>
      <c r="K109" s="19"/>
      <c r="L109" s="26"/>
      <c r="M109" s="27"/>
    </row>
    <row r="110" spans="2:39" s="13" customFormat="1" ht="15" customHeight="1">
      <c r="B110" s="21" t="s">
        <v>229</v>
      </c>
      <c r="C110" s="1"/>
      <c r="D110" s="22" t="s">
        <v>230</v>
      </c>
      <c r="E110" s="1" t="s">
        <v>231</v>
      </c>
      <c r="F110" s="23" t="s">
        <v>16</v>
      </c>
      <c r="G110" s="24"/>
      <c r="H110" s="25">
        <v>2497</v>
      </c>
      <c r="I110" s="24"/>
      <c r="J110" s="25" t="b">
        <v>0</v>
      </c>
      <c r="K110" s="19"/>
      <c r="L110" s="26"/>
      <c r="M110" s="27"/>
      <c r="AB110" s="13" t="str">
        <f t="array" ref="AB110">IFERROR(INDEX(B110:B132, SMALL(IF("V"=F110:F132, ROW(F110:F132)-MIN(ROW(F110:F132))+1, ""), ROW() -109 )), "")</f>
        <v>McKendree University</v>
      </c>
      <c r="AC110" s="13">
        <f t="array" ref="AC110">IFERROR(INDEX(C110:C132, SMALL(IF("V"=F110:F132, ROW(F110:F132)-MIN(ROW(F110:F132))+1, ""), ROW() -109 )), "")</f>
        <v>0</v>
      </c>
      <c r="AD110" s="13" t="str">
        <f t="array" ref="AD110">IFERROR(INDEX(D110:D132, SMALL(IF("V"=F110:F132, ROW(F110:F132)-MIN(ROW(F110:F132))+1, ""), ROW() -109 )), "")</f>
        <v>16-70098</v>
      </c>
      <c r="AE110" s="13" t="str">
        <f t="array" ref="AE110">IFERROR(INDEX(E110:E132, SMALL(IF("V"=F110:F132, ROW(F110:F132)-MIN(ROW(F110:F132))+1, ""), ROW() -109 )), "")</f>
        <v>Brendan Carney</v>
      </c>
      <c r="AF110" s="13" t="str">
        <f t="array" ref="AF110">IFERROR(INDEX(B110:B132, SMALL(IF(ISNUMBER(SEARCH("JV1",F110:F132)), ROW(F110:F132)-MIN(ROW(F110:F132))+1, ""), ROW() -109 )), "")</f>
        <v>McKendree University</v>
      </c>
      <c r="AG110" s="13">
        <f t="array" ref="AG110">IFERROR(INDEX(C110:C132, SMALL(IF(ISNUMBER(SEARCH("JV1",F110:F132)), ROW(F110:F132)-MIN(ROW(F110:F132))+1, ""), ROW() -109 )), "")</f>
        <v>0</v>
      </c>
      <c r="AH110" s="13" t="str">
        <f t="array" ref="AH110">IFERROR(INDEX(D110:D132, SMALL(IF(ISNUMBER(SEARCH("JV1",F110:F132)), ROW(F110:F132)-MIN(ROW(F110:F132))+1, ""), ROW() -109 )), "")</f>
        <v>9733-15519</v>
      </c>
      <c r="AI110" s="13" t="str">
        <f t="array" ref="AI110">IFERROR(INDEX(E110:E132, SMALL(IF(ISNUMBER(SEARCH("JV1",F110:F132)), ROW(F110:F132)-MIN(ROW(F110:F132))+1, ""), ROW() -109 )), "")</f>
        <v>Alec Blaydes</v>
      </c>
      <c r="AJ110" s="13" t="str">
        <f t="array" ref="AJ110">IFERROR(INDEX(B110:B132, SMALL(IF(ISNUMBER(SEARCH("JV2",F110:F132)), ROW(F110:F132)-MIN(ROW(F110:F132))+1, ""), ROW() -109 )), "")</f>
        <v/>
      </c>
      <c r="AK110" s="13" t="str">
        <f t="array" ref="AK110">IFERROR(INDEX(C110:C132, SMALL(IF(ISNUMBER(SEARCH("JV2",F110:F132)), ROW(F110:F132)-MIN(ROW(F110:F132))+1, ""), ROW() -109 )), "")</f>
        <v/>
      </c>
      <c r="AL110" s="13" t="str">
        <f t="array" ref="AL110">IFERROR(INDEX(D110:D132, SMALL(IF(ISNUMBER(SEARCH("JV2",F110:F132)), ROW(F110:F132)-MIN(ROW(F110:F132))+1, ""), ROW() -109 )), "")</f>
        <v/>
      </c>
      <c r="AM110" s="13" t="str">
        <f t="array" ref="AM110">IFERROR(INDEX(E110:E132, SMALL(IF(ISNUMBER(SEARCH("JV2",F110:F132)), ROW(F110:F132)-MIN(ROW(F110:F132))+1, ""), ROW() -109 )), "")</f>
        <v/>
      </c>
    </row>
    <row r="111" spans="2:39" s="13" customFormat="1" ht="15" customHeight="1">
      <c r="B111" s="21" t="s">
        <v>229</v>
      </c>
      <c r="C111" s="1"/>
      <c r="D111" s="22" t="s">
        <v>232</v>
      </c>
      <c r="E111" s="1" t="s">
        <v>233</v>
      </c>
      <c r="F111" s="23" t="s">
        <v>16</v>
      </c>
      <c r="G111" s="24"/>
      <c r="H111" s="25">
        <v>2497</v>
      </c>
      <c r="I111" s="24"/>
      <c r="J111" s="25" t="b">
        <v>0</v>
      </c>
      <c r="K111" s="19"/>
      <c r="L111" s="26"/>
      <c r="M111" s="27"/>
      <c r="AB111" s="13" t="str">
        <f t="array" ref="AB111">IFERROR(INDEX(B110:B132, SMALL(IF("V"=F110:F132, ROW(F110:F132)-MIN(ROW(F110:F132))+1, ""), ROW() -109 )), "")</f>
        <v>McKendree University</v>
      </c>
      <c r="AC111" s="13">
        <f t="array" ref="AC111">IFERROR(INDEX(C110:C132, SMALL(IF("V"=F110:F132, ROW(F110:F132)-MIN(ROW(F110:F132))+1, ""), ROW() -109 )), "")</f>
        <v>0</v>
      </c>
      <c r="AD111" s="13" t="str">
        <f t="array" ref="AD111">IFERROR(INDEX(D110:D132, SMALL(IF("V"=F110:F132, ROW(F110:F132)-MIN(ROW(F110:F132))+1, ""), ROW() -109 )), "")</f>
        <v>11-302034</v>
      </c>
      <c r="AE111" s="13" t="str">
        <f t="array" ref="AE111">IFERROR(INDEX(E110:E132, SMALL(IF("V"=F110:F132, ROW(F110:F132)-MIN(ROW(F110:F132))+1, ""), ROW() -109 )), "")</f>
        <v>Connor Brink</v>
      </c>
      <c r="AF111" s="13" t="str">
        <f t="array" ref="AF111">IFERROR(INDEX(B110:B132, SMALL(IF(ISNUMBER(SEARCH("JV1",F110:F132)), ROW(F110:F132)-MIN(ROW(F110:F132))+1, ""), ROW() -109 )), "")</f>
        <v>McKendree University</v>
      </c>
      <c r="AG111" s="13">
        <f t="array" ref="AG111">IFERROR(INDEX(C110:C132, SMALL(IF(ISNUMBER(SEARCH("JV1",F110:F132)), ROW(F110:F132)-MIN(ROW(F110:F132))+1, ""), ROW() -109 )), "")</f>
        <v>0</v>
      </c>
      <c r="AH111" s="13" t="str">
        <f t="array" ref="AH111">IFERROR(INDEX(D110:D132, SMALL(IF(ISNUMBER(SEARCH("JV1",F110:F132)), ROW(F110:F132)-MIN(ROW(F110:F132))+1, ""), ROW() -109 )), "")</f>
        <v>8572-18570</v>
      </c>
      <c r="AI111" s="13" t="str">
        <f t="array" ref="AI111">IFERROR(INDEX(E110:E132, SMALL(IF(ISNUMBER(SEARCH("JV1",F110:F132)), ROW(F110:F132)-MIN(ROW(F110:F132))+1, ""), ROW() -109 )), "")</f>
        <v>Andrew Connors</v>
      </c>
      <c r="AJ111" s="13" t="str">
        <f t="array" ref="AJ111">IFERROR(INDEX(B110:B132, SMALL(IF(ISNUMBER(SEARCH("JV2",F110:F132)), ROW(F110:F132)-MIN(ROW(F110:F132))+1, ""), ROW() -109 )), "")</f>
        <v/>
      </c>
      <c r="AK111" s="13" t="str">
        <f t="array" ref="AK111">IFERROR(INDEX(C110:C132, SMALL(IF(ISNUMBER(SEARCH("JV2",F110:F132)), ROW(F110:F132)-MIN(ROW(F110:F132))+1, ""), ROW() -109 )), "")</f>
        <v/>
      </c>
      <c r="AL111" s="13" t="str">
        <f t="array" ref="AL111">IFERROR(INDEX(D110:D132, SMALL(IF(ISNUMBER(SEARCH("JV2",F110:F132)), ROW(F110:F132)-MIN(ROW(F110:F132))+1, ""), ROW() -109 )), "")</f>
        <v/>
      </c>
      <c r="AM111" s="13" t="str">
        <f t="array" ref="AM111">IFERROR(INDEX(E110:E132, SMALL(IF(ISNUMBER(SEARCH("JV2",F110:F132)), ROW(F110:F132)-MIN(ROW(F110:F132))+1, ""), ROW() -109 )), "")</f>
        <v/>
      </c>
    </row>
    <row r="112" spans="2:39" s="13" customFormat="1" ht="15" customHeight="1">
      <c r="B112" s="21" t="s">
        <v>229</v>
      </c>
      <c r="C112" s="1"/>
      <c r="D112" s="22" t="s">
        <v>234</v>
      </c>
      <c r="E112" s="1" t="s">
        <v>235</v>
      </c>
      <c r="F112" s="23" t="s">
        <v>29</v>
      </c>
      <c r="G112" s="24"/>
      <c r="H112" s="25">
        <v>2497</v>
      </c>
      <c r="I112" s="24"/>
      <c r="J112" s="25" t="b">
        <v>0</v>
      </c>
      <c r="K112" s="19"/>
      <c r="L112" s="26"/>
      <c r="M112" s="27"/>
      <c r="AB112" s="13" t="str">
        <f t="array" ref="AB112">IFERROR(INDEX(B110:B132, SMALL(IF("V"=F110:F132, ROW(F110:F132)-MIN(ROW(F110:F132))+1, ""), ROW() -109 )), "")</f>
        <v>McKendree University</v>
      </c>
      <c r="AC112" s="13">
        <f t="array" ref="AC112">IFERROR(INDEX(C110:C132, SMALL(IF("V"=F110:F132, ROW(F110:F132)-MIN(ROW(F110:F132))+1, ""), ROW() -109 )), "")</f>
        <v>0</v>
      </c>
      <c r="AD112" s="13" t="str">
        <f t="array" ref="AD112">IFERROR(INDEX(D110:D132, SMALL(IF("V"=F110:F132, ROW(F110:F132)-MIN(ROW(F110:F132))+1, ""), ROW() -109 )), "")</f>
        <v>8985-4623</v>
      </c>
      <c r="AE112" s="13" t="str">
        <f t="array" ref="AE112">IFERROR(INDEX(E110:E132, SMALL(IF("V"=F110:F132, ROW(F110:F132)-MIN(ROW(F110:F132))+1, ""), ROW() -109 )), "")</f>
        <v>Darren Zombro</v>
      </c>
      <c r="AF112" s="13" t="str">
        <f t="array" ref="AF112">IFERROR(INDEX(B110:B132, SMALL(IF(ISNUMBER(SEARCH("JV1",F110:F132)), ROW(F110:F132)-MIN(ROW(F110:F132))+1, ""), ROW() -109 )), "")</f>
        <v>McKendree University</v>
      </c>
      <c r="AG112" s="13">
        <f t="array" ref="AG112">IFERROR(INDEX(C110:C132, SMALL(IF(ISNUMBER(SEARCH("JV1",F110:F132)), ROW(F110:F132)-MIN(ROW(F110:F132))+1, ""), ROW() -109 )), "")</f>
        <v>0</v>
      </c>
      <c r="AH112" s="13" t="str">
        <f t="array" ref="AH112">IFERROR(INDEX(D110:D132, SMALL(IF(ISNUMBER(SEARCH("JV1",F110:F132)), ROW(F110:F132)-MIN(ROW(F110:F132))+1, ""), ROW() -109 )), "")</f>
        <v>15-50813</v>
      </c>
      <c r="AI112" s="13" t="str">
        <f t="array" ref="AI112">IFERROR(INDEX(E110:E132, SMALL(IF(ISNUMBER(SEARCH("JV1",F110:F132)), ROW(F110:F132)-MIN(ROW(F110:F132))+1, ""), ROW() -109 )), "")</f>
        <v>Gavin Davidson</v>
      </c>
      <c r="AJ112" s="13" t="str">
        <f t="array" ref="AJ112">IFERROR(INDEX(B110:B132, SMALL(IF(ISNUMBER(SEARCH("JV2",F110:F132)), ROW(F110:F132)-MIN(ROW(F110:F132))+1, ""), ROW() -109 )), "")</f>
        <v/>
      </c>
      <c r="AK112" s="13" t="str">
        <f t="array" ref="AK112">IFERROR(INDEX(C110:C132, SMALL(IF(ISNUMBER(SEARCH("JV2",F110:F132)), ROW(F110:F132)-MIN(ROW(F110:F132))+1, ""), ROW() -109 )), "")</f>
        <v/>
      </c>
      <c r="AL112" s="13" t="str">
        <f t="array" ref="AL112">IFERROR(INDEX(D110:D132, SMALL(IF(ISNUMBER(SEARCH("JV2",F110:F132)), ROW(F110:F132)-MIN(ROW(F110:F132))+1, ""), ROW() -109 )), "")</f>
        <v/>
      </c>
      <c r="AM112" s="13" t="str">
        <f t="array" ref="AM112">IFERROR(INDEX(E110:E132, SMALL(IF(ISNUMBER(SEARCH("JV2",F110:F132)), ROW(F110:F132)-MIN(ROW(F110:F132))+1, ""), ROW() -109 )), "")</f>
        <v/>
      </c>
    </row>
    <row r="113" spans="2:39" s="13" customFormat="1" ht="15" customHeight="1">
      <c r="B113" s="21" t="s">
        <v>229</v>
      </c>
      <c r="C113" s="1"/>
      <c r="D113" s="22" t="s">
        <v>236</v>
      </c>
      <c r="E113" s="1" t="s">
        <v>237</v>
      </c>
      <c r="F113" s="23" t="s">
        <v>13</v>
      </c>
      <c r="G113" s="24"/>
      <c r="H113" s="25">
        <v>2497</v>
      </c>
      <c r="I113" s="24"/>
      <c r="J113" s="25" t="b">
        <v>0</v>
      </c>
      <c r="K113" s="19"/>
      <c r="L113" s="26"/>
      <c r="M113" s="27"/>
      <c r="AB113" s="13" t="str">
        <f t="array" ref="AB113">IFERROR(INDEX(B110:B132, SMALL(IF("V"=F110:F132, ROW(F110:F132)-MIN(ROW(F110:F132))+1, ""), ROW() -109 )), "")</f>
        <v>McKendree University</v>
      </c>
      <c r="AC113" s="13">
        <f t="array" ref="AC113">IFERROR(INDEX(C110:C132, SMALL(IF("V"=F110:F132, ROW(F110:F132)-MIN(ROW(F110:F132))+1, ""), ROW() -109 )), "")</f>
        <v>0</v>
      </c>
      <c r="AD113" s="13" t="str">
        <f t="array" ref="AD113">IFERROR(INDEX(D110:D132, SMALL(IF("V"=F110:F132, ROW(F110:F132)-MIN(ROW(F110:F132))+1, ""), ROW() -109 )), "")</f>
        <v>11-756258</v>
      </c>
      <c r="AE113" s="13" t="str">
        <f t="array" ref="AE113">IFERROR(INDEX(E110:E132, SMALL(IF("V"=F110:F132, ROW(F110:F132)-MIN(ROW(F110:F132))+1, ""), ROW() -109 )), "")</f>
        <v>Donovan Vincent</v>
      </c>
      <c r="AF113" s="13" t="str">
        <f t="array" ref="AF113">IFERROR(INDEX(B110:B132, SMALL(IF(ISNUMBER(SEARCH("JV1",F110:F132)), ROW(F110:F132)-MIN(ROW(F110:F132))+1, ""), ROW() -109 )), "")</f>
        <v>McKendree University</v>
      </c>
      <c r="AG113" s="13">
        <f t="array" ref="AG113">IFERROR(INDEX(C110:C132, SMALL(IF(ISNUMBER(SEARCH("JV1",F110:F132)), ROW(F110:F132)-MIN(ROW(F110:F132))+1, ""), ROW() -109 )), "")</f>
        <v>0</v>
      </c>
      <c r="AH113" s="13" t="str">
        <f t="array" ref="AH113">IFERROR(INDEX(D110:D132, SMALL(IF(ISNUMBER(SEARCH("JV1",F110:F132)), ROW(F110:F132)-MIN(ROW(F110:F132))+1, ""), ROW() -109 )), "")</f>
        <v>15-99124</v>
      </c>
      <c r="AI113" s="13" t="str">
        <f t="array" ref="AI113">IFERROR(INDEX(E110:E132, SMALL(IF(ISNUMBER(SEARCH("JV1",F110:F132)), ROW(F110:F132)-MIN(ROW(F110:F132))+1, ""), ROW() -109 )), "")</f>
        <v>Jacob Podunajec</v>
      </c>
      <c r="AJ113" s="13" t="str">
        <f t="array" ref="AJ113">IFERROR(INDEX(B110:B132, SMALL(IF(ISNUMBER(SEARCH("JV2",F110:F132)), ROW(F110:F132)-MIN(ROW(F110:F132))+1, ""), ROW() -109 )), "")</f>
        <v/>
      </c>
      <c r="AK113" s="13" t="str">
        <f t="array" ref="AK113">IFERROR(INDEX(C110:C132, SMALL(IF(ISNUMBER(SEARCH("JV2",F110:F132)), ROW(F110:F132)-MIN(ROW(F110:F132))+1, ""), ROW() -109 )), "")</f>
        <v/>
      </c>
      <c r="AL113" s="13" t="str">
        <f t="array" ref="AL113">IFERROR(INDEX(D110:D132, SMALL(IF(ISNUMBER(SEARCH("JV2",F110:F132)), ROW(F110:F132)-MIN(ROW(F110:F132))+1, ""), ROW() -109 )), "")</f>
        <v/>
      </c>
      <c r="AM113" s="13" t="str">
        <f t="array" ref="AM113">IFERROR(INDEX(E110:E132, SMALL(IF(ISNUMBER(SEARCH("JV2",F110:F132)), ROW(F110:F132)-MIN(ROW(F110:F132))+1, ""), ROW() -109 )), "")</f>
        <v/>
      </c>
    </row>
    <row r="114" spans="2:39" s="13" customFormat="1" ht="15" customHeight="1">
      <c r="B114" s="21" t="s">
        <v>229</v>
      </c>
      <c r="C114" s="1"/>
      <c r="D114" s="22" t="s">
        <v>238</v>
      </c>
      <c r="E114" s="1" t="s">
        <v>239</v>
      </c>
      <c r="F114" s="23" t="s">
        <v>29</v>
      </c>
      <c r="G114" s="24"/>
      <c r="H114" s="25">
        <v>2497</v>
      </c>
      <c r="I114" s="24"/>
      <c r="J114" s="25" t="b">
        <v>0</v>
      </c>
      <c r="K114" s="19"/>
      <c r="L114" s="26"/>
      <c r="M114" s="27"/>
      <c r="AB114" s="13" t="str">
        <f t="array" ref="AB114">IFERROR(INDEX(B110:B132, SMALL(IF("V"=F110:F132, ROW(F110:F132)-MIN(ROW(F110:F132))+1, ""), ROW() -109 )), "")</f>
        <v>McKendree University</v>
      </c>
      <c r="AC114" s="13">
        <f t="array" ref="AC114">IFERROR(INDEX(C110:C132, SMALL(IF("V"=F110:F132, ROW(F110:F132)-MIN(ROW(F110:F132))+1, ""), ROW() -109 )), "")</f>
        <v>0</v>
      </c>
      <c r="AD114" s="13" t="str">
        <f t="array" ref="AD114">IFERROR(INDEX(D110:D132, SMALL(IF("V"=F110:F132, ROW(F110:F132)-MIN(ROW(F110:F132))+1, ""), ROW() -109 )), "")</f>
        <v>8812-32498</v>
      </c>
      <c r="AE114" s="13" t="str">
        <f t="array" ref="AE114">IFERROR(INDEX(E110:E132, SMALL(IF("V"=F110:F132, ROW(F110:F132)-MIN(ROW(F110:F132))+1, ""), ROW() -109 )), "")</f>
        <v>Garrett Lee</v>
      </c>
      <c r="AF114" s="13" t="str">
        <f t="array" ref="AF114">IFERROR(INDEX(B110:B132, SMALL(IF(ISNUMBER(SEARCH("JV1",F110:F132)), ROW(F110:F132)-MIN(ROW(F110:F132))+1, ""), ROW() -109 )), "")</f>
        <v>McKendree University</v>
      </c>
      <c r="AG114" s="13">
        <f t="array" ref="AG114">IFERROR(INDEX(C110:C132, SMALL(IF(ISNUMBER(SEARCH("JV1",F110:F132)), ROW(F110:F132)-MIN(ROW(F110:F132))+1, ""), ROW() -109 )), "")</f>
        <v>0</v>
      </c>
      <c r="AH114" s="13" t="str">
        <f t="array" ref="AH114">IFERROR(INDEX(D110:D132, SMALL(IF(ISNUMBER(SEARCH("JV1",F110:F132)), ROW(F110:F132)-MIN(ROW(F110:F132))+1, ""), ROW() -109 )), "")</f>
        <v>11-261743</v>
      </c>
      <c r="AI114" s="13" t="str">
        <f t="array" ref="AI114">IFERROR(INDEX(E110:E132, SMALL(IF(ISNUMBER(SEARCH("JV1",F110:F132)), ROW(F110:F132)-MIN(ROW(F110:F132))+1, ""), ROW() -109 )), "")</f>
        <v>Kristopher Walter</v>
      </c>
      <c r="AJ114" s="13" t="str">
        <f t="array" ref="AJ114">IFERROR(INDEX(B110:B132, SMALL(IF(ISNUMBER(SEARCH("JV2",F110:F132)), ROW(F110:F132)-MIN(ROW(F110:F132))+1, ""), ROW() -109 )), "")</f>
        <v/>
      </c>
      <c r="AK114" s="13" t="str">
        <f t="array" ref="AK114">IFERROR(INDEX(C110:C132, SMALL(IF(ISNUMBER(SEARCH("JV2",F110:F132)), ROW(F110:F132)-MIN(ROW(F110:F132))+1, ""), ROW() -109 )), "")</f>
        <v/>
      </c>
      <c r="AL114" s="13" t="str">
        <f t="array" ref="AL114">IFERROR(INDEX(D110:D132, SMALL(IF(ISNUMBER(SEARCH("JV2",F110:F132)), ROW(F110:F132)-MIN(ROW(F110:F132))+1, ""), ROW() -109 )), "")</f>
        <v/>
      </c>
      <c r="AM114" s="13" t="str">
        <f t="array" ref="AM114">IFERROR(INDEX(E110:E132, SMALL(IF(ISNUMBER(SEARCH("JV2",F110:F132)), ROW(F110:F132)-MIN(ROW(F110:F132))+1, ""), ROW() -109 )), "")</f>
        <v/>
      </c>
    </row>
    <row r="115" spans="2:39" s="13" customFormat="1" ht="15" customHeight="1">
      <c r="B115" s="21" t="s">
        <v>229</v>
      </c>
      <c r="C115" s="1"/>
      <c r="D115" s="22" t="s">
        <v>240</v>
      </c>
      <c r="E115" s="1" t="s">
        <v>241</v>
      </c>
      <c r="F115" s="23" t="s">
        <v>13</v>
      </c>
      <c r="G115" s="24"/>
      <c r="H115" s="25">
        <v>2497</v>
      </c>
      <c r="I115" s="24"/>
      <c r="J115" s="25" t="b">
        <v>0</v>
      </c>
      <c r="K115" s="19"/>
      <c r="L115" s="26"/>
      <c r="M115" s="27"/>
      <c r="AB115" s="13" t="str">
        <f t="array" ref="AB115">IFERROR(INDEX(B110:B132, SMALL(IF("V"=F110:F132, ROW(F110:F132)-MIN(ROW(F110:F132))+1, ""), ROW() -109 )), "")</f>
        <v>McKendree University</v>
      </c>
      <c r="AC115" s="13">
        <f t="array" ref="AC115">IFERROR(INDEX(C110:C132, SMALL(IF("V"=F110:F132, ROW(F110:F132)-MIN(ROW(F110:F132))+1, ""), ROW() -109 )), "")</f>
        <v>0</v>
      </c>
      <c r="AD115" s="13" t="str">
        <f t="array" ref="AD115">IFERROR(INDEX(D110:D132, SMALL(IF("V"=F110:F132, ROW(F110:F132)-MIN(ROW(F110:F132))+1, ""), ROW() -109 )), "")</f>
        <v>8569-8309</v>
      </c>
      <c r="AE115" s="13" t="str">
        <f t="array" ref="AE115">IFERROR(INDEX(E110:E132, SMALL(IF("V"=F110:F132, ROW(F110:F132)-MIN(ROW(F110:F132))+1, ""), ROW() -109 )), "")</f>
        <v>Jeremy Kinealy</v>
      </c>
      <c r="AF115" s="13" t="str">
        <f t="array" ref="AF115">IFERROR(INDEX(B110:B132, SMALL(IF(ISNUMBER(SEARCH("JV1",F110:F132)), ROW(F110:F132)-MIN(ROW(F110:F132))+1, ""), ROW() -109 )), "")</f>
        <v>McKendree University</v>
      </c>
      <c r="AG115" s="13">
        <f t="array" ref="AG115">IFERROR(INDEX(C110:C132, SMALL(IF(ISNUMBER(SEARCH("JV1",F110:F132)), ROW(F110:F132)-MIN(ROW(F110:F132))+1, ""), ROW() -109 )), "")</f>
        <v>0</v>
      </c>
      <c r="AH115" s="13" t="str">
        <f t="array" ref="AH115">IFERROR(INDEX(D110:D132, SMALL(IF(ISNUMBER(SEARCH("JV1",F110:F132)), ROW(F110:F132)-MIN(ROW(F110:F132))+1, ""), ROW() -109 )), "")</f>
        <v>19-44166</v>
      </c>
      <c r="AI115" s="13" t="str">
        <f t="array" ref="AI115">IFERROR(INDEX(E110:E132, SMALL(IF(ISNUMBER(SEARCH("JV1",F110:F132)), ROW(F110:F132)-MIN(ROW(F110:F132))+1, ""), ROW() -109 )), "")</f>
        <v>Nathaniel Myers</v>
      </c>
      <c r="AJ115" s="13" t="str">
        <f t="array" ref="AJ115">IFERROR(INDEX(B110:B132, SMALL(IF(ISNUMBER(SEARCH("JV2",F110:F132)), ROW(F110:F132)-MIN(ROW(F110:F132))+1, ""), ROW() -109 )), "")</f>
        <v/>
      </c>
      <c r="AK115" s="13" t="str">
        <f t="array" ref="AK115">IFERROR(INDEX(C110:C132, SMALL(IF(ISNUMBER(SEARCH("JV2",F110:F132)), ROW(F110:F132)-MIN(ROW(F110:F132))+1, ""), ROW() -109 )), "")</f>
        <v/>
      </c>
      <c r="AL115" s="13" t="str">
        <f t="array" ref="AL115">IFERROR(INDEX(D110:D132, SMALL(IF(ISNUMBER(SEARCH("JV2",F110:F132)), ROW(F110:F132)-MIN(ROW(F110:F132))+1, ""), ROW() -109 )), "")</f>
        <v/>
      </c>
      <c r="AM115" s="13" t="str">
        <f t="array" ref="AM115">IFERROR(INDEX(E110:E132, SMALL(IF(ISNUMBER(SEARCH("JV2",F110:F132)), ROW(F110:F132)-MIN(ROW(F110:F132))+1, ""), ROW() -109 )), "")</f>
        <v/>
      </c>
    </row>
    <row r="116" spans="2:39" s="13" customFormat="1" ht="15" customHeight="1">
      <c r="B116" s="21" t="s">
        <v>229</v>
      </c>
      <c r="C116" s="1"/>
      <c r="D116" s="22" t="s">
        <v>242</v>
      </c>
      <c r="E116" s="1" t="s">
        <v>243</v>
      </c>
      <c r="F116" s="23" t="s">
        <v>13</v>
      </c>
      <c r="G116" s="24"/>
      <c r="H116" s="25">
        <v>2497</v>
      </c>
      <c r="I116" s="24"/>
      <c r="J116" s="25" t="b">
        <v>0</v>
      </c>
      <c r="K116" s="19"/>
      <c r="L116" s="26"/>
      <c r="M116" s="27"/>
      <c r="AB116" s="13" t="str">
        <f t="array" ref="AB116">IFERROR(INDEX(B110:B132, SMALL(IF("V"=F110:F132, ROW(F110:F132)-MIN(ROW(F110:F132))+1, ""), ROW() -109 )), "")</f>
        <v>McKendree University</v>
      </c>
      <c r="AC116" s="13">
        <f t="array" ref="AC116">IFERROR(INDEX(C110:C132, SMALL(IF("V"=F110:F132, ROW(F110:F132)-MIN(ROW(F110:F132))+1, ""), ROW() -109 )), "")</f>
        <v>0</v>
      </c>
      <c r="AD116" s="13" t="str">
        <f t="array" ref="AD116">IFERROR(INDEX(D110:D132, SMALL(IF("V"=F110:F132, ROW(F110:F132)-MIN(ROW(F110:F132))+1, ""), ROW() -109 )), "")</f>
        <v>8985-5026</v>
      </c>
      <c r="AE116" s="13" t="str">
        <f t="array" ref="AE116">IFERROR(INDEX(E110:E132, SMALL(IF("V"=F110:F132, ROW(F110:F132)-MIN(ROW(F110:F132))+1, ""), ROW() -109 )), "")</f>
        <v>Kolby Bennett</v>
      </c>
      <c r="AF116" s="13" t="str">
        <f t="array" ref="AF116">IFERROR(INDEX(B110:B132, SMALL(IF(ISNUMBER(SEARCH("JV1",F110:F132)), ROW(F110:F132)-MIN(ROW(F110:F132))+1, ""), ROW() -109 )), "")</f>
        <v>McKendree University</v>
      </c>
      <c r="AG116" s="13">
        <f t="array" ref="AG116">IFERROR(INDEX(C110:C132, SMALL(IF(ISNUMBER(SEARCH("JV1",F110:F132)), ROW(F110:F132)-MIN(ROW(F110:F132))+1, ""), ROW() -109 )), "")</f>
        <v>0</v>
      </c>
      <c r="AH116" s="13" t="str">
        <f t="array" ref="AH116">IFERROR(INDEX(D110:D132, SMALL(IF(ISNUMBER(SEARCH("JV1",F110:F132)), ROW(F110:F132)-MIN(ROW(F110:F132))+1, ""), ROW() -109 )), "")</f>
        <v>17-10263</v>
      </c>
      <c r="AI116" s="13" t="str">
        <f t="array" ref="AI116">IFERROR(INDEX(E110:E132, SMALL(IF(ISNUMBER(SEARCH("JV1",F110:F132)), ROW(F110:F132)-MIN(ROW(F110:F132))+1, ""), ROW() -109 )), "")</f>
        <v>Trevor Pense</v>
      </c>
      <c r="AJ116" s="13" t="str">
        <f t="array" ref="AJ116">IFERROR(INDEX(B110:B132, SMALL(IF(ISNUMBER(SEARCH("JV2",F110:F132)), ROW(F110:F132)-MIN(ROW(F110:F132))+1, ""), ROW() -109 )), "")</f>
        <v/>
      </c>
      <c r="AK116" s="13" t="str">
        <f t="array" ref="AK116">IFERROR(INDEX(C110:C132, SMALL(IF(ISNUMBER(SEARCH("JV2",F110:F132)), ROW(F110:F132)-MIN(ROW(F110:F132))+1, ""), ROW() -109 )), "")</f>
        <v/>
      </c>
      <c r="AL116" s="13" t="str">
        <f t="array" ref="AL116">IFERROR(INDEX(D110:D132, SMALL(IF(ISNUMBER(SEARCH("JV2",F110:F132)), ROW(F110:F132)-MIN(ROW(F110:F132))+1, ""), ROW() -109 )), "")</f>
        <v/>
      </c>
      <c r="AM116" s="13" t="str">
        <f t="array" ref="AM116">IFERROR(INDEX(E110:E132, SMALL(IF(ISNUMBER(SEARCH("JV2",F110:F132)), ROW(F110:F132)-MIN(ROW(F110:F132))+1, ""), ROW() -109 )), "")</f>
        <v/>
      </c>
    </row>
    <row r="117" spans="2:39" s="13" customFormat="1" ht="15" customHeight="1">
      <c r="B117" s="21" t="s">
        <v>229</v>
      </c>
      <c r="C117" s="1"/>
      <c r="D117" s="22" t="s">
        <v>244</v>
      </c>
      <c r="E117" s="1" t="s">
        <v>245</v>
      </c>
      <c r="F117" s="23" t="s">
        <v>29</v>
      </c>
      <c r="G117" s="24"/>
      <c r="H117" s="25">
        <v>2497</v>
      </c>
      <c r="I117" s="24"/>
      <c r="J117" s="25" t="b">
        <v>0</v>
      </c>
      <c r="K117" s="19"/>
      <c r="L117" s="26"/>
      <c r="M117" s="27"/>
      <c r="AB117" s="13" t="str">
        <f t="array" ref="AB117">IFERROR(INDEX(B110:B132, SMALL(IF("V"=F110:F132, ROW(F110:F132)-MIN(ROW(F110:F132))+1, ""), ROW() -109 )), "")</f>
        <v>McKendree University</v>
      </c>
      <c r="AC117" s="13">
        <f t="array" ref="AC117">IFERROR(INDEX(C110:C132, SMALL(IF("V"=F110:F132, ROW(F110:F132)-MIN(ROW(F110:F132))+1, ""), ROW() -109 )), "")</f>
        <v>0</v>
      </c>
      <c r="AD117" s="13" t="str">
        <f t="array" ref="AD117">IFERROR(INDEX(D110:D132, SMALL(IF("V"=F110:F132, ROW(F110:F132)-MIN(ROW(F110:F132))+1, ""), ROW() -109 )), "")</f>
        <v>7914-337</v>
      </c>
      <c r="AE117" s="13" t="str">
        <f t="array" ref="AE117">IFERROR(INDEX(E110:E132, SMALL(IF("V"=F110:F132, ROW(F110:F132)-MIN(ROW(F110:F132))+1, ""), ROW() -109 )), "")</f>
        <v>Nicholas Blagojevic</v>
      </c>
      <c r="AF117" s="13" t="str">
        <f t="array" ref="AF117">IFERROR(INDEX(B110:B132, SMALL(IF(ISNUMBER(SEARCH("JV1",F110:F132)), ROW(F110:F132)-MIN(ROW(F110:F132))+1, ""), ROW() -109 )), "")</f>
        <v>McKendree University</v>
      </c>
      <c r="AG117" s="13">
        <f t="array" ref="AG117">IFERROR(INDEX(C110:C132, SMALL(IF(ISNUMBER(SEARCH("JV1",F110:F132)), ROW(F110:F132)-MIN(ROW(F110:F132))+1, ""), ROW() -109 )), "")</f>
        <v>0</v>
      </c>
      <c r="AH117" s="13" t="str">
        <f t="array" ref="AH117">IFERROR(INDEX(D110:D132, SMALL(IF(ISNUMBER(SEARCH("JV1",F110:F132)), ROW(F110:F132)-MIN(ROW(F110:F132))+1, ""), ROW() -109 )), "")</f>
        <v>11-402180</v>
      </c>
      <c r="AI117" s="13" t="str">
        <f t="array" ref="AI117">IFERROR(INDEX(E110:E132, SMALL(IF(ISNUMBER(SEARCH("JV1",F110:F132)), ROW(F110:F132)-MIN(ROW(F110:F132))+1, ""), ROW() -109 )), "")</f>
        <v>Zachary Vanderpool</v>
      </c>
      <c r="AJ117" s="13" t="str">
        <f t="array" ref="AJ117">IFERROR(INDEX(B110:B132, SMALL(IF(ISNUMBER(SEARCH("JV2",F110:F132)), ROW(F110:F132)-MIN(ROW(F110:F132))+1, ""), ROW() -109 )), "")</f>
        <v/>
      </c>
      <c r="AK117" s="13" t="str">
        <f t="array" ref="AK117">IFERROR(INDEX(C110:C132, SMALL(IF(ISNUMBER(SEARCH("JV2",F110:F132)), ROW(F110:F132)-MIN(ROW(F110:F132))+1, ""), ROW() -109 )), "")</f>
        <v/>
      </c>
      <c r="AL117" s="13" t="str">
        <f t="array" ref="AL117">IFERROR(INDEX(D110:D132, SMALL(IF(ISNUMBER(SEARCH("JV2",F110:F132)), ROW(F110:F132)-MIN(ROW(F110:F132))+1, ""), ROW() -109 )), "")</f>
        <v/>
      </c>
      <c r="AM117" s="13" t="str">
        <f t="array" ref="AM117">IFERROR(INDEX(E110:E132, SMALL(IF(ISNUMBER(SEARCH("JV2",F110:F132)), ROW(F110:F132)-MIN(ROW(F110:F132))+1, ""), ROW() -109 )), "")</f>
        <v/>
      </c>
    </row>
    <row r="118" spans="2:39" s="13" customFormat="1" ht="15" customHeight="1">
      <c r="B118" s="21" t="s">
        <v>229</v>
      </c>
      <c r="C118" s="1"/>
      <c r="D118" s="22" t="s">
        <v>246</v>
      </c>
      <c r="E118" s="1" t="s">
        <v>247</v>
      </c>
      <c r="F118" s="23" t="s">
        <v>13</v>
      </c>
      <c r="G118" s="24"/>
      <c r="H118" s="25">
        <v>2497</v>
      </c>
      <c r="I118" s="24"/>
      <c r="J118" s="25" t="b">
        <v>0</v>
      </c>
      <c r="K118" s="19"/>
      <c r="L118" s="26"/>
      <c r="M118" s="27"/>
    </row>
    <row r="119" spans="2:39" s="13" customFormat="1" ht="15" customHeight="1">
      <c r="B119" s="21" t="s">
        <v>229</v>
      </c>
      <c r="C119" s="1"/>
      <c r="D119" s="22" t="s">
        <v>248</v>
      </c>
      <c r="E119" s="1" t="s">
        <v>249</v>
      </c>
      <c r="F119" s="23" t="s">
        <v>13</v>
      </c>
      <c r="G119" s="24"/>
      <c r="H119" s="25">
        <v>2497</v>
      </c>
      <c r="I119" s="24"/>
      <c r="J119" s="25" t="b">
        <v>0</v>
      </c>
      <c r="K119" s="19"/>
      <c r="L119" s="26"/>
      <c r="M119" s="27"/>
    </row>
    <row r="120" spans="2:39" s="13" customFormat="1" ht="15" customHeight="1">
      <c r="B120" s="21" t="s">
        <v>229</v>
      </c>
      <c r="C120" s="1"/>
      <c r="D120" s="22" t="s">
        <v>250</v>
      </c>
      <c r="E120" s="1" t="s">
        <v>251</v>
      </c>
      <c r="F120" s="23" t="s">
        <v>16</v>
      </c>
      <c r="G120" s="24"/>
      <c r="H120" s="25">
        <v>2497</v>
      </c>
      <c r="I120" s="24"/>
      <c r="J120" s="25" t="b">
        <v>0</v>
      </c>
      <c r="K120" s="19"/>
      <c r="L120" s="26"/>
      <c r="M120" s="27"/>
    </row>
    <row r="121" spans="2:39" s="13" customFormat="1" ht="15" customHeight="1">
      <c r="B121" s="21" t="s">
        <v>229</v>
      </c>
      <c r="C121" s="1"/>
      <c r="D121" s="22" t="s">
        <v>252</v>
      </c>
      <c r="E121" s="1" t="s">
        <v>253</v>
      </c>
      <c r="F121" s="23" t="s">
        <v>16</v>
      </c>
      <c r="G121" s="24"/>
      <c r="H121" s="25">
        <v>2497</v>
      </c>
      <c r="I121" s="24"/>
      <c r="J121" s="25" t="b">
        <v>0</v>
      </c>
      <c r="K121" s="19"/>
      <c r="L121" s="26"/>
      <c r="M121" s="27"/>
    </row>
    <row r="122" spans="2:39" s="13" customFormat="1" ht="15" customHeight="1">
      <c r="B122" s="21" t="s">
        <v>229</v>
      </c>
      <c r="C122" s="1"/>
      <c r="D122" s="22" t="s">
        <v>254</v>
      </c>
      <c r="E122" s="1" t="s">
        <v>255</v>
      </c>
      <c r="F122" s="23" t="s">
        <v>13</v>
      </c>
      <c r="G122" s="24"/>
      <c r="H122" s="25">
        <v>2497</v>
      </c>
      <c r="I122" s="24"/>
      <c r="J122" s="25" t="b">
        <v>0</v>
      </c>
      <c r="K122" s="19"/>
      <c r="L122" s="26"/>
      <c r="M122" s="27"/>
    </row>
    <row r="123" spans="2:39" s="13" customFormat="1" ht="15" customHeight="1">
      <c r="B123" s="21" t="s">
        <v>229</v>
      </c>
      <c r="C123" s="1"/>
      <c r="D123" s="22" t="s">
        <v>256</v>
      </c>
      <c r="E123" s="1" t="s">
        <v>257</v>
      </c>
      <c r="F123" s="23" t="s">
        <v>13</v>
      </c>
      <c r="G123" s="24"/>
      <c r="H123" s="25">
        <v>2497</v>
      </c>
      <c r="I123" s="24"/>
      <c r="J123" s="25" t="b">
        <v>0</v>
      </c>
      <c r="K123" s="19"/>
      <c r="L123" s="26"/>
      <c r="M123" s="27"/>
    </row>
    <row r="124" spans="2:39" s="13" customFormat="1" ht="15" customHeight="1">
      <c r="B124" s="21" t="s">
        <v>229</v>
      </c>
      <c r="C124" s="1"/>
      <c r="D124" s="22" t="s">
        <v>258</v>
      </c>
      <c r="E124" s="1" t="s">
        <v>259</v>
      </c>
      <c r="F124" s="23" t="s">
        <v>16</v>
      </c>
      <c r="G124" s="24"/>
      <c r="H124" s="25">
        <v>2497</v>
      </c>
      <c r="I124" s="24"/>
      <c r="J124" s="25" t="b">
        <v>0</v>
      </c>
      <c r="K124" s="19"/>
      <c r="L124" s="26"/>
      <c r="M124" s="27"/>
    </row>
    <row r="125" spans="2:39" s="13" customFormat="1" ht="15" customHeight="1">
      <c r="B125" s="21" t="s">
        <v>229</v>
      </c>
      <c r="C125" s="1"/>
      <c r="D125" s="22" t="s">
        <v>260</v>
      </c>
      <c r="E125" s="1" t="s">
        <v>261</v>
      </c>
      <c r="F125" s="23" t="s">
        <v>29</v>
      </c>
      <c r="G125" s="24"/>
      <c r="H125" s="25">
        <v>2497</v>
      </c>
      <c r="I125" s="24"/>
      <c r="J125" s="25" t="b">
        <v>0</v>
      </c>
      <c r="K125" s="19"/>
      <c r="L125" s="26"/>
      <c r="M125" s="27"/>
    </row>
    <row r="126" spans="2:39" s="13" customFormat="1" ht="15" customHeight="1">
      <c r="B126" s="21" t="s">
        <v>229</v>
      </c>
      <c r="C126" s="1"/>
      <c r="D126" s="22" t="s">
        <v>262</v>
      </c>
      <c r="E126" s="1" t="s">
        <v>263</v>
      </c>
      <c r="F126" s="23" t="s">
        <v>29</v>
      </c>
      <c r="G126" s="24"/>
      <c r="H126" s="25">
        <v>2497</v>
      </c>
      <c r="I126" s="24"/>
      <c r="J126" s="25" t="b">
        <v>0</v>
      </c>
      <c r="K126" s="19"/>
      <c r="L126" s="26"/>
      <c r="M126" s="27"/>
    </row>
    <row r="127" spans="2:39" s="13" customFormat="1" ht="15" customHeight="1">
      <c r="B127" s="21" t="s">
        <v>229</v>
      </c>
      <c r="C127" s="1"/>
      <c r="D127" s="22" t="s">
        <v>264</v>
      </c>
      <c r="E127" s="1" t="s">
        <v>265</v>
      </c>
      <c r="F127" s="23" t="s">
        <v>16</v>
      </c>
      <c r="G127" s="24"/>
      <c r="H127" s="25">
        <v>2497</v>
      </c>
      <c r="I127" s="24"/>
      <c r="J127" s="25" t="b">
        <v>0</v>
      </c>
      <c r="K127" s="19"/>
      <c r="L127" s="26"/>
      <c r="M127" s="27"/>
    </row>
    <row r="128" spans="2:39" s="13" customFormat="1" ht="15" customHeight="1">
      <c r="B128" s="21" t="s">
        <v>229</v>
      </c>
      <c r="C128" s="1"/>
      <c r="D128" s="22" t="s">
        <v>266</v>
      </c>
      <c r="E128" s="1" t="s">
        <v>267</v>
      </c>
      <c r="F128" s="23" t="s">
        <v>13</v>
      </c>
      <c r="G128" s="24"/>
      <c r="H128" s="25">
        <v>2497</v>
      </c>
      <c r="I128" s="24"/>
      <c r="J128" s="25" t="b">
        <v>0</v>
      </c>
      <c r="K128" s="19"/>
      <c r="L128" s="26"/>
      <c r="M128" s="27"/>
    </row>
    <row r="129" spans="2:39" s="13" customFormat="1" ht="15" customHeight="1">
      <c r="B129" s="21" t="s">
        <v>229</v>
      </c>
      <c r="C129" s="1"/>
      <c r="D129" s="22" t="s">
        <v>268</v>
      </c>
      <c r="E129" s="1" t="s">
        <v>269</v>
      </c>
      <c r="F129" s="23" t="s">
        <v>29</v>
      </c>
      <c r="G129" s="24"/>
      <c r="H129" s="25">
        <v>2497</v>
      </c>
      <c r="I129" s="24"/>
      <c r="J129" s="25" t="b">
        <v>0</v>
      </c>
      <c r="K129" s="19"/>
      <c r="L129" s="26"/>
      <c r="M129" s="27"/>
    </row>
    <row r="130" spans="2:39" s="13" customFormat="1" ht="15" customHeight="1">
      <c r="B130" s="21" t="s">
        <v>229</v>
      </c>
      <c r="C130" s="1"/>
      <c r="D130" s="22" t="s">
        <v>270</v>
      </c>
      <c r="E130" s="1" t="s">
        <v>271</v>
      </c>
      <c r="F130" s="23" t="s">
        <v>29</v>
      </c>
      <c r="G130" s="24"/>
      <c r="H130" s="25">
        <v>2497</v>
      </c>
      <c r="I130" s="24"/>
      <c r="J130" s="25" t="b">
        <v>0</v>
      </c>
      <c r="K130" s="19"/>
      <c r="L130" s="26"/>
      <c r="M130" s="27"/>
    </row>
    <row r="131" spans="2:39" s="13" customFormat="1" ht="15" customHeight="1">
      <c r="B131" s="21" t="s">
        <v>229</v>
      </c>
      <c r="C131" s="1"/>
      <c r="D131" s="22" t="s">
        <v>272</v>
      </c>
      <c r="E131" s="1" t="s">
        <v>273</v>
      </c>
      <c r="F131" s="23" t="s">
        <v>16</v>
      </c>
      <c r="G131" s="24"/>
      <c r="H131" s="25">
        <v>2497</v>
      </c>
      <c r="I131" s="24"/>
      <c r="J131" s="25" t="b">
        <v>0</v>
      </c>
      <c r="K131" s="19"/>
      <c r="L131" s="26"/>
      <c r="M131" s="27"/>
    </row>
    <row r="132" spans="2:39" s="13" customFormat="1" ht="15" customHeight="1">
      <c r="B132" s="21" t="s">
        <v>229</v>
      </c>
      <c r="C132" s="1"/>
      <c r="D132" s="22" t="s">
        <v>274</v>
      </c>
      <c r="E132" s="1" t="s">
        <v>275</v>
      </c>
      <c r="F132" s="23" t="s">
        <v>16</v>
      </c>
      <c r="G132" s="24"/>
      <c r="H132" s="25">
        <v>2497</v>
      </c>
      <c r="I132" s="24"/>
      <c r="J132" s="25" t="b">
        <v>0</v>
      </c>
      <c r="K132" s="19"/>
      <c r="L132" s="26"/>
      <c r="M132" s="27"/>
    </row>
    <row r="133" spans="2:39" s="13" customFormat="1" ht="15" customHeight="1">
      <c r="B133" s="21" t="s">
        <v>276</v>
      </c>
      <c r="C133" s="1"/>
      <c r="D133" s="22" t="s">
        <v>277</v>
      </c>
      <c r="E133" s="1" t="s">
        <v>278</v>
      </c>
      <c r="F133" s="23" t="s">
        <v>17</v>
      </c>
      <c r="G133" s="24"/>
      <c r="H133" s="25">
        <v>4500</v>
      </c>
      <c r="I133" s="24"/>
      <c r="J133" s="25" t="b">
        <v>0</v>
      </c>
      <c r="K133" s="19"/>
      <c r="L133" s="26"/>
      <c r="M133" s="27"/>
      <c r="AB133" s="13" t="str">
        <f t="array" ref="AB133">IFERROR(INDEX(B133:B154, SMALL(IF("V"=F133:F154, ROW(F133:F154)-MIN(ROW(F133:F154))+1, ""), ROW() -132 )), "")</f>
        <v>Midway University</v>
      </c>
      <c r="AC133" s="13">
        <f t="array" ref="AC133">IFERROR(INDEX(C133:C154, SMALL(IF("V"=F133:F154, ROW(F133:F154)-MIN(ROW(F133:F154))+1, ""), ROW() -132 )), "")</f>
        <v>0</v>
      </c>
      <c r="AD133" s="13" t="str">
        <f t="array" ref="AD133">IFERROR(INDEX(D133:D154, SMALL(IF("V"=F133:F154, ROW(F133:F154)-MIN(ROW(F133:F154))+1, ""), ROW() -132 )), "")</f>
        <v>15-174075</v>
      </c>
      <c r="AE133" s="13" t="str">
        <f t="array" ref="AE133">IFERROR(INDEX(E133:E154, SMALL(IF("V"=F133:F154, ROW(F133:F154)-MIN(ROW(F133:F154))+1, ""), ROW() -132 )), "")</f>
        <v>Caleb Marshall</v>
      </c>
      <c r="AF133" s="13" t="str">
        <f t="array" ref="AF133">IFERROR(INDEX(B133:B154, SMALL(IF(ISNUMBER(SEARCH("JV1",F133:F154)), ROW(F133:F154)-MIN(ROW(F133:F154))+1, ""), ROW() -132 )), "")</f>
        <v>Midway University</v>
      </c>
      <c r="AG133" s="13">
        <f t="array" ref="AG133">IFERROR(INDEX(C133:C154, SMALL(IF(ISNUMBER(SEARCH("JV1",F133:F154)), ROW(F133:F154)-MIN(ROW(F133:F154))+1, ""), ROW() -132 )), "")</f>
        <v>0</v>
      </c>
      <c r="AH133" s="13" t="str">
        <f t="array" ref="AH133">IFERROR(INDEX(D133:D154, SMALL(IF(ISNUMBER(SEARCH("JV1",F133:F154)), ROW(F133:F154)-MIN(ROW(F133:F154))+1, ""), ROW() -132 )), "")</f>
        <v>21-4217</v>
      </c>
      <c r="AI133" s="13" t="str">
        <f t="array" ref="AI133">IFERROR(INDEX(E133:E154, SMALL(IF(ISNUMBER(SEARCH("JV1",F133:F154)), ROW(F133:F154)-MIN(ROW(F133:F154))+1, ""), ROW() -132 )), "")</f>
        <v>Caleb Kornosky</v>
      </c>
      <c r="AJ133" s="13" t="str">
        <f t="array" ref="AJ133">IFERROR(INDEX(B133:B154, SMALL(IF(ISNUMBER(SEARCH("JV2",F133:F154)), ROW(F133:F154)-MIN(ROW(F133:F154))+1, ""), ROW() -132 )), "")</f>
        <v>Midway University</v>
      </c>
      <c r="AK133" s="13">
        <f t="array" ref="AK133">IFERROR(INDEX(C133:C154, SMALL(IF(ISNUMBER(SEARCH("JV2",F133:F154)), ROW(F133:F154)-MIN(ROW(F133:F154))+1, ""), ROW() -132 )), "")</f>
        <v>0</v>
      </c>
      <c r="AL133" s="13" t="str">
        <f t="array" ref="AL133">IFERROR(INDEX(D133:D154, SMALL(IF(ISNUMBER(SEARCH("JV2",F133:F154)), ROW(F133:F154)-MIN(ROW(F133:F154))+1, ""), ROW() -132 )), "")</f>
        <v>20-33570</v>
      </c>
      <c r="AM133" s="13" t="str">
        <f t="array" ref="AM133">IFERROR(INDEX(E133:E154, SMALL(IF(ISNUMBER(SEARCH("JV2",F133:F154)), ROW(F133:F154)-MIN(ROW(F133:F154))+1, ""), ROW() -132 )), "")</f>
        <v>Brennan Eddy</v>
      </c>
    </row>
    <row r="134" spans="2:39" s="13" customFormat="1" ht="15" customHeight="1">
      <c r="B134" s="21" t="s">
        <v>276</v>
      </c>
      <c r="C134" s="1"/>
      <c r="D134" s="22" t="s">
        <v>279</v>
      </c>
      <c r="E134" s="1" t="s">
        <v>280</v>
      </c>
      <c r="F134" s="23" t="s">
        <v>16</v>
      </c>
      <c r="G134" s="24"/>
      <c r="H134" s="25">
        <v>4500</v>
      </c>
      <c r="I134" s="24"/>
      <c r="J134" s="25" t="b">
        <v>0</v>
      </c>
      <c r="K134" s="19"/>
      <c r="L134" s="26"/>
      <c r="M134" s="27"/>
      <c r="AB134" s="13" t="str">
        <f t="array" ref="AB134">IFERROR(INDEX(B133:B154, SMALL(IF("V"=F133:F154, ROW(F133:F154)-MIN(ROW(F133:F154))+1, ""), ROW() -132 )), "")</f>
        <v>Midway University</v>
      </c>
      <c r="AC134" s="13">
        <f t="array" ref="AC134">IFERROR(INDEX(C133:C154, SMALL(IF("V"=F133:F154, ROW(F133:F154)-MIN(ROW(F133:F154))+1, ""), ROW() -132 )), "")</f>
        <v>0</v>
      </c>
      <c r="AD134" s="13" t="str">
        <f t="array" ref="AD134">IFERROR(INDEX(D133:D154, SMALL(IF("V"=F133:F154, ROW(F133:F154)-MIN(ROW(F133:F154))+1, ""), ROW() -132 )), "")</f>
        <v>11-585106</v>
      </c>
      <c r="AE134" s="13" t="str">
        <f t="array" ref="AE134">IFERROR(INDEX(E133:E154, SMALL(IF("V"=F133:F154, ROW(F133:F154)-MIN(ROW(F133:F154))+1, ""), ROW() -132 )), "")</f>
        <v>Charlie Smith</v>
      </c>
      <c r="AF134" s="13" t="str">
        <f t="array" ref="AF134">IFERROR(INDEX(B133:B154, SMALL(IF(ISNUMBER(SEARCH("JV1",F133:F154)), ROW(F133:F154)-MIN(ROW(F133:F154))+1, ""), ROW() -132 )), "")</f>
        <v>Midway University</v>
      </c>
      <c r="AG134" s="13">
        <f t="array" ref="AG134">IFERROR(INDEX(C133:C154, SMALL(IF(ISNUMBER(SEARCH("JV1",F133:F154)), ROW(F133:F154)-MIN(ROW(F133:F154))+1, ""), ROW() -132 )), "")</f>
        <v>0</v>
      </c>
      <c r="AH134" s="13" t="str">
        <f t="array" ref="AH134">IFERROR(INDEX(D133:D154, SMALL(IF(ISNUMBER(SEARCH("JV1",F133:F154)), ROW(F133:F154)-MIN(ROW(F133:F154))+1, ""), ROW() -132 )), "")</f>
        <v>11-700332</v>
      </c>
      <c r="AI134" s="13" t="str">
        <f t="array" ref="AI134">IFERROR(INDEX(E133:E154, SMALL(IF(ISNUMBER(SEARCH("JV1",F133:F154)), ROW(F133:F154)-MIN(ROW(F133:F154))+1, ""), ROW() -132 )), "")</f>
        <v>Logan Shaner</v>
      </c>
      <c r="AJ134" s="13" t="str">
        <f t="array" ref="AJ134">IFERROR(INDEX(B133:B154, SMALL(IF(ISNUMBER(SEARCH("JV2",F133:F154)), ROW(F133:F154)-MIN(ROW(F133:F154))+1, ""), ROW() -132 )), "")</f>
        <v>Midway University</v>
      </c>
      <c r="AK134" s="13">
        <f t="array" ref="AK134">IFERROR(INDEX(C133:C154, SMALL(IF(ISNUMBER(SEARCH("JV2",F133:F154)), ROW(F133:F154)-MIN(ROW(F133:F154))+1, ""), ROW() -132 )), "")</f>
        <v>0</v>
      </c>
      <c r="AL134" s="13" t="str">
        <f t="array" ref="AL134">IFERROR(INDEX(D133:D154, SMALL(IF(ISNUMBER(SEARCH("JV2",F133:F154)), ROW(F133:F154)-MIN(ROW(F133:F154))+1, ""), ROW() -132 )), "")</f>
        <v>18-30569</v>
      </c>
      <c r="AM134" s="13" t="str">
        <f t="array" ref="AM134">IFERROR(INDEX(E133:E154, SMALL(IF(ISNUMBER(SEARCH("JV2",F133:F154)), ROW(F133:F154)-MIN(ROW(F133:F154))+1, ""), ROW() -132 )), "")</f>
        <v>Isiah Gordon</v>
      </c>
    </row>
    <row r="135" spans="2:39" s="13" customFormat="1" ht="15" customHeight="1">
      <c r="B135" s="21" t="s">
        <v>276</v>
      </c>
      <c r="C135" s="1"/>
      <c r="D135" s="22" t="s">
        <v>281</v>
      </c>
      <c r="E135" s="1" t="s">
        <v>282</v>
      </c>
      <c r="F135" s="23" t="s">
        <v>13</v>
      </c>
      <c r="G135" s="24"/>
      <c r="H135" s="25">
        <v>4500</v>
      </c>
      <c r="I135" s="24"/>
      <c r="J135" s="25" t="b">
        <v>0</v>
      </c>
      <c r="K135" s="19"/>
      <c r="L135" s="26"/>
      <c r="M135" s="27"/>
      <c r="AB135" s="13" t="str">
        <f t="array" ref="AB135">IFERROR(INDEX(B133:B154, SMALL(IF("V"=F133:F154, ROW(F133:F154)-MIN(ROW(F133:F154))+1, ""), ROW() -132 )), "")</f>
        <v>Midway University</v>
      </c>
      <c r="AC135" s="13">
        <f t="array" ref="AC135">IFERROR(INDEX(C133:C154, SMALL(IF("V"=F133:F154, ROW(F133:F154)-MIN(ROW(F133:F154))+1, ""), ROW() -132 )), "")</f>
        <v>0</v>
      </c>
      <c r="AD135" s="13" t="str">
        <f t="array" ref="AD135">IFERROR(INDEX(D133:D154, SMALL(IF("V"=F133:F154, ROW(F133:F154)-MIN(ROW(F133:F154))+1, ""), ROW() -132 )), "")</f>
        <v>11-601145</v>
      </c>
      <c r="AE135" s="13" t="str">
        <f t="array" ref="AE135">IFERROR(INDEX(E133:E154, SMALL(IF("V"=F133:F154, ROW(F133:F154)-MIN(ROW(F133:F154))+1, ""), ROW() -132 )), "")</f>
        <v>Jackson Ryan</v>
      </c>
      <c r="AF135" s="13" t="str">
        <f t="array" ref="AF135">IFERROR(INDEX(B133:B154, SMALL(IF(ISNUMBER(SEARCH("JV1",F133:F154)), ROW(F133:F154)-MIN(ROW(F133:F154))+1, ""), ROW() -132 )), "")</f>
        <v>Midway University</v>
      </c>
      <c r="AG135" s="13">
        <f t="array" ref="AG135">IFERROR(INDEX(C133:C154, SMALL(IF(ISNUMBER(SEARCH("JV1",F133:F154)), ROW(F133:F154)-MIN(ROW(F133:F154))+1, ""), ROW() -132 )), "")</f>
        <v>0</v>
      </c>
      <c r="AH135" s="13" t="str">
        <f t="array" ref="AH135">IFERROR(INDEX(D133:D154, SMALL(IF(ISNUMBER(SEARCH("JV1",F133:F154)), ROW(F133:F154)-MIN(ROW(F133:F154))+1, ""), ROW() -132 )), "")</f>
        <v>20-260</v>
      </c>
      <c r="AI135" s="13" t="str">
        <f t="array" ref="AI135">IFERROR(INDEX(E133:E154, SMALL(IF(ISNUMBER(SEARCH("JV1",F133:F154)), ROW(F133:F154)-MIN(ROW(F133:F154))+1, ""), ROW() -132 )), "")</f>
        <v>Noah Seng</v>
      </c>
      <c r="AJ135" s="13" t="str">
        <f t="array" ref="AJ135">IFERROR(INDEX(B133:B154, SMALL(IF(ISNUMBER(SEARCH("JV2",F133:F154)), ROW(F133:F154)-MIN(ROW(F133:F154))+1, ""), ROW() -132 )), "")</f>
        <v>Midway University</v>
      </c>
      <c r="AK135" s="13">
        <f t="array" ref="AK135">IFERROR(INDEX(C133:C154, SMALL(IF(ISNUMBER(SEARCH("JV2",F133:F154)), ROW(F133:F154)-MIN(ROW(F133:F154))+1, ""), ROW() -132 )), "")</f>
        <v>0</v>
      </c>
      <c r="AL135" s="13" t="str">
        <f t="array" ref="AL135">IFERROR(INDEX(D133:D154, SMALL(IF(ISNUMBER(SEARCH("JV2",F133:F154)), ROW(F133:F154)-MIN(ROW(F133:F154))+1, ""), ROW() -132 )), "")</f>
        <v>9615-47699</v>
      </c>
      <c r="AM135" s="13" t="str">
        <f t="array" ref="AM135">IFERROR(INDEX(E133:E154, SMALL(IF(ISNUMBER(SEARCH("JV2",F133:F154)), ROW(F133:F154)-MIN(ROW(F133:F154))+1, ""), ROW() -132 )), "")</f>
        <v>Judson Tabor</v>
      </c>
    </row>
    <row r="136" spans="2:39" s="13" customFormat="1" ht="15" customHeight="1">
      <c r="B136" s="21" t="s">
        <v>276</v>
      </c>
      <c r="C136" s="1"/>
      <c r="D136" s="22" t="s">
        <v>283</v>
      </c>
      <c r="E136" s="1" t="s">
        <v>284</v>
      </c>
      <c r="F136" s="23" t="s">
        <v>13</v>
      </c>
      <c r="G136" s="24"/>
      <c r="H136" s="25">
        <v>4500</v>
      </c>
      <c r="I136" s="24"/>
      <c r="J136" s="25" t="b">
        <v>0</v>
      </c>
      <c r="K136" s="19"/>
      <c r="L136" s="26"/>
      <c r="M136" s="27"/>
      <c r="AB136" s="13" t="str">
        <f t="array" ref="AB136">IFERROR(INDEX(B133:B154, SMALL(IF("V"=F133:F154, ROW(F133:F154)-MIN(ROW(F133:F154))+1, ""), ROW() -132 )), "")</f>
        <v>Midway University</v>
      </c>
      <c r="AC136" s="13">
        <f t="array" ref="AC136">IFERROR(INDEX(C133:C154, SMALL(IF("V"=F133:F154, ROW(F133:F154)-MIN(ROW(F133:F154))+1, ""), ROW() -132 )), "")</f>
        <v>0</v>
      </c>
      <c r="AD136" s="13" t="str">
        <f t="array" ref="AD136">IFERROR(INDEX(D133:D154, SMALL(IF("V"=F133:F154, ROW(F133:F154)-MIN(ROW(F133:F154))+1, ""), ROW() -132 )), "")</f>
        <v>11-528742</v>
      </c>
      <c r="AE136" s="13" t="str">
        <f t="array" ref="AE136">IFERROR(INDEX(E133:E154, SMALL(IF("V"=F133:F154, ROW(F133:F154)-MIN(ROW(F133:F154))+1, ""), ROW() -132 )), "")</f>
        <v>Joshua Nelson</v>
      </c>
      <c r="AF136" s="13" t="str">
        <f t="array" ref="AF136">IFERROR(INDEX(B133:B154, SMALL(IF(ISNUMBER(SEARCH("JV1",F133:F154)), ROW(F133:F154)-MIN(ROW(F133:F154))+1, ""), ROW() -132 )), "")</f>
        <v>Midway University</v>
      </c>
      <c r="AG136" s="13">
        <f t="array" ref="AG136">IFERROR(INDEX(C133:C154, SMALL(IF(ISNUMBER(SEARCH("JV1",F133:F154)), ROW(F133:F154)-MIN(ROW(F133:F154))+1, ""), ROW() -132 )), "")</f>
        <v>0</v>
      </c>
      <c r="AH136" s="13" t="str">
        <f t="array" ref="AH136">IFERROR(INDEX(D133:D154, SMALL(IF(ISNUMBER(SEARCH("JV1",F133:F154)), ROW(F133:F154)-MIN(ROW(F133:F154))+1, ""), ROW() -132 )), "")</f>
        <v>11-746293</v>
      </c>
      <c r="AI136" s="13" t="str">
        <f t="array" ref="AI136">IFERROR(INDEX(E133:E154, SMALL(IF(ISNUMBER(SEARCH("JV1",F133:F154)), ROW(F133:F154)-MIN(ROW(F133:F154))+1, ""), ROW() -132 )), "")</f>
        <v>Patrick Harmon</v>
      </c>
      <c r="AJ136" s="13" t="str">
        <f t="array" ref="AJ136">IFERROR(INDEX(B133:B154, SMALL(IF(ISNUMBER(SEARCH("JV2",F133:F154)), ROW(F133:F154)-MIN(ROW(F133:F154))+1, ""), ROW() -132 )), "")</f>
        <v>Midway University</v>
      </c>
      <c r="AK136" s="13">
        <f t="array" ref="AK136">IFERROR(INDEX(C133:C154, SMALL(IF(ISNUMBER(SEARCH("JV2",F133:F154)), ROW(F133:F154)-MIN(ROW(F133:F154))+1, ""), ROW() -132 )), "")</f>
        <v>0</v>
      </c>
      <c r="AL136" s="13" t="str">
        <f t="array" ref="AL136">IFERROR(INDEX(D133:D154, SMALL(IF(ISNUMBER(SEARCH("JV2",F133:F154)), ROW(F133:F154)-MIN(ROW(F133:F154))+1, ""), ROW() -132 )), "")</f>
        <v>20-39149</v>
      </c>
      <c r="AM136" s="13" t="str">
        <f t="array" ref="AM136">IFERROR(INDEX(E133:E154, SMALL(IF(ISNUMBER(SEARCH("JV2",F133:F154)), ROW(F133:F154)-MIN(ROW(F133:F154))+1, ""), ROW() -132 )), "")</f>
        <v>Justin Cauthen</v>
      </c>
    </row>
    <row r="137" spans="2:39" s="13" customFormat="1" ht="15" customHeight="1">
      <c r="B137" s="21" t="s">
        <v>276</v>
      </c>
      <c r="C137" s="1"/>
      <c r="D137" s="22" t="s">
        <v>285</v>
      </c>
      <c r="E137" s="1" t="s">
        <v>286</v>
      </c>
      <c r="F137" s="23"/>
      <c r="G137" s="24"/>
      <c r="H137" s="25">
        <v>4500</v>
      </c>
      <c r="I137" s="24"/>
      <c r="J137" s="25" t="b">
        <v>0</v>
      </c>
      <c r="K137" s="19"/>
      <c r="L137" s="26"/>
      <c r="M137" s="27"/>
      <c r="AB137" s="13" t="str">
        <f t="array" ref="AB137">IFERROR(INDEX(B133:B154, SMALL(IF("V"=F133:F154, ROW(F133:F154)-MIN(ROW(F133:F154))+1, ""), ROW() -132 )), "")</f>
        <v>Midway University</v>
      </c>
      <c r="AC137" s="13">
        <f t="array" ref="AC137">IFERROR(INDEX(C133:C154, SMALL(IF("V"=F133:F154, ROW(F133:F154)-MIN(ROW(F133:F154))+1, ""), ROW() -132 )), "")</f>
        <v>0</v>
      </c>
      <c r="AD137" s="13" t="str">
        <f t="array" ref="AD137">IFERROR(INDEX(D133:D154, SMALL(IF("V"=F133:F154, ROW(F133:F154)-MIN(ROW(F133:F154))+1, ""), ROW() -132 )), "")</f>
        <v>15-96052</v>
      </c>
      <c r="AE137" s="13" t="str">
        <f t="array" ref="AE137">IFERROR(INDEX(E133:E154, SMALL(IF("V"=F133:F154, ROW(F133:F154)-MIN(ROW(F133:F154))+1, ""), ROW() -132 )), "")</f>
        <v>Logan Tincher</v>
      </c>
      <c r="AF137" s="13" t="str">
        <f t="array" ref="AF137">IFERROR(INDEX(B133:B154, SMALL(IF(ISNUMBER(SEARCH("JV1",F133:F154)), ROW(F133:F154)-MIN(ROW(F133:F154))+1, ""), ROW() -132 )), "")</f>
        <v>Midway University</v>
      </c>
      <c r="AG137" s="13">
        <f t="array" ref="AG137">IFERROR(INDEX(C133:C154, SMALL(IF(ISNUMBER(SEARCH("JV1",F133:F154)), ROW(F133:F154)-MIN(ROW(F133:F154))+1, ""), ROW() -132 )), "")</f>
        <v>0</v>
      </c>
      <c r="AH137" s="13" t="str">
        <f t="array" ref="AH137">IFERROR(INDEX(D133:D154, SMALL(IF(ISNUMBER(SEARCH("JV1",F133:F154)), ROW(F133:F154)-MIN(ROW(F133:F154))+1, ""), ROW() -132 )), "")</f>
        <v>101-302</v>
      </c>
      <c r="AI137" s="13" t="str">
        <f t="array" ref="AI137">IFERROR(INDEX(E133:E154, SMALL(IF(ISNUMBER(SEARCH("JV1",F133:F154)), ROW(F133:F154)-MIN(ROW(F133:F154))+1, ""), ROW() -132 )), "")</f>
        <v>Raymond Atkins</v>
      </c>
      <c r="AJ137" s="13" t="str">
        <f t="array" ref="AJ137">IFERROR(INDEX(B133:B154, SMALL(IF(ISNUMBER(SEARCH("JV2",F133:F154)), ROW(F133:F154)-MIN(ROW(F133:F154))+1, ""), ROW() -132 )), "")</f>
        <v>Midway University</v>
      </c>
      <c r="AK137" s="13">
        <f t="array" ref="AK137">IFERROR(INDEX(C133:C154, SMALL(IF(ISNUMBER(SEARCH("JV2",F133:F154)), ROW(F133:F154)-MIN(ROW(F133:F154))+1, ""), ROW() -132 )), "")</f>
        <v>0</v>
      </c>
      <c r="AL137" s="13" t="str">
        <f t="array" ref="AL137">IFERROR(INDEX(D133:D154, SMALL(IF(ISNUMBER(SEARCH("JV2",F133:F154)), ROW(F133:F154)-MIN(ROW(F133:F154))+1, ""), ROW() -132 )), "")</f>
        <v>11-600526</v>
      </c>
      <c r="AM137" s="13" t="str">
        <f t="array" ref="AM137">IFERROR(INDEX(E133:E154, SMALL(IF(ISNUMBER(SEARCH("JV2",F133:F154)), ROW(F133:F154)-MIN(ROW(F133:F154))+1, ""), ROW() -132 )), "")</f>
        <v>Kevin Allen</v>
      </c>
    </row>
    <row r="138" spans="2:39" s="13" customFormat="1" ht="15" customHeight="1">
      <c r="B138" s="21" t="s">
        <v>276</v>
      </c>
      <c r="C138" s="1"/>
      <c r="D138" s="22" t="s">
        <v>287</v>
      </c>
      <c r="E138" s="1" t="s">
        <v>288</v>
      </c>
      <c r="F138" s="23" t="s">
        <v>17</v>
      </c>
      <c r="G138" s="24"/>
      <c r="H138" s="25">
        <v>4500</v>
      </c>
      <c r="I138" s="24"/>
      <c r="J138" s="25" t="b">
        <v>0</v>
      </c>
      <c r="K138" s="19"/>
      <c r="L138" s="26"/>
      <c r="M138" s="27"/>
      <c r="AB138" s="13" t="str">
        <f t="array" ref="AB138">IFERROR(INDEX(B133:B154, SMALL(IF("V"=F133:F154, ROW(F133:F154)-MIN(ROW(F133:F154))+1, ""), ROW() -132 )), "")</f>
        <v>Midway University</v>
      </c>
      <c r="AC138" s="13">
        <f t="array" ref="AC138">IFERROR(INDEX(C133:C154, SMALL(IF("V"=F133:F154, ROW(F133:F154)-MIN(ROW(F133:F154))+1, ""), ROW() -132 )), "")</f>
        <v>0</v>
      </c>
      <c r="AD138" s="13" t="str">
        <f t="array" ref="AD138">IFERROR(INDEX(D133:D154, SMALL(IF("V"=F133:F154, ROW(F133:F154)-MIN(ROW(F133:F154))+1, ""), ROW() -132 )), "")</f>
        <v>15-166182</v>
      </c>
      <c r="AE138" s="13" t="str">
        <f t="array" ref="AE138">IFERROR(INDEX(E133:E154, SMALL(IF("V"=F133:F154, ROW(F133:F154)-MIN(ROW(F133:F154))+1, ""), ROW() -132 )), "")</f>
        <v>Ryan Tuite</v>
      </c>
      <c r="AF138" s="13" t="str">
        <f t="array" ref="AF138">IFERROR(INDEX(B133:B154, SMALL(IF(ISNUMBER(SEARCH("JV1",F133:F154)), ROW(F133:F154)-MIN(ROW(F133:F154))+1, ""), ROW() -132 )), "")</f>
        <v>Midway University</v>
      </c>
      <c r="AG138" s="13">
        <f t="array" ref="AG138">IFERROR(INDEX(C133:C154, SMALL(IF(ISNUMBER(SEARCH("JV1",F133:F154)), ROW(F133:F154)-MIN(ROW(F133:F154))+1, ""), ROW() -132 )), "")</f>
        <v>0</v>
      </c>
      <c r="AH138" s="13" t="str">
        <f t="array" ref="AH138">IFERROR(INDEX(D133:D154, SMALL(IF(ISNUMBER(SEARCH("JV1",F133:F154)), ROW(F133:F154)-MIN(ROW(F133:F154))+1, ""), ROW() -132 )), "")</f>
        <v>11-558655</v>
      </c>
      <c r="AI138" s="13" t="str">
        <f t="array" ref="AI138">IFERROR(INDEX(E133:E154, SMALL(IF(ISNUMBER(SEARCH("JV1",F133:F154)), ROW(F133:F154)-MIN(ROW(F133:F154))+1, ""), ROW() -132 )), "")</f>
        <v>Vincent Biehn</v>
      </c>
      <c r="AJ138" s="13" t="str">
        <f t="array" ref="AJ138">IFERROR(INDEX(B133:B154, SMALL(IF(ISNUMBER(SEARCH("JV2",F133:F154)), ROW(F133:F154)-MIN(ROW(F133:F154))+1, ""), ROW() -132 )), "")</f>
        <v>Midway University</v>
      </c>
      <c r="AK138" s="13">
        <f t="array" ref="AK138">IFERROR(INDEX(C133:C154, SMALL(IF(ISNUMBER(SEARCH("JV2",F133:F154)), ROW(F133:F154)-MIN(ROW(F133:F154))+1, ""), ROW() -132 )), "")</f>
        <v>0</v>
      </c>
      <c r="AL138" s="13" t="str">
        <f t="array" ref="AL138">IFERROR(INDEX(D133:D154, SMALL(IF(ISNUMBER(SEARCH("JV2",F133:F154)), ROW(F133:F154)-MIN(ROW(F133:F154))+1, ""), ROW() -132 )), "")</f>
        <v>21-16039</v>
      </c>
      <c r="AM138" s="13" t="str">
        <f t="array" ref="AM138">IFERROR(INDEX(E133:E154, SMALL(IF(ISNUMBER(SEARCH("JV2",F133:F154)), ROW(F133:F154)-MIN(ROW(F133:F154))+1, ""), ROW() -132 )), "")</f>
        <v>Maddox Worthington</v>
      </c>
    </row>
    <row r="139" spans="2:39" s="13" customFormat="1" ht="15" customHeight="1">
      <c r="B139" s="21" t="s">
        <v>276</v>
      </c>
      <c r="C139" s="1"/>
      <c r="D139" s="22" t="s">
        <v>289</v>
      </c>
      <c r="E139" s="1" t="s">
        <v>290</v>
      </c>
      <c r="F139" s="23" t="s">
        <v>13</v>
      </c>
      <c r="G139" s="24"/>
      <c r="H139" s="25">
        <v>4500</v>
      </c>
      <c r="I139" s="24"/>
      <c r="J139" s="25" t="b">
        <v>0</v>
      </c>
      <c r="K139" s="19"/>
      <c r="L139" s="26"/>
      <c r="M139" s="27"/>
      <c r="AB139" s="13" t="str">
        <f t="array" ref="AB139">IFERROR(INDEX(B133:B154, SMALL(IF("V"=F133:F154, ROW(F133:F154)-MIN(ROW(F133:F154))+1, ""), ROW() -132 )), "")</f>
        <v>Midway University</v>
      </c>
      <c r="AC139" s="13">
        <f t="array" ref="AC139">IFERROR(INDEX(C133:C154, SMALL(IF("V"=F133:F154, ROW(F133:F154)-MIN(ROW(F133:F154))+1, ""), ROW() -132 )), "")</f>
        <v>0</v>
      </c>
      <c r="AD139" s="13" t="str">
        <f t="array" ref="AD139">IFERROR(INDEX(D133:D154, SMALL(IF("V"=F133:F154, ROW(F133:F154)-MIN(ROW(F133:F154))+1, ""), ROW() -132 )), "")</f>
        <v>11-304847</v>
      </c>
      <c r="AE139" s="13" t="str">
        <f t="array" ref="AE139">IFERROR(INDEX(E133:E154, SMALL(IF("V"=F133:F154, ROW(F133:F154)-MIN(ROW(F133:F154))+1, ""), ROW() -132 )), "")</f>
        <v>Troy Lund</v>
      </c>
      <c r="AF139" s="13" t="str">
        <f t="array" ref="AF139">IFERROR(INDEX(B133:B154, SMALL(IF(ISNUMBER(SEARCH("JV1",F133:F154)), ROW(F133:F154)-MIN(ROW(F133:F154))+1, ""), ROW() -132 )), "")</f>
        <v/>
      </c>
      <c r="AG139" s="13" t="str">
        <f t="array" ref="AG139">IFERROR(INDEX(C133:C154, SMALL(IF(ISNUMBER(SEARCH("JV1",F133:F154)), ROW(F133:F154)-MIN(ROW(F133:F154))+1, ""), ROW() -132 )), "")</f>
        <v/>
      </c>
      <c r="AH139" s="13" t="str">
        <f t="array" ref="AH139">IFERROR(INDEX(D133:D154, SMALL(IF(ISNUMBER(SEARCH("JV1",F133:F154)), ROW(F133:F154)-MIN(ROW(F133:F154))+1, ""), ROW() -132 )), "")</f>
        <v/>
      </c>
      <c r="AI139" s="13" t="str">
        <f t="array" ref="AI139">IFERROR(INDEX(E133:E154, SMALL(IF(ISNUMBER(SEARCH("JV1",F133:F154)), ROW(F133:F154)-MIN(ROW(F133:F154))+1, ""), ROW() -132 )), "")</f>
        <v/>
      </c>
      <c r="AJ139" s="13" t="str">
        <f t="array" ref="AJ139">IFERROR(INDEX(B133:B154, SMALL(IF(ISNUMBER(SEARCH("JV2",F133:F154)), ROW(F133:F154)-MIN(ROW(F133:F154))+1, ""), ROW() -132 )), "")</f>
        <v/>
      </c>
      <c r="AK139" s="13" t="str">
        <f t="array" ref="AK139">IFERROR(INDEX(C133:C154, SMALL(IF(ISNUMBER(SEARCH("JV2",F133:F154)), ROW(F133:F154)-MIN(ROW(F133:F154))+1, ""), ROW() -132 )), "")</f>
        <v/>
      </c>
      <c r="AL139" s="13" t="str">
        <f t="array" ref="AL139">IFERROR(INDEX(D133:D154, SMALL(IF(ISNUMBER(SEARCH("JV2",F133:F154)), ROW(F133:F154)-MIN(ROW(F133:F154))+1, ""), ROW() -132 )), "")</f>
        <v/>
      </c>
      <c r="AM139" s="13" t="str">
        <f t="array" ref="AM139">IFERROR(INDEX(E133:E154, SMALL(IF(ISNUMBER(SEARCH("JV2",F133:F154)), ROW(F133:F154)-MIN(ROW(F133:F154))+1, ""), ROW() -132 )), "")</f>
        <v/>
      </c>
    </row>
    <row r="140" spans="2:39" s="13" customFormat="1" ht="15" customHeight="1">
      <c r="B140" s="21" t="s">
        <v>276</v>
      </c>
      <c r="C140" s="1"/>
      <c r="D140" s="22" t="s">
        <v>291</v>
      </c>
      <c r="E140" s="1" t="s">
        <v>292</v>
      </c>
      <c r="F140" s="23"/>
      <c r="G140" s="24"/>
      <c r="H140" s="25">
        <v>4500</v>
      </c>
      <c r="I140" s="24"/>
      <c r="J140" s="25" t="b">
        <v>0</v>
      </c>
      <c r="K140" s="19"/>
      <c r="L140" s="26"/>
      <c r="M140" s="27"/>
      <c r="AB140" s="13" t="str">
        <f t="array" ref="AB140">IFERROR(INDEX(B133:B154, SMALL(IF("V"=F133:F154, ROW(F133:F154)-MIN(ROW(F133:F154))+1, ""), ROW() -132 )), "")</f>
        <v>Midway University</v>
      </c>
      <c r="AC140" s="13">
        <f t="array" ref="AC140">IFERROR(INDEX(C133:C154, SMALL(IF("V"=F133:F154, ROW(F133:F154)-MIN(ROW(F133:F154))+1, ""), ROW() -132 )), "")</f>
        <v>0</v>
      </c>
      <c r="AD140" s="13" t="str">
        <f t="array" ref="AD140">IFERROR(INDEX(D133:D154, SMALL(IF("V"=F133:F154, ROW(F133:F154)-MIN(ROW(F133:F154))+1, ""), ROW() -132 )), "")</f>
        <v>19-80564</v>
      </c>
      <c r="AE140" s="13" t="str">
        <f t="array" ref="AE140">IFERROR(INDEX(E133:E154, SMALL(IF("V"=F133:F154, ROW(F133:F154)-MIN(ROW(F133:F154))+1, ""), ROW() -132 )), "")</f>
        <v>Zach Dickerson</v>
      </c>
      <c r="AF140" s="13" t="str">
        <f t="array" ref="AF140">IFERROR(INDEX(B133:B154, SMALL(IF(ISNUMBER(SEARCH("JV1",F133:F154)), ROW(F133:F154)-MIN(ROW(F133:F154))+1, ""), ROW() -132 )), "")</f>
        <v/>
      </c>
      <c r="AG140" s="13" t="str">
        <f t="array" ref="AG140">IFERROR(INDEX(C133:C154, SMALL(IF(ISNUMBER(SEARCH("JV1",F133:F154)), ROW(F133:F154)-MIN(ROW(F133:F154))+1, ""), ROW() -132 )), "")</f>
        <v/>
      </c>
      <c r="AH140" s="13" t="str">
        <f t="array" ref="AH140">IFERROR(INDEX(D133:D154, SMALL(IF(ISNUMBER(SEARCH("JV1",F133:F154)), ROW(F133:F154)-MIN(ROW(F133:F154))+1, ""), ROW() -132 )), "")</f>
        <v/>
      </c>
      <c r="AI140" s="13" t="str">
        <f t="array" ref="AI140">IFERROR(INDEX(E133:E154, SMALL(IF(ISNUMBER(SEARCH("JV1",F133:F154)), ROW(F133:F154)-MIN(ROW(F133:F154))+1, ""), ROW() -132 )), "")</f>
        <v/>
      </c>
      <c r="AJ140" s="13" t="str">
        <f t="array" ref="AJ140">IFERROR(INDEX(B133:B154, SMALL(IF(ISNUMBER(SEARCH("JV2",F133:F154)), ROW(F133:F154)-MIN(ROW(F133:F154))+1, ""), ROW() -132 )), "")</f>
        <v/>
      </c>
      <c r="AK140" s="13" t="str">
        <f t="array" ref="AK140">IFERROR(INDEX(C133:C154, SMALL(IF(ISNUMBER(SEARCH("JV2",F133:F154)), ROW(F133:F154)-MIN(ROW(F133:F154))+1, ""), ROW() -132 )), "")</f>
        <v/>
      </c>
      <c r="AL140" s="13" t="str">
        <f t="array" ref="AL140">IFERROR(INDEX(D133:D154, SMALL(IF(ISNUMBER(SEARCH("JV2",F133:F154)), ROW(F133:F154)-MIN(ROW(F133:F154))+1, ""), ROW() -132 )), "")</f>
        <v/>
      </c>
      <c r="AM140" s="13" t="str">
        <f t="array" ref="AM140">IFERROR(INDEX(E133:E154, SMALL(IF(ISNUMBER(SEARCH("JV2",F133:F154)), ROW(F133:F154)-MIN(ROW(F133:F154))+1, ""), ROW() -132 )), "")</f>
        <v/>
      </c>
    </row>
    <row r="141" spans="2:39" s="13" customFormat="1" ht="15" customHeight="1">
      <c r="B141" s="21" t="s">
        <v>276</v>
      </c>
      <c r="C141" s="1"/>
      <c r="D141" s="22" t="s">
        <v>293</v>
      </c>
      <c r="E141" s="1" t="s">
        <v>294</v>
      </c>
      <c r="F141" s="23" t="s">
        <v>13</v>
      </c>
      <c r="G141" s="24"/>
      <c r="H141" s="25">
        <v>4500</v>
      </c>
      <c r="I141" s="24"/>
      <c r="J141" s="25" t="b">
        <v>0</v>
      </c>
      <c r="K141" s="19"/>
      <c r="L141" s="26"/>
      <c r="M141" s="27"/>
    </row>
    <row r="142" spans="2:39" s="13" customFormat="1" ht="15" customHeight="1">
      <c r="B142" s="21" t="s">
        <v>276</v>
      </c>
      <c r="C142" s="1"/>
      <c r="D142" s="22" t="s">
        <v>295</v>
      </c>
      <c r="E142" s="1" t="s">
        <v>296</v>
      </c>
      <c r="F142" s="23" t="s">
        <v>17</v>
      </c>
      <c r="G142" s="24"/>
      <c r="H142" s="25">
        <v>4500</v>
      </c>
      <c r="I142" s="24"/>
      <c r="J142" s="25" t="b">
        <v>0</v>
      </c>
      <c r="K142" s="19"/>
      <c r="L142" s="26"/>
      <c r="M142" s="27"/>
    </row>
    <row r="143" spans="2:39" s="13" customFormat="1" ht="15" customHeight="1">
      <c r="B143" s="21" t="s">
        <v>276</v>
      </c>
      <c r="C143" s="1"/>
      <c r="D143" s="22" t="s">
        <v>297</v>
      </c>
      <c r="E143" s="1" t="s">
        <v>298</v>
      </c>
      <c r="F143" s="23" t="s">
        <v>17</v>
      </c>
      <c r="G143" s="24"/>
      <c r="H143" s="25">
        <v>4500</v>
      </c>
      <c r="I143" s="24"/>
      <c r="J143" s="25" t="b">
        <v>0</v>
      </c>
      <c r="K143" s="19"/>
      <c r="L143" s="26"/>
      <c r="M143" s="27"/>
    </row>
    <row r="144" spans="2:39" s="13" customFormat="1" ht="15" customHeight="1">
      <c r="B144" s="21" t="s">
        <v>276</v>
      </c>
      <c r="C144" s="1"/>
      <c r="D144" s="22" t="s">
        <v>299</v>
      </c>
      <c r="E144" s="1" t="s">
        <v>300</v>
      </c>
      <c r="F144" s="23" t="s">
        <v>17</v>
      </c>
      <c r="G144" s="24"/>
      <c r="H144" s="25">
        <v>4500</v>
      </c>
      <c r="I144" s="24"/>
      <c r="J144" s="25" t="b">
        <v>0</v>
      </c>
      <c r="K144" s="19"/>
      <c r="L144" s="26"/>
      <c r="M144" s="27"/>
    </row>
    <row r="145" spans="2:39" s="13" customFormat="1" ht="15" customHeight="1">
      <c r="B145" s="21" t="s">
        <v>276</v>
      </c>
      <c r="C145" s="1"/>
      <c r="D145" s="22" t="s">
        <v>301</v>
      </c>
      <c r="E145" s="1" t="s">
        <v>302</v>
      </c>
      <c r="F145" s="23" t="s">
        <v>16</v>
      </c>
      <c r="G145" s="24"/>
      <c r="H145" s="25">
        <v>4500</v>
      </c>
      <c r="I145" s="24"/>
      <c r="J145" s="25" t="b">
        <v>0</v>
      </c>
      <c r="K145" s="19"/>
      <c r="L145" s="26"/>
      <c r="M145" s="27"/>
    </row>
    <row r="146" spans="2:39" s="13" customFormat="1" ht="15" customHeight="1">
      <c r="B146" s="21" t="s">
        <v>276</v>
      </c>
      <c r="C146" s="1"/>
      <c r="D146" s="22" t="s">
        <v>303</v>
      </c>
      <c r="E146" s="1" t="s">
        <v>304</v>
      </c>
      <c r="F146" s="23" t="s">
        <v>13</v>
      </c>
      <c r="G146" s="24"/>
      <c r="H146" s="25">
        <v>4500</v>
      </c>
      <c r="I146" s="24"/>
      <c r="J146" s="25" t="b">
        <v>0</v>
      </c>
      <c r="K146" s="19"/>
      <c r="L146" s="26"/>
      <c r="M146" s="27"/>
    </row>
    <row r="147" spans="2:39" s="13" customFormat="1" ht="15" customHeight="1">
      <c r="B147" s="21" t="s">
        <v>276</v>
      </c>
      <c r="C147" s="1"/>
      <c r="D147" s="22" t="s">
        <v>305</v>
      </c>
      <c r="E147" s="1" t="s">
        <v>306</v>
      </c>
      <c r="F147" s="23" t="s">
        <v>17</v>
      </c>
      <c r="G147" s="24"/>
      <c r="H147" s="25">
        <v>4500</v>
      </c>
      <c r="I147" s="24"/>
      <c r="J147" s="25" t="b">
        <v>0</v>
      </c>
      <c r="K147" s="19"/>
      <c r="L147" s="26"/>
      <c r="M147" s="27"/>
    </row>
    <row r="148" spans="2:39" s="13" customFormat="1" ht="15" customHeight="1">
      <c r="B148" s="21" t="s">
        <v>276</v>
      </c>
      <c r="C148" s="1"/>
      <c r="D148" s="22" t="s">
        <v>307</v>
      </c>
      <c r="E148" s="1" t="s">
        <v>308</v>
      </c>
      <c r="F148" s="23" t="s">
        <v>16</v>
      </c>
      <c r="G148" s="24"/>
      <c r="H148" s="25">
        <v>4500</v>
      </c>
      <c r="I148" s="24"/>
      <c r="J148" s="25" t="b">
        <v>0</v>
      </c>
      <c r="K148" s="19"/>
      <c r="L148" s="26"/>
      <c r="M148" s="27"/>
    </row>
    <row r="149" spans="2:39" s="13" customFormat="1" ht="15" customHeight="1">
      <c r="B149" s="21" t="s">
        <v>276</v>
      </c>
      <c r="C149" s="1"/>
      <c r="D149" s="22" t="s">
        <v>309</v>
      </c>
      <c r="E149" s="1" t="s">
        <v>310</v>
      </c>
      <c r="F149" s="23" t="s">
        <v>16</v>
      </c>
      <c r="G149" s="24"/>
      <c r="H149" s="25">
        <v>4500</v>
      </c>
      <c r="I149" s="24"/>
      <c r="J149" s="25" t="b">
        <v>0</v>
      </c>
      <c r="K149" s="19"/>
      <c r="L149" s="26"/>
      <c r="M149" s="27"/>
    </row>
    <row r="150" spans="2:39" s="13" customFormat="1" ht="15" customHeight="1">
      <c r="B150" s="21" t="s">
        <v>276</v>
      </c>
      <c r="C150" s="1"/>
      <c r="D150" s="22" t="s">
        <v>311</v>
      </c>
      <c r="E150" s="1" t="s">
        <v>312</v>
      </c>
      <c r="F150" s="23" t="s">
        <v>16</v>
      </c>
      <c r="G150" s="24"/>
      <c r="H150" s="25">
        <v>4500</v>
      </c>
      <c r="I150" s="24"/>
      <c r="J150" s="25" t="b">
        <v>0</v>
      </c>
      <c r="K150" s="19"/>
      <c r="L150" s="26"/>
      <c r="M150" s="27"/>
    </row>
    <row r="151" spans="2:39" s="13" customFormat="1" ht="15" customHeight="1">
      <c r="B151" s="21" t="s">
        <v>276</v>
      </c>
      <c r="C151" s="1"/>
      <c r="D151" s="22" t="s">
        <v>313</v>
      </c>
      <c r="E151" s="1" t="s">
        <v>314</v>
      </c>
      <c r="F151" s="23" t="s">
        <v>13</v>
      </c>
      <c r="G151" s="24"/>
      <c r="H151" s="25">
        <v>4500</v>
      </c>
      <c r="I151" s="24"/>
      <c r="J151" s="25" t="b">
        <v>0</v>
      </c>
      <c r="K151" s="19"/>
      <c r="L151" s="26"/>
      <c r="M151" s="27"/>
    </row>
    <row r="152" spans="2:39" s="13" customFormat="1" ht="15" customHeight="1">
      <c r="B152" s="21" t="s">
        <v>276</v>
      </c>
      <c r="C152" s="1"/>
      <c r="D152" s="22" t="s">
        <v>315</v>
      </c>
      <c r="E152" s="1" t="s">
        <v>316</v>
      </c>
      <c r="F152" s="23" t="s">
        <v>13</v>
      </c>
      <c r="G152" s="24"/>
      <c r="H152" s="25">
        <v>4500</v>
      </c>
      <c r="I152" s="24"/>
      <c r="J152" s="25" t="b">
        <v>0</v>
      </c>
      <c r="K152" s="19"/>
      <c r="L152" s="26"/>
      <c r="M152" s="27"/>
    </row>
    <row r="153" spans="2:39" s="13" customFormat="1" ht="15" customHeight="1">
      <c r="B153" s="21" t="s">
        <v>276</v>
      </c>
      <c r="C153" s="1"/>
      <c r="D153" s="22" t="s">
        <v>317</v>
      </c>
      <c r="E153" s="1" t="s">
        <v>318</v>
      </c>
      <c r="F153" s="23" t="s">
        <v>16</v>
      </c>
      <c r="G153" s="24"/>
      <c r="H153" s="25">
        <v>4500</v>
      </c>
      <c r="I153" s="24"/>
      <c r="J153" s="25" t="b">
        <v>0</v>
      </c>
      <c r="K153" s="19"/>
      <c r="L153" s="26"/>
      <c r="M153" s="27"/>
    </row>
    <row r="154" spans="2:39" s="13" customFormat="1" ht="15" customHeight="1">
      <c r="B154" s="21" t="s">
        <v>276</v>
      </c>
      <c r="C154" s="1"/>
      <c r="D154" s="22" t="s">
        <v>319</v>
      </c>
      <c r="E154" s="1" t="s">
        <v>320</v>
      </c>
      <c r="F154" s="23" t="s">
        <v>13</v>
      </c>
      <c r="G154" s="24"/>
      <c r="H154" s="25">
        <v>4500</v>
      </c>
      <c r="I154" s="24"/>
      <c r="J154" s="25" t="b">
        <v>0</v>
      </c>
      <c r="K154" s="19"/>
      <c r="L154" s="26"/>
      <c r="M154" s="27"/>
    </row>
    <row r="155" spans="2:39" s="13" customFormat="1" ht="15" customHeight="1">
      <c r="B155" s="21" t="s">
        <v>321</v>
      </c>
      <c r="C155" s="1"/>
      <c r="D155" s="22" t="s">
        <v>322</v>
      </c>
      <c r="E155" s="1" t="s">
        <v>323</v>
      </c>
      <c r="F155" s="23" t="s">
        <v>16</v>
      </c>
      <c r="G155" s="24"/>
      <c r="H155" s="25">
        <v>4495</v>
      </c>
      <c r="I155" s="24"/>
      <c r="J155" s="25" t="b">
        <v>0</v>
      </c>
      <c r="K155" s="19"/>
      <c r="L155" s="26"/>
      <c r="M155" s="27"/>
      <c r="AB155" s="13" t="str">
        <f t="array" ref="AB155">IFERROR(INDEX(B155:B173, SMALL(IF("V"=F155:F173, ROW(F155:F173)-MIN(ROW(F155:F173))+1, ""), ROW() -154 )), "")</f>
        <v>Milligan University</v>
      </c>
      <c r="AC155" s="13">
        <f t="array" ref="AC155">IFERROR(INDEX(C155:C173, SMALL(IF("V"=F155:F173, ROW(F155:F173)-MIN(ROW(F155:F173))+1, ""), ROW() -154 )), "")</f>
        <v>0</v>
      </c>
      <c r="AD155" s="13" t="str">
        <f t="array" ref="AD155">IFERROR(INDEX(D155:D173, SMALL(IF("V"=F155:F173, ROW(F155:F173)-MIN(ROW(F155:F173))+1, ""), ROW() -154 )), "")</f>
        <v>11-117823</v>
      </c>
      <c r="AE155" s="13" t="str">
        <f t="array" ref="AE155">IFERROR(INDEX(E155:E173, SMALL(IF("V"=F155:F173, ROW(F155:F173)-MIN(ROW(F155:F173))+1, ""), ROW() -154 )), "")</f>
        <v>Alexander Evans</v>
      </c>
      <c r="AF155" s="13" t="str">
        <f t="array" ref="AF155">IFERROR(INDEX(B155:B173, SMALL(IF(ISNUMBER(SEARCH("JV1",F155:F173)), ROW(F155:F173)-MIN(ROW(F155:F173))+1, ""), ROW() -154 )), "")</f>
        <v>Milligan University</v>
      </c>
      <c r="AG155" s="13">
        <f t="array" ref="AG155">IFERROR(INDEX(C155:C173, SMALL(IF(ISNUMBER(SEARCH("JV1",F155:F173)), ROW(F155:F173)-MIN(ROW(F155:F173))+1, ""), ROW() -154 )), "")</f>
        <v>0</v>
      </c>
      <c r="AH155" s="13" t="str">
        <f t="array" ref="AH155">IFERROR(INDEX(D155:D173, SMALL(IF(ISNUMBER(SEARCH("JV1",F155:F173)), ROW(F155:F173)-MIN(ROW(F155:F173))+1, ""), ROW() -154 )), "")</f>
        <v>16-26818</v>
      </c>
      <c r="AI155" s="13" t="str">
        <f t="array" ref="AI155">IFERROR(INDEX(E155:E173, SMALL(IF(ISNUMBER(SEARCH("JV1",F155:F173)), ROW(F155:F173)-MIN(ROW(F155:F173))+1, ""), ROW() -154 )), "")</f>
        <v>Aiden Bailey</v>
      </c>
      <c r="AJ155" s="13" t="str">
        <f t="array" ref="AJ155">IFERROR(INDEX(B155:B173, SMALL(IF(ISNUMBER(SEARCH("JV2",F155:F173)), ROW(F155:F173)-MIN(ROW(F155:F173))+1, ""), ROW() -154 )), "")</f>
        <v>Milligan University</v>
      </c>
      <c r="AK155" s="13">
        <f t="array" ref="AK155">IFERROR(INDEX(C155:C173, SMALL(IF(ISNUMBER(SEARCH("JV2",F155:F173)), ROW(F155:F173)-MIN(ROW(F155:F173))+1, ""), ROW() -154 )), "")</f>
        <v>0</v>
      </c>
      <c r="AL155" s="13" t="str">
        <f t="array" ref="AL155">IFERROR(INDEX(D155:D173, SMALL(IF(ISNUMBER(SEARCH("JV2",F155:F173)), ROW(F155:F173)-MIN(ROW(F155:F173))+1, ""), ROW() -154 )), "")</f>
        <v>17-82506</v>
      </c>
      <c r="AM155" s="13" t="str">
        <f t="array" ref="AM155">IFERROR(INDEX(E155:E173, SMALL(IF(ISNUMBER(SEARCH("JV2",F155:F173)), ROW(F155:F173)-MIN(ROW(F155:F173))+1, ""), ROW() -154 )), "")</f>
        <v>Christian Brown</v>
      </c>
    </row>
    <row r="156" spans="2:39" s="13" customFormat="1" ht="15" customHeight="1">
      <c r="B156" s="21" t="s">
        <v>321</v>
      </c>
      <c r="C156" s="1"/>
      <c r="D156" s="22" t="s">
        <v>324</v>
      </c>
      <c r="E156" s="1" t="s">
        <v>325</v>
      </c>
      <c r="F156" s="23" t="s">
        <v>13</v>
      </c>
      <c r="G156" s="24"/>
      <c r="H156" s="25">
        <v>4495</v>
      </c>
      <c r="I156" s="24"/>
      <c r="J156" s="25" t="b">
        <v>0</v>
      </c>
      <c r="K156" s="19"/>
      <c r="L156" s="26"/>
      <c r="M156" s="27"/>
      <c r="AB156" s="13" t="str">
        <f t="array" ref="AB156">IFERROR(INDEX(B155:B173, SMALL(IF("V"=F155:F173, ROW(F155:F173)-MIN(ROW(F155:F173))+1, ""), ROW() -154 )), "")</f>
        <v>Milligan University</v>
      </c>
      <c r="AC156" s="13">
        <f t="array" ref="AC156">IFERROR(INDEX(C155:C173, SMALL(IF("V"=F155:F173, ROW(F155:F173)-MIN(ROW(F155:F173))+1, ""), ROW() -154 )), "")</f>
        <v>0</v>
      </c>
      <c r="AD156" s="13" t="str">
        <f t="array" ref="AD156">IFERROR(INDEX(D155:D173, SMALL(IF("V"=F155:F173, ROW(F155:F173)-MIN(ROW(F155:F173))+1, ""), ROW() -154 )), "")</f>
        <v>16-14362</v>
      </c>
      <c r="AE156" s="13" t="str">
        <f t="array" ref="AE156">IFERROR(INDEX(E155:E173, SMALL(IF("V"=F155:F173, ROW(F155:F173)-MIN(ROW(F155:F173))+1, ""), ROW() -154 )), "")</f>
        <v>Alexander Stephens</v>
      </c>
      <c r="AF156" s="13" t="str">
        <f t="array" ref="AF156">IFERROR(INDEX(B155:B173, SMALL(IF(ISNUMBER(SEARCH("JV1",F155:F173)), ROW(F155:F173)-MIN(ROW(F155:F173))+1, ""), ROW() -154 )), "")</f>
        <v>Milligan University</v>
      </c>
      <c r="AG156" s="13">
        <f t="array" ref="AG156">IFERROR(INDEX(C155:C173, SMALL(IF(ISNUMBER(SEARCH("JV1",F155:F173)), ROW(F155:F173)-MIN(ROW(F155:F173))+1, ""), ROW() -154 )), "")</f>
        <v>0</v>
      </c>
      <c r="AH156" s="13" t="str">
        <f t="array" ref="AH156">IFERROR(INDEX(D155:D173, SMALL(IF(ISNUMBER(SEARCH("JV1",F155:F173)), ROW(F155:F173)-MIN(ROW(F155:F173))+1, ""), ROW() -154 )), "")</f>
        <v>19-13885</v>
      </c>
      <c r="AI156" s="13" t="str">
        <f t="array" ref="AI156">IFERROR(INDEX(E155:E173, SMALL(IF(ISNUMBER(SEARCH("JV1",F155:F173)), ROW(F155:F173)-MIN(ROW(F155:F173))+1, ""), ROW() -154 )), "")</f>
        <v>Caleb Mc Donald</v>
      </c>
      <c r="AJ156" s="13" t="str">
        <f t="array" ref="AJ156">IFERROR(INDEX(B155:B173, SMALL(IF(ISNUMBER(SEARCH("JV2",F155:F173)), ROW(F155:F173)-MIN(ROW(F155:F173))+1, ""), ROW() -154 )), "")</f>
        <v>Milligan University</v>
      </c>
      <c r="AK156" s="13">
        <f t="array" ref="AK156">IFERROR(INDEX(C155:C173, SMALL(IF(ISNUMBER(SEARCH("JV2",F155:F173)), ROW(F155:F173)-MIN(ROW(F155:F173))+1, ""), ROW() -154 )), "")</f>
        <v>0</v>
      </c>
      <c r="AL156" s="13" t="str">
        <f t="array" ref="AL156">IFERROR(INDEX(D155:D173, SMALL(IF(ISNUMBER(SEARCH("JV2",F155:F173)), ROW(F155:F173)-MIN(ROW(F155:F173))+1, ""), ROW() -154 )), "")</f>
        <v>16-88846</v>
      </c>
      <c r="AM156" s="13" t="str">
        <f t="array" ref="AM156">IFERROR(INDEX(E155:E173, SMALL(IF(ISNUMBER(SEARCH("JV2",F155:F173)), ROW(F155:F173)-MIN(ROW(F155:F173))+1, ""), ROW() -154 )), "")</f>
        <v>Cooper Brackins</v>
      </c>
    </row>
    <row r="157" spans="2:39" s="13" customFormat="1" ht="15" customHeight="1">
      <c r="B157" s="21" t="s">
        <v>321</v>
      </c>
      <c r="C157" s="1"/>
      <c r="D157" s="22" t="s">
        <v>326</v>
      </c>
      <c r="E157" s="1" t="s">
        <v>327</v>
      </c>
      <c r="F157" s="23" t="s">
        <v>13</v>
      </c>
      <c r="G157" s="24"/>
      <c r="H157" s="25">
        <v>4495</v>
      </c>
      <c r="I157" s="24"/>
      <c r="J157" s="25" t="b">
        <v>0</v>
      </c>
      <c r="K157" s="19"/>
      <c r="L157" s="26"/>
      <c r="M157" s="27"/>
      <c r="AB157" s="13" t="str">
        <f t="array" ref="AB157">IFERROR(INDEX(B155:B173, SMALL(IF("V"=F155:F173, ROW(F155:F173)-MIN(ROW(F155:F173))+1, ""), ROW() -154 )), "")</f>
        <v>Milligan University</v>
      </c>
      <c r="AC157" s="13">
        <f t="array" ref="AC157">IFERROR(INDEX(C155:C173, SMALL(IF("V"=F155:F173, ROW(F155:F173)-MIN(ROW(F155:F173))+1, ""), ROW() -154 )), "")</f>
        <v>0</v>
      </c>
      <c r="AD157" s="13" t="str">
        <f t="array" ref="AD157">IFERROR(INDEX(D155:D173, SMALL(IF("V"=F155:F173, ROW(F155:F173)-MIN(ROW(F155:F173))+1, ""), ROW() -154 )), "")</f>
        <v>11-349213</v>
      </c>
      <c r="AE157" s="13" t="str">
        <f t="array" ref="AE157">IFERROR(INDEX(E155:E173, SMALL(IF("V"=F155:F173, ROW(F155:F173)-MIN(ROW(F155:F173))+1, ""), ROW() -154 )), "")</f>
        <v>Bryant Griffith</v>
      </c>
      <c r="AF157" s="13" t="str">
        <f t="array" ref="AF157">IFERROR(INDEX(B155:B173, SMALL(IF(ISNUMBER(SEARCH("JV1",F155:F173)), ROW(F155:F173)-MIN(ROW(F155:F173))+1, ""), ROW() -154 )), "")</f>
        <v>Milligan University</v>
      </c>
      <c r="AG157" s="13">
        <f t="array" ref="AG157">IFERROR(INDEX(C155:C173, SMALL(IF(ISNUMBER(SEARCH("JV1",F155:F173)), ROW(F155:F173)-MIN(ROW(F155:F173))+1, ""), ROW() -154 )), "")</f>
        <v>0</v>
      </c>
      <c r="AH157" s="13" t="str">
        <f t="array" ref="AH157">IFERROR(INDEX(D155:D173, SMALL(IF(ISNUMBER(SEARCH("JV1",F155:F173)), ROW(F155:F173)-MIN(ROW(F155:F173))+1, ""), ROW() -154 )), "")</f>
        <v>20-10460</v>
      </c>
      <c r="AI157" s="13" t="str">
        <f t="array" ref="AI157">IFERROR(INDEX(E155:E173, SMALL(IF(ISNUMBER(SEARCH("JV1",F155:F173)), ROW(F155:F173)-MIN(ROW(F155:F173))+1, ""), ROW() -154 )), "")</f>
        <v>Cooper Baldwin</v>
      </c>
      <c r="AJ157" s="13" t="str">
        <f t="array" ref="AJ157">IFERROR(INDEX(B155:B173, SMALL(IF(ISNUMBER(SEARCH("JV2",F155:F173)), ROW(F155:F173)-MIN(ROW(F155:F173))+1, ""), ROW() -154 )), "")</f>
        <v>Milligan University</v>
      </c>
      <c r="AK157" s="13">
        <f t="array" ref="AK157">IFERROR(INDEX(C155:C173, SMALL(IF(ISNUMBER(SEARCH("JV2",F155:F173)), ROW(F155:F173)-MIN(ROW(F155:F173))+1, ""), ROW() -154 )), "")</f>
        <v>0</v>
      </c>
      <c r="AL157" s="13" t="str">
        <f t="array" ref="AL157">IFERROR(INDEX(D155:D173, SMALL(IF(ISNUMBER(SEARCH("JV2",F155:F173)), ROW(F155:F173)-MIN(ROW(F155:F173))+1, ""), ROW() -154 )), "")</f>
        <v>18-22089</v>
      </c>
      <c r="AM157" s="13" t="str">
        <f t="array" ref="AM157">IFERROR(INDEX(E155:E173, SMALL(IF(ISNUMBER(SEARCH("JV2",F155:F173)), ROW(F155:F173)-MIN(ROW(F155:F173))+1, ""), ROW() -154 )), "")</f>
        <v>Jake Littlejohn</v>
      </c>
    </row>
    <row r="158" spans="2:39" s="13" customFormat="1" ht="15" customHeight="1">
      <c r="B158" s="21" t="s">
        <v>321</v>
      </c>
      <c r="C158" s="1"/>
      <c r="D158" s="22" t="s">
        <v>328</v>
      </c>
      <c r="E158" s="1" t="s">
        <v>329</v>
      </c>
      <c r="F158" s="23" t="s">
        <v>13</v>
      </c>
      <c r="G158" s="24"/>
      <c r="H158" s="25">
        <v>4495</v>
      </c>
      <c r="I158" s="24"/>
      <c r="J158" s="25" t="b">
        <v>0</v>
      </c>
      <c r="K158" s="19"/>
      <c r="L158" s="26"/>
      <c r="M158" s="27"/>
      <c r="AB158" s="13" t="str">
        <f t="array" ref="AB158">IFERROR(INDEX(B155:B173, SMALL(IF("V"=F155:F173, ROW(F155:F173)-MIN(ROW(F155:F173))+1, ""), ROW() -154 )), "")</f>
        <v>Milligan University</v>
      </c>
      <c r="AC158" s="13">
        <f t="array" ref="AC158">IFERROR(INDEX(C155:C173, SMALL(IF("V"=F155:F173, ROW(F155:F173)-MIN(ROW(F155:F173))+1, ""), ROW() -154 )), "")</f>
        <v>0</v>
      </c>
      <c r="AD158" s="13" t="str">
        <f t="array" ref="AD158">IFERROR(INDEX(D155:D173, SMALL(IF("V"=F155:F173, ROW(F155:F173)-MIN(ROW(F155:F173))+1, ""), ROW() -154 )), "")</f>
        <v>11-610505</v>
      </c>
      <c r="AE158" s="13" t="str">
        <f t="array" ref="AE158">IFERROR(INDEX(E155:E173, SMALL(IF("V"=F155:F173, ROW(F155:F173)-MIN(ROW(F155:F173))+1, ""), ROW() -154 )), "")</f>
        <v>Cameron Shockey</v>
      </c>
      <c r="AF158" s="13" t="str">
        <f t="array" ref="AF158">IFERROR(INDEX(B155:B173, SMALL(IF(ISNUMBER(SEARCH("JV1",F155:F173)), ROW(F155:F173)-MIN(ROW(F155:F173))+1, ""), ROW() -154 )), "")</f>
        <v>Milligan University</v>
      </c>
      <c r="AG158" s="13">
        <f t="array" ref="AG158">IFERROR(INDEX(C155:C173, SMALL(IF(ISNUMBER(SEARCH("JV1",F155:F173)), ROW(F155:F173)-MIN(ROW(F155:F173))+1, ""), ROW() -154 )), "")</f>
        <v>0</v>
      </c>
      <c r="AH158" s="13" t="str">
        <f t="array" ref="AH158">IFERROR(INDEX(D155:D173, SMALL(IF(ISNUMBER(SEARCH("JV1",F155:F173)), ROW(F155:F173)-MIN(ROW(F155:F173))+1, ""), ROW() -154 )), "")</f>
        <v>15-123716</v>
      </c>
      <c r="AI158" s="13" t="str">
        <f t="array" ref="AI158">IFERROR(INDEX(E155:E173, SMALL(IF(ISNUMBER(SEARCH("JV1",F155:F173)), ROW(F155:F173)-MIN(ROW(F155:F173))+1, ""), ROW() -154 )), "")</f>
        <v>David Gilliam</v>
      </c>
      <c r="AJ158" s="13" t="str">
        <f t="array" ref="AJ158">IFERROR(INDEX(B155:B173, SMALL(IF(ISNUMBER(SEARCH("JV2",F155:F173)), ROW(F155:F173)-MIN(ROW(F155:F173))+1, ""), ROW() -154 )), "")</f>
        <v>Milligan University</v>
      </c>
      <c r="AK158" s="13">
        <f t="array" ref="AK158">IFERROR(INDEX(C155:C173, SMALL(IF(ISNUMBER(SEARCH("JV2",F155:F173)), ROW(F155:F173)-MIN(ROW(F155:F173))+1, ""), ROW() -154 )), "")</f>
        <v>0</v>
      </c>
      <c r="AL158" s="13" t="str">
        <f t="array" ref="AL158">IFERROR(INDEX(D155:D173, SMALL(IF(ISNUMBER(SEARCH("JV2",F155:F173)), ROW(F155:F173)-MIN(ROW(F155:F173))+1, ""), ROW() -154 )), "")</f>
        <v>11-483506</v>
      </c>
      <c r="AM158" s="13" t="str">
        <f t="array" ref="AM158">IFERROR(INDEX(E155:E173, SMALL(IF(ISNUMBER(SEARCH("JV2",F155:F173)), ROW(F155:F173)-MIN(ROW(F155:F173))+1, ""), ROW() -154 )), "")</f>
        <v>Kayden Lamon</v>
      </c>
    </row>
    <row r="159" spans="2:39" s="13" customFormat="1" ht="15" customHeight="1">
      <c r="B159" s="21" t="s">
        <v>321</v>
      </c>
      <c r="C159" s="1"/>
      <c r="D159" s="22" t="s">
        <v>330</v>
      </c>
      <c r="E159" s="1" t="s">
        <v>331</v>
      </c>
      <c r="F159" s="23" t="s">
        <v>16</v>
      </c>
      <c r="G159" s="24"/>
      <c r="H159" s="25">
        <v>4495</v>
      </c>
      <c r="I159" s="24"/>
      <c r="J159" s="25" t="b">
        <v>0</v>
      </c>
      <c r="K159" s="19"/>
      <c r="L159" s="26"/>
      <c r="M159" s="27"/>
      <c r="AB159" s="13" t="str">
        <f t="array" ref="AB159">IFERROR(INDEX(B155:B173, SMALL(IF("V"=F155:F173, ROW(F155:F173)-MIN(ROW(F155:F173))+1, ""), ROW() -154 )), "")</f>
        <v>Milligan University</v>
      </c>
      <c r="AC159" s="13">
        <f t="array" ref="AC159">IFERROR(INDEX(C155:C173, SMALL(IF("V"=F155:F173, ROW(F155:F173)-MIN(ROW(F155:F173))+1, ""), ROW() -154 )), "")</f>
        <v>0</v>
      </c>
      <c r="AD159" s="13" t="str">
        <f t="array" ref="AD159">IFERROR(INDEX(D155:D173, SMALL(IF("V"=F155:F173, ROW(F155:F173)-MIN(ROW(F155:F173))+1, ""), ROW() -154 )), "")</f>
        <v>11-482279</v>
      </c>
      <c r="AE159" s="13" t="str">
        <f t="array" ref="AE159">IFERROR(INDEX(E155:E173, SMALL(IF("V"=F155:F173, ROW(F155:F173)-MIN(ROW(F155:F173))+1, ""), ROW() -154 )), "")</f>
        <v>Ethan Collier</v>
      </c>
      <c r="AF159" s="13" t="str">
        <f t="array" ref="AF159">IFERROR(INDEX(B155:B173, SMALL(IF(ISNUMBER(SEARCH("JV1",F155:F173)), ROW(F155:F173)-MIN(ROW(F155:F173))+1, ""), ROW() -154 )), "")</f>
        <v>Milligan University</v>
      </c>
      <c r="AG159" s="13">
        <f t="array" ref="AG159">IFERROR(INDEX(C155:C173, SMALL(IF(ISNUMBER(SEARCH("JV1",F155:F173)), ROW(F155:F173)-MIN(ROW(F155:F173))+1, ""), ROW() -154 )), "")</f>
        <v>0</v>
      </c>
      <c r="AH159" s="13" t="str">
        <f t="array" ref="AH159">IFERROR(INDEX(D155:D173, SMALL(IF(ISNUMBER(SEARCH("JV1",F155:F173)), ROW(F155:F173)-MIN(ROW(F155:F173))+1, ""), ROW() -154 )), "")</f>
        <v>15-169678</v>
      </c>
      <c r="AI159" s="13" t="str">
        <f t="array" ref="AI159">IFERROR(INDEX(E155:E173, SMALL(IF(ISNUMBER(SEARCH("JV1",F155:F173)), ROW(F155:F173)-MIN(ROW(F155:F173))+1, ""), ROW() -154 )), "")</f>
        <v>Jameson Whaley</v>
      </c>
      <c r="AJ159" s="13" t="str">
        <f t="array" ref="AJ159">IFERROR(INDEX(B155:B173, SMALL(IF(ISNUMBER(SEARCH("JV2",F155:F173)), ROW(F155:F173)-MIN(ROW(F155:F173))+1, ""), ROW() -154 )), "")</f>
        <v>Milligan University</v>
      </c>
      <c r="AK159" s="13">
        <f t="array" ref="AK159">IFERROR(INDEX(C155:C173, SMALL(IF(ISNUMBER(SEARCH("JV2",F155:F173)), ROW(F155:F173)-MIN(ROW(F155:F173))+1, ""), ROW() -154 )), "")</f>
        <v>0</v>
      </c>
      <c r="AL159" s="13" t="str">
        <f t="array" ref="AL159">IFERROR(INDEX(D155:D173, SMALL(IF(ISNUMBER(SEARCH("JV2",F155:F173)), ROW(F155:F173)-MIN(ROW(F155:F173))+1, ""), ROW() -154 )), "")</f>
        <v>17-106529</v>
      </c>
      <c r="AM159" s="13" t="str">
        <f t="array" ref="AM159">IFERROR(INDEX(E155:E173, SMALL(IF(ISNUMBER(SEARCH("JV2",F155:F173)), ROW(F155:F173)-MIN(ROW(F155:F173))+1, ""), ROW() -154 )), "")</f>
        <v>Will Clabo</v>
      </c>
    </row>
    <row r="160" spans="2:39" s="13" customFormat="1" ht="15" customHeight="1">
      <c r="B160" s="21" t="s">
        <v>321</v>
      </c>
      <c r="C160" s="1"/>
      <c r="D160" s="22" t="s">
        <v>332</v>
      </c>
      <c r="E160" s="1" t="s">
        <v>333</v>
      </c>
      <c r="F160" s="23" t="s">
        <v>13</v>
      </c>
      <c r="G160" s="24"/>
      <c r="H160" s="25">
        <v>4495</v>
      </c>
      <c r="I160" s="24"/>
      <c r="J160" s="25" t="b">
        <v>0</v>
      </c>
      <c r="K160" s="19"/>
      <c r="L160" s="26"/>
      <c r="M160" s="27"/>
      <c r="AB160" s="13" t="str">
        <f t="array" ref="AB160">IFERROR(INDEX(B155:B173, SMALL(IF("V"=F155:F173, ROW(F155:F173)-MIN(ROW(F155:F173))+1, ""), ROW() -154 )), "")</f>
        <v>Milligan University</v>
      </c>
      <c r="AC160" s="13">
        <f t="array" ref="AC160">IFERROR(INDEX(C155:C173, SMALL(IF("V"=F155:F173, ROW(F155:F173)-MIN(ROW(F155:F173))+1, ""), ROW() -154 )), "")</f>
        <v>0</v>
      </c>
      <c r="AD160" s="13" t="str">
        <f t="array" ref="AD160">IFERROR(INDEX(D155:D173, SMALL(IF("V"=F155:F173, ROW(F155:F173)-MIN(ROW(F155:F173))+1, ""), ROW() -154 )), "")</f>
        <v>18-52839</v>
      </c>
      <c r="AE160" s="13" t="str">
        <f t="array" ref="AE160">IFERROR(INDEX(E155:E173, SMALL(IF("V"=F155:F173, ROW(F155:F173)-MIN(ROW(F155:F173))+1, ""), ROW() -154 )), "")</f>
        <v>Jackson McRae</v>
      </c>
      <c r="AF160" s="13" t="str">
        <f t="array" ref="AF160">IFERROR(INDEX(B155:B173, SMALL(IF(ISNUMBER(SEARCH("JV1",F155:F173)), ROW(F155:F173)-MIN(ROW(F155:F173))+1, ""), ROW() -154 )), "")</f>
        <v/>
      </c>
      <c r="AG160" s="13" t="str">
        <f t="array" ref="AG160">IFERROR(INDEX(C155:C173, SMALL(IF(ISNUMBER(SEARCH("JV1",F155:F173)), ROW(F155:F173)-MIN(ROW(F155:F173))+1, ""), ROW() -154 )), "")</f>
        <v/>
      </c>
      <c r="AH160" s="13" t="str">
        <f t="array" ref="AH160">IFERROR(INDEX(D155:D173, SMALL(IF(ISNUMBER(SEARCH("JV1",F155:F173)), ROW(F155:F173)-MIN(ROW(F155:F173))+1, ""), ROW() -154 )), "")</f>
        <v/>
      </c>
      <c r="AI160" s="13" t="str">
        <f t="array" ref="AI160">IFERROR(INDEX(E155:E173, SMALL(IF(ISNUMBER(SEARCH("JV1",F155:F173)), ROW(F155:F173)-MIN(ROW(F155:F173))+1, ""), ROW() -154 )), "")</f>
        <v/>
      </c>
      <c r="AJ160" s="13" t="str">
        <f t="array" ref="AJ160">IFERROR(INDEX(B155:B173, SMALL(IF(ISNUMBER(SEARCH("JV2",F155:F173)), ROW(F155:F173)-MIN(ROW(F155:F173))+1, ""), ROW() -154 )), "")</f>
        <v/>
      </c>
      <c r="AK160" s="13" t="str">
        <f t="array" ref="AK160">IFERROR(INDEX(C155:C173, SMALL(IF(ISNUMBER(SEARCH("JV2",F155:F173)), ROW(F155:F173)-MIN(ROW(F155:F173))+1, ""), ROW() -154 )), "")</f>
        <v/>
      </c>
      <c r="AL160" s="13" t="str">
        <f t="array" ref="AL160">IFERROR(INDEX(D155:D173, SMALL(IF(ISNUMBER(SEARCH("JV2",F155:F173)), ROW(F155:F173)-MIN(ROW(F155:F173))+1, ""), ROW() -154 )), "")</f>
        <v/>
      </c>
      <c r="AM160" s="13" t="str">
        <f t="array" ref="AM160">IFERROR(INDEX(E155:E173, SMALL(IF(ISNUMBER(SEARCH("JV2",F155:F173)), ROW(F155:F173)-MIN(ROW(F155:F173))+1, ""), ROW() -154 )), "")</f>
        <v/>
      </c>
    </row>
    <row r="161" spans="2:39" s="13" customFormat="1" ht="15" customHeight="1">
      <c r="B161" s="21" t="s">
        <v>321</v>
      </c>
      <c r="C161" s="1"/>
      <c r="D161" s="22" t="s">
        <v>334</v>
      </c>
      <c r="E161" s="1" t="s">
        <v>335</v>
      </c>
      <c r="F161" s="23" t="s">
        <v>17</v>
      </c>
      <c r="G161" s="24"/>
      <c r="H161" s="25">
        <v>4495</v>
      </c>
      <c r="I161" s="24"/>
      <c r="J161" s="25" t="b">
        <v>0</v>
      </c>
      <c r="K161" s="19"/>
      <c r="L161" s="26"/>
      <c r="M161" s="27"/>
      <c r="AB161" s="13" t="str">
        <f t="array" ref="AB161">IFERROR(INDEX(B155:B173, SMALL(IF("V"=F155:F173, ROW(F155:F173)-MIN(ROW(F155:F173))+1, ""), ROW() -154 )), "")</f>
        <v>Milligan University</v>
      </c>
      <c r="AC161" s="13">
        <f t="array" ref="AC161">IFERROR(INDEX(C155:C173, SMALL(IF("V"=F155:F173, ROW(F155:F173)-MIN(ROW(F155:F173))+1, ""), ROW() -154 )), "")</f>
        <v>0</v>
      </c>
      <c r="AD161" s="13" t="str">
        <f t="array" ref="AD161">IFERROR(INDEX(D155:D173, SMALL(IF("V"=F155:F173, ROW(F155:F173)-MIN(ROW(F155:F173))+1, ""), ROW() -154 )), "")</f>
        <v>11-641804</v>
      </c>
      <c r="AE161" s="13" t="str">
        <f t="array" ref="AE161">IFERROR(INDEX(E155:E173, SMALL(IF("V"=F155:F173, ROW(F155:F173)-MIN(ROW(F155:F173))+1, ""), ROW() -154 )), "")</f>
        <v>Joshua Collins</v>
      </c>
      <c r="AF161" s="13" t="str">
        <f t="array" ref="AF161">IFERROR(INDEX(B155:B173, SMALL(IF(ISNUMBER(SEARCH("JV1",F155:F173)), ROW(F155:F173)-MIN(ROW(F155:F173))+1, ""), ROW() -154 )), "")</f>
        <v/>
      </c>
      <c r="AG161" s="13" t="str">
        <f t="array" ref="AG161">IFERROR(INDEX(C155:C173, SMALL(IF(ISNUMBER(SEARCH("JV1",F155:F173)), ROW(F155:F173)-MIN(ROW(F155:F173))+1, ""), ROW() -154 )), "")</f>
        <v/>
      </c>
      <c r="AH161" s="13" t="str">
        <f t="array" ref="AH161">IFERROR(INDEX(D155:D173, SMALL(IF(ISNUMBER(SEARCH("JV1",F155:F173)), ROW(F155:F173)-MIN(ROW(F155:F173))+1, ""), ROW() -154 )), "")</f>
        <v/>
      </c>
      <c r="AI161" s="13" t="str">
        <f t="array" ref="AI161">IFERROR(INDEX(E155:E173, SMALL(IF(ISNUMBER(SEARCH("JV1",F155:F173)), ROW(F155:F173)-MIN(ROW(F155:F173))+1, ""), ROW() -154 )), "")</f>
        <v/>
      </c>
      <c r="AJ161" s="13" t="str">
        <f t="array" ref="AJ161">IFERROR(INDEX(B155:B173, SMALL(IF(ISNUMBER(SEARCH("JV2",F155:F173)), ROW(F155:F173)-MIN(ROW(F155:F173))+1, ""), ROW() -154 )), "")</f>
        <v/>
      </c>
      <c r="AK161" s="13" t="str">
        <f t="array" ref="AK161">IFERROR(INDEX(C155:C173, SMALL(IF(ISNUMBER(SEARCH("JV2",F155:F173)), ROW(F155:F173)-MIN(ROW(F155:F173))+1, ""), ROW() -154 )), "")</f>
        <v/>
      </c>
      <c r="AL161" s="13" t="str">
        <f t="array" ref="AL161">IFERROR(INDEX(D155:D173, SMALL(IF(ISNUMBER(SEARCH("JV2",F155:F173)), ROW(F155:F173)-MIN(ROW(F155:F173))+1, ""), ROW() -154 )), "")</f>
        <v/>
      </c>
      <c r="AM161" s="13" t="str">
        <f t="array" ref="AM161">IFERROR(INDEX(E155:E173, SMALL(IF(ISNUMBER(SEARCH("JV2",F155:F173)), ROW(F155:F173)-MIN(ROW(F155:F173))+1, ""), ROW() -154 )), "")</f>
        <v/>
      </c>
    </row>
    <row r="162" spans="2:39" s="13" customFormat="1" ht="15" customHeight="1">
      <c r="B162" s="21" t="s">
        <v>321</v>
      </c>
      <c r="C162" s="1"/>
      <c r="D162" s="22" t="s">
        <v>336</v>
      </c>
      <c r="E162" s="1" t="s">
        <v>337</v>
      </c>
      <c r="F162" s="23" t="s">
        <v>16</v>
      </c>
      <c r="G162" s="24"/>
      <c r="H162" s="25">
        <v>4495</v>
      </c>
      <c r="I162" s="24"/>
      <c r="J162" s="25" t="b">
        <v>0</v>
      </c>
      <c r="K162" s="19"/>
      <c r="L162" s="26"/>
      <c r="M162" s="27"/>
      <c r="AB162" s="13" t="str">
        <f t="array" ref="AB162">IFERROR(INDEX(B155:B173, SMALL(IF("V"=F155:F173, ROW(F155:F173)-MIN(ROW(F155:F173))+1, ""), ROW() -154 )), "")</f>
        <v>Milligan University</v>
      </c>
      <c r="AC162" s="13">
        <f t="array" ref="AC162">IFERROR(INDEX(C155:C173, SMALL(IF("V"=F155:F173, ROW(F155:F173)-MIN(ROW(F155:F173))+1, ""), ROW() -154 )), "")</f>
        <v>0</v>
      </c>
      <c r="AD162" s="13" t="str">
        <f t="array" ref="AD162">IFERROR(INDEX(D155:D173, SMALL(IF("V"=F155:F173, ROW(F155:F173)-MIN(ROW(F155:F173))+1, ""), ROW() -154 )), "")</f>
        <v>11-696679</v>
      </c>
      <c r="AE162" s="13" t="str">
        <f t="array" ref="AE162">IFERROR(INDEX(E155:E173, SMALL(IF("V"=F155:F173, ROW(F155:F173)-MIN(ROW(F155:F173))+1, ""), ROW() -154 )), "")</f>
        <v>Nate Trentler</v>
      </c>
      <c r="AF162" s="13" t="str">
        <f t="array" ref="AF162">IFERROR(INDEX(B155:B173, SMALL(IF(ISNUMBER(SEARCH("JV1",F155:F173)), ROW(F155:F173)-MIN(ROW(F155:F173))+1, ""), ROW() -154 )), "")</f>
        <v/>
      </c>
      <c r="AG162" s="13" t="str">
        <f t="array" ref="AG162">IFERROR(INDEX(C155:C173, SMALL(IF(ISNUMBER(SEARCH("JV1",F155:F173)), ROW(F155:F173)-MIN(ROW(F155:F173))+1, ""), ROW() -154 )), "")</f>
        <v/>
      </c>
      <c r="AH162" s="13" t="str">
        <f t="array" ref="AH162">IFERROR(INDEX(D155:D173, SMALL(IF(ISNUMBER(SEARCH("JV1",F155:F173)), ROW(F155:F173)-MIN(ROW(F155:F173))+1, ""), ROW() -154 )), "")</f>
        <v/>
      </c>
      <c r="AI162" s="13" t="str">
        <f t="array" ref="AI162">IFERROR(INDEX(E155:E173, SMALL(IF(ISNUMBER(SEARCH("JV1",F155:F173)), ROW(F155:F173)-MIN(ROW(F155:F173))+1, ""), ROW() -154 )), "")</f>
        <v/>
      </c>
      <c r="AJ162" s="13" t="str">
        <f t="array" ref="AJ162">IFERROR(INDEX(B155:B173, SMALL(IF(ISNUMBER(SEARCH("JV2",F155:F173)), ROW(F155:F173)-MIN(ROW(F155:F173))+1, ""), ROW() -154 )), "")</f>
        <v/>
      </c>
      <c r="AK162" s="13" t="str">
        <f t="array" ref="AK162">IFERROR(INDEX(C155:C173, SMALL(IF(ISNUMBER(SEARCH("JV2",F155:F173)), ROW(F155:F173)-MIN(ROW(F155:F173))+1, ""), ROW() -154 )), "")</f>
        <v/>
      </c>
      <c r="AL162" s="13" t="str">
        <f t="array" ref="AL162">IFERROR(INDEX(D155:D173, SMALL(IF(ISNUMBER(SEARCH("JV2",F155:F173)), ROW(F155:F173)-MIN(ROW(F155:F173))+1, ""), ROW() -154 )), "")</f>
        <v/>
      </c>
      <c r="AM162" s="13" t="str">
        <f t="array" ref="AM162">IFERROR(INDEX(E155:E173, SMALL(IF(ISNUMBER(SEARCH("JV2",F155:F173)), ROW(F155:F173)-MIN(ROW(F155:F173))+1, ""), ROW() -154 )), "")</f>
        <v/>
      </c>
    </row>
    <row r="163" spans="2:39" s="13" customFormat="1" ht="15" customHeight="1">
      <c r="B163" s="21" t="s">
        <v>321</v>
      </c>
      <c r="C163" s="1"/>
      <c r="D163" s="22" t="s">
        <v>338</v>
      </c>
      <c r="E163" s="1" t="s">
        <v>339</v>
      </c>
      <c r="F163" s="23" t="s">
        <v>17</v>
      </c>
      <c r="G163" s="24"/>
      <c r="H163" s="25">
        <v>4495</v>
      </c>
      <c r="I163" s="24"/>
      <c r="J163" s="25" t="b">
        <v>0</v>
      </c>
      <c r="K163" s="19"/>
      <c r="L163" s="26"/>
      <c r="M163" s="27"/>
    </row>
    <row r="164" spans="2:39" s="13" customFormat="1" ht="15" customHeight="1">
      <c r="B164" s="21" t="s">
        <v>321</v>
      </c>
      <c r="C164" s="1"/>
      <c r="D164" s="22" t="s">
        <v>340</v>
      </c>
      <c r="E164" s="1" t="s">
        <v>341</v>
      </c>
      <c r="F164" s="23" t="s">
        <v>16</v>
      </c>
      <c r="G164" s="24"/>
      <c r="H164" s="25">
        <v>4495</v>
      </c>
      <c r="I164" s="24"/>
      <c r="J164" s="25" t="b">
        <v>0</v>
      </c>
      <c r="K164" s="19"/>
      <c r="L164" s="26"/>
      <c r="M164" s="27"/>
    </row>
    <row r="165" spans="2:39" s="13" customFormat="1" ht="15" customHeight="1">
      <c r="B165" s="21" t="s">
        <v>321</v>
      </c>
      <c r="C165" s="1"/>
      <c r="D165" s="22" t="s">
        <v>342</v>
      </c>
      <c r="E165" s="1" t="s">
        <v>343</v>
      </c>
      <c r="F165" s="23" t="s">
        <v>13</v>
      </c>
      <c r="G165" s="24"/>
      <c r="H165" s="25">
        <v>4495</v>
      </c>
      <c r="I165" s="24"/>
      <c r="J165" s="25" t="b">
        <v>0</v>
      </c>
      <c r="K165" s="19"/>
      <c r="L165" s="26"/>
      <c r="M165" s="27"/>
    </row>
    <row r="166" spans="2:39" s="13" customFormat="1" ht="15" customHeight="1">
      <c r="B166" s="21" t="s">
        <v>321</v>
      </c>
      <c r="C166" s="1"/>
      <c r="D166" s="22" t="s">
        <v>344</v>
      </c>
      <c r="E166" s="1" t="s">
        <v>345</v>
      </c>
      <c r="F166" s="23" t="s">
        <v>13</v>
      </c>
      <c r="G166" s="24"/>
      <c r="H166" s="25">
        <v>4495</v>
      </c>
      <c r="I166" s="24"/>
      <c r="J166" s="25" t="b">
        <v>0</v>
      </c>
      <c r="K166" s="19"/>
      <c r="L166" s="26"/>
      <c r="M166" s="27"/>
    </row>
    <row r="167" spans="2:39" s="13" customFormat="1" ht="15" customHeight="1">
      <c r="B167" s="21" t="s">
        <v>321</v>
      </c>
      <c r="C167" s="1"/>
      <c r="D167" s="22" t="s">
        <v>346</v>
      </c>
      <c r="E167" s="1" t="s">
        <v>347</v>
      </c>
      <c r="F167" s="23" t="s">
        <v>17</v>
      </c>
      <c r="G167" s="24"/>
      <c r="H167" s="25">
        <v>4495</v>
      </c>
      <c r="I167" s="24"/>
      <c r="J167" s="25" t="b">
        <v>0</v>
      </c>
      <c r="K167" s="19"/>
      <c r="L167" s="26"/>
      <c r="M167" s="27"/>
    </row>
    <row r="168" spans="2:39" s="13" customFormat="1" ht="15" customHeight="1">
      <c r="B168" s="21" t="s">
        <v>321</v>
      </c>
      <c r="C168" s="1"/>
      <c r="D168" s="22" t="s">
        <v>348</v>
      </c>
      <c r="E168" s="1" t="s">
        <v>349</v>
      </c>
      <c r="F168" s="23" t="s">
        <v>16</v>
      </c>
      <c r="G168" s="24"/>
      <c r="H168" s="25">
        <v>4495</v>
      </c>
      <c r="I168" s="24"/>
      <c r="J168" s="25" t="b">
        <v>0</v>
      </c>
      <c r="K168" s="19"/>
      <c r="L168" s="26"/>
      <c r="M168" s="27"/>
    </row>
    <row r="169" spans="2:39" s="13" customFormat="1" ht="15" customHeight="1">
      <c r="B169" s="21" t="s">
        <v>321</v>
      </c>
      <c r="C169" s="1"/>
      <c r="D169" s="22" t="s">
        <v>350</v>
      </c>
      <c r="E169" s="1" t="s">
        <v>351</v>
      </c>
      <c r="F169" s="23" t="s">
        <v>13</v>
      </c>
      <c r="G169" s="24"/>
      <c r="H169" s="25">
        <v>4495</v>
      </c>
      <c r="I169" s="24"/>
      <c r="J169" s="25" t="b">
        <v>0</v>
      </c>
      <c r="K169" s="19"/>
      <c r="L169" s="26"/>
      <c r="M169" s="27"/>
    </row>
    <row r="170" spans="2:39" s="13" customFormat="1" ht="15" customHeight="1">
      <c r="B170" s="21" t="s">
        <v>321</v>
      </c>
      <c r="C170" s="1"/>
      <c r="D170" s="22" t="s">
        <v>352</v>
      </c>
      <c r="E170" s="1" t="s">
        <v>353</v>
      </c>
      <c r="F170" s="23" t="s">
        <v>17</v>
      </c>
      <c r="G170" s="24"/>
      <c r="H170" s="25">
        <v>4495</v>
      </c>
      <c r="I170" s="24"/>
      <c r="J170" s="25" t="b">
        <v>0</v>
      </c>
      <c r="K170" s="19"/>
      <c r="L170" s="26"/>
      <c r="M170" s="27"/>
    </row>
    <row r="171" spans="2:39" s="13" customFormat="1" ht="15" customHeight="1">
      <c r="B171" s="21" t="s">
        <v>321</v>
      </c>
      <c r="C171" s="1"/>
      <c r="D171" s="22" t="s">
        <v>354</v>
      </c>
      <c r="E171" s="1" t="s">
        <v>355</v>
      </c>
      <c r="F171" s="23" t="s">
        <v>13</v>
      </c>
      <c r="G171" s="24"/>
      <c r="H171" s="25">
        <v>4495</v>
      </c>
      <c r="I171" s="24"/>
      <c r="J171" s="25" t="b">
        <v>0</v>
      </c>
      <c r="K171" s="19"/>
      <c r="L171" s="26"/>
      <c r="M171" s="27"/>
    </row>
    <row r="172" spans="2:39" s="13" customFormat="1" ht="15" customHeight="1">
      <c r="B172" s="21" t="s">
        <v>321</v>
      </c>
      <c r="C172" s="1"/>
      <c r="D172" s="22" t="s">
        <v>356</v>
      </c>
      <c r="E172" s="1" t="s">
        <v>357</v>
      </c>
      <c r="F172" s="23" t="s">
        <v>29</v>
      </c>
      <c r="G172" s="24"/>
      <c r="H172" s="25">
        <v>4495</v>
      </c>
      <c r="I172" s="24"/>
      <c r="J172" s="25" t="b">
        <v>0</v>
      </c>
      <c r="K172" s="19"/>
      <c r="L172" s="26"/>
      <c r="M172" s="27"/>
    </row>
    <row r="173" spans="2:39" s="13" customFormat="1" ht="15" customHeight="1">
      <c r="B173" s="21" t="s">
        <v>321</v>
      </c>
      <c r="C173" s="1"/>
      <c r="D173" s="22" t="s">
        <v>358</v>
      </c>
      <c r="E173" s="1" t="s">
        <v>359</v>
      </c>
      <c r="F173" s="23" t="s">
        <v>17</v>
      </c>
      <c r="G173" s="24"/>
      <c r="H173" s="25">
        <v>4495</v>
      </c>
      <c r="I173" s="24"/>
      <c r="J173" s="25" t="b">
        <v>0</v>
      </c>
      <c r="K173" s="19"/>
      <c r="L173" s="26"/>
      <c r="M173" s="27"/>
    </row>
    <row r="174" spans="2:39" s="13" customFormat="1" ht="15" customHeight="1">
      <c r="B174" s="21" t="s">
        <v>360</v>
      </c>
      <c r="C174" s="1"/>
      <c r="D174" s="22" t="s">
        <v>361</v>
      </c>
      <c r="E174" s="1" t="s">
        <v>362</v>
      </c>
      <c r="F174" s="23" t="s">
        <v>16</v>
      </c>
      <c r="G174" s="24"/>
      <c r="H174" s="25">
        <v>2492</v>
      </c>
      <c r="I174" s="24"/>
      <c r="J174" s="25" t="b">
        <v>0</v>
      </c>
      <c r="K174" s="19"/>
      <c r="L174" s="26"/>
      <c r="M174" s="27"/>
      <c r="AB174" s="13" t="str">
        <f t="array" ref="AB174">IFERROR(INDEX(B174:B201, SMALL(IF("V"=F174:F201, ROW(F174:F201)-MIN(ROW(F174:F201))+1, ""), ROW() -173 )), "")</f>
        <v>Pikeville ,University Of</v>
      </c>
      <c r="AC174" s="13">
        <f t="array" ref="AC174">IFERROR(INDEX(C174:C201, SMALL(IF("V"=F174:F201, ROW(F174:F201)-MIN(ROW(F174:F201))+1, ""), ROW() -173 )), "")</f>
        <v>0</v>
      </c>
      <c r="AD174" s="13" t="str">
        <f t="array" ref="AD174">IFERROR(INDEX(D174:D201, SMALL(IF("V"=F174:F201, ROW(F174:F201)-MIN(ROW(F174:F201))+1, ""), ROW() -173 )), "")</f>
        <v>11-694789</v>
      </c>
      <c r="AE174" s="13" t="str">
        <f t="array" ref="AE174">IFERROR(INDEX(E174:E201, SMALL(IF("V"=F174:F201, ROW(F174:F201)-MIN(ROW(F174:F201))+1, ""), ROW() -173 )), "")</f>
        <v>Benjamin Bailey</v>
      </c>
      <c r="AF174" s="13" t="str">
        <f t="array" ref="AF174">IFERROR(INDEX(B174:B201, SMALL(IF(ISNUMBER(SEARCH("JV1",F174:F201)), ROW(F174:F201)-MIN(ROW(F174:F201))+1, ""), ROW() -173 )), "")</f>
        <v>Pikeville ,University Of</v>
      </c>
      <c r="AG174" s="13">
        <f t="array" ref="AG174">IFERROR(INDEX(C174:C201, SMALL(IF(ISNUMBER(SEARCH("JV1",F174:F201)), ROW(F174:F201)-MIN(ROW(F174:F201))+1, ""), ROW() -173 )), "")</f>
        <v>0</v>
      </c>
      <c r="AH174" s="13" t="str">
        <f t="array" ref="AH174">IFERROR(INDEX(D174:D201, SMALL(IF(ISNUMBER(SEARCH("JV1",F174:F201)), ROW(F174:F201)-MIN(ROW(F174:F201))+1, ""), ROW() -173 )), "")</f>
        <v>6504-6389</v>
      </c>
      <c r="AI174" s="13" t="str">
        <f t="array" ref="AI174">IFERROR(INDEX(E174:E201, SMALL(IF(ISNUMBER(SEARCH("JV1",F174:F201)), ROW(F174:F201)-MIN(ROW(F174:F201))+1, ""), ROW() -173 )), "")</f>
        <v>Andrew Allen</v>
      </c>
      <c r="AJ174" s="13" t="str">
        <f t="array" ref="AJ174">IFERROR(INDEX(B174:B201, SMALL(IF(ISNUMBER(SEARCH("JV2",F174:F201)), ROW(F174:F201)-MIN(ROW(F174:F201))+1, ""), ROW() -173 )), "")</f>
        <v>Pikeville ,University Of</v>
      </c>
      <c r="AK174" s="13">
        <f t="array" ref="AK174">IFERROR(INDEX(C174:C201, SMALL(IF(ISNUMBER(SEARCH("JV2",F174:F201)), ROW(F174:F201)-MIN(ROW(F174:F201))+1, ""), ROW() -173 )), "")</f>
        <v>0</v>
      </c>
      <c r="AL174" s="13" t="str">
        <f t="array" ref="AL174">IFERROR(INDEX(D174:D201, SMALL(IF(ISNUMBER(SEARCH("JV2",F174:F201)), ROW(F174:F201)-MIN(ROW(F174:F201))+1, ""), ROW() -173 )), "")</f>
        <v>21-46583</v>
      </c>
      <c r="AM174" s="13" t="str">
        <f t="array" ref="AM174">IFERROR(INDEX(E174:E201, SMALL(IF(ISNUMBER(SEARCH("JV2",F174:F201)), ROW(F174:F201)-MIN(ROW(F174:F201))+1, ""), ROW() -173 )), "")</f>
        <v>Aramis Linville</v>
      </c>
    </row>
    <row r="175" spans="2:39" s="13" customFormat="1" ht="15" customHeight="1">
      <c r="B175" s="21" t="s">
        <v>360</v>
      </c>
      <c r="C175" s="1"/>
      <c r="D175" s="22" t="s">
        <v>363</v>
      </c>
      <c r="E175" s="1" t="s">
        <v>364</v>
      </c>
      <c r="F175" s="23" t="s">
        <v>17</v>
      </c>
      <c r="G175" s="24"/>
      <c r="H175" s="25">
        <v>2492</v>
      </c>
      <c r="I175" s="24"/>
      <c r="J175" s="25" t="b">
        <v>0</v>
      </c>
      <c r="K175" s="19"/>
      <c r="L175" s="26"/>
      <c r="M175" s="27"/>
      <c r="AB175" s="13" t="str">
        <f t="array" ref="AB175">IFERROR(INDEX(B174:B201, SMALL(IF("V"=F174:F201, ROW(F174:F201)-MIN(ROW(F174:F201))+1, ""), ROW() -173 )), "")</f>
        <v>Pikeville ,University Of</v>
      </c>
      <c r="AC175" s="13">
        <f t="array" ref="AC175">IFERROR(INDEX(C174:C201, SMALL(IF("V"=F174:F201, ROW(F174:F201)-MIN(ROW(F174:F201))+1, ""), ROW() -173 )), "")</f>
        <v>0</v>
      </c>
      <c r="AD175" s="13" t="str">
        <f t="array" ref="AD175">IFERROR(INDEX(D174:D201, SMALL(IF("V"=F174:F201, ROW(F174:F201)-MIN(ROW(F174:F201))+1, ""), ROW() -173 )), "")</f>
        <v>6490-3115</v>
      </c>
      <c r="AE175" s="13" t="str">
        <f t="array" ref="AE175">IFERROR(INDEX(E174:E201, SMALL(IF("V"=F174:F201, ROW(F174:F201)-MIN(ROW(F174:F201))+1, ""), ROW() -173 )), "")</f>
        <v>Bryce Oliver</v>
      </c>
      <c r="AF175" s="13" t="str">
        <f t="array" ref="AF175">IFERROR(INDEX(B174:B201, SMALL(IF(ISNUMBER(SEARCH("JV1",F174:F201)), ROW(F174:F201)-MIN(ROW(F174:F201))+1, ""), ROW() -173 )), "")</f>
        <v>Pikeville ,University Of</v>
      </c>
      <c r="AG175" s="13">
        <f t="array" ref="AG175">IFERROR(INDEX(C174:C201, SMALL(IF(ISNUMBER(SEARCH("JV1",F174:F201)), ROW(F174:F201)-MIN(ROW(F174:F201))+1, ""), ROW() -173 )), "")</f>
        <v>0</v>
      </c>
      <c r="AH175" s="13" t="str">
        <f t="array" ref="AH175">IFERROR(INDEX(D174:D201, SMALL(IF(ISNUMBER(SEARCH("JV1",F174:F201)), ROW(F174:F201)-MIN(ROW(F174:F201))+1, ""), ROW() -173 )), "")</f>
        <v>18-93372</v>
      </c>
      <c r="AI175" s="13" t="str">
        <f t="array" ref="AI175">IFERROR(INDEX(E174:E201, SMALL(IF(ISNUMBER(SEARCH("JV1",F174:F201)), ROW(F174:F201)-MIN(ROW(F174:F201))+1, ""), ROW() -173 )), "")</f>
        <v>Blake Hisle</v>
      </c>
      <c r="AJ175" s="13" t="str">
        <f t="array" ref="AJ175">IFERROR(INDEX(B174:B201, SMALL(IF(ISNUMBER(SEARCH("JV2",F174:F201)), ROW(F174:F201)-MIN(ROW(F174:F201))+1, ""), ROW() -173 )), "")</f>
        <v>Pikeville ,University Of</v>
      </c>
      <c r="AK175" s="13">
        <f t="array" ref="AK175">IFERROR(INDEX(C174:C201, SMALL(IF(ISNUMBER(SEARCH("JV2",F174:F201)), ROW(F174:F201)-MIN(ROW(F174:F201))+1, ""), ROW() -173 )), "")</f>
        <v>0</v>
      </c>
      <c r="AL175" s="13" t="str">
        <f t="array" ref="AL175">IFERROR(INDEX(D174:D201, SMALL(IF(ISNUMBER(SEARCH("JV2",F174:F201)), ROW(F174:F201)-MIN(ROW(F174:F201))+1, ""), ROW() -173 )), "")</f>
        <v>8652-7302</v>
      </c>
      <c r="AM175" s="13" t="str">
        <f t="array" ref="AM175">IFERROR(INDEX(E174:E201, SMALL(IF(ISNUMBER(SEARCH("JV2",F174:F201)), ROW(F174:F201)-MIN(ROW(F174:F201))+1, ""), ROW() -173 )), "")</f>
        <v>Austin Terry</v>
      </c>
    </row>
    <row r="176" spans="2:39" s="13" customFormat="1" ht="15" customHeight="1">
      <c r="B176" s="21" t="s">
        <v>360</v>
      </c>
      <c r="C176" s="1"/>
      <c r="D176" s="22" t="s">
        <v>365</v>
      </c>
      <c r="E176" s="1" t="s">
        <v>366</v>
      </c>
      <c r="F176" s="23" t="s">
        <v>17</v>
      </c>
      <c r="G176" s="24"/>
      <c r="H176" s="25">
        <v>2492</v>
      </c>
      <c r="I176" s="24"/>
      <c r="J176" s="25" t="b">
        <v>0</v>
      </c>
      <c r="K176" s="19"/>
      <c r="L176" s="26"/>
      <c r="M176" s="27"/>
      <c r="AB176" s="13" t="str">
        <f t="array" ref="AB176">IFERROR(INDEX(B174:B201, SMALL(IF("V"=F174:F201, ROW(F174:F201)-MIN(ROW(F174:F201))+1, ""), ROW() -173 )), "")</f>
        <v>Pikeville ,University Of</v>
      </c>
      <c r="AC176" s="13">
        <f t="array" ref="AC176">IFERROR(INDEX(C174:C201, SMALL(IF("V"=F174:F201, ROW(F174:F201)-MIN(ROW(F174:F201))+1, ""), ROW() -173 )), "")</f>
        <v>0</v>
      </c>
      <c r="AD176" s="13" t="str">
        <f t="array" ref="AD176">IFERROR(INDEX(D174:D201, SMALL(IF("V"=F174:F201, ROW(F174:F201)-MIN(ROW(F174:F201))+1, ""), ROW() -173 )), "")</f>
        <v>15-168085</v>
      </c>
      <c r="AE176" s="13" t="str">
        <f t="array" ref="AE176">IFERROR(INDEX(E174:E201, SMALL(IF("V"=F174:F201, ROW(F174:F201)-MIN(ROW(F174:F201))+1, ""), ROW() -173 )), "")</f>
        <v>Chris LeSueur</v>
      </c>
      <c r="AF176" s="13" t="str">
        <f t="array" ref="AF176">IFERROR(INDEX(B174:B201, SMALL(IF(ISNUMBER(SEARCH("JV1",F174:F201)), ROW(F174:F201)-MIN(ROW(F174:F201))+1, ""), ROW() -173 )), "")</f>
        <v>Pikeville ,University Of</v>
      </c>
      <c r="AG176" s="13">
        <f t="array" ref="AG176">IFERROR(INDEX(C174:C201, SMALL(IF(ISNUMBER(SEARCH("JV1",F174:F201)), ROW(F174:F201)-MIN(ROW(F174:F201))+1, ""), ROW() -173 )), "")</f>
        <v>0</v>
      </c>
      <c r="AH176" s="13" t="str">
        <f t="array" ref="AH176">IFERROR(INDEX(D174:D201, SMALL(IF(ISNUMBER(SEARCH("JV1",F174:F201)), ROW(F174:F201)-MIN(ROW(F174:F201))+1, ""), ROW() -173 )), "")</f>
        <v>17-16719</v>
      </c>
      <c r="AI176" s="13" t="str">
        <f t="array" ref="AI176">IFERROR(INDEX(E174:E201, SMALL(IF(ISNUMBER(SEARCH("JV1",F174:F201)), ROW(F174:F201)-MIN(ROW(F174:F201))+1, ""), ROW() -173 )), "")</f>
        <v>Bryce Baltzer</v>
      </c>
      <c r="AJ176" s="13" t="str">
        <f t="array" ref="AJ176">IFERROR(INDEX(B174:B201, SMALL(IF(ISNUMBER(SEARCH("JV2",F174:F201)), ROW(F174:F201)-MIN(ROW(F174:F201))+1, ""), ROW() -173 )), "")</f>
        <v>Pikeville ,University Of</v>
      </c>
      <c r="AK176" s="13">
        <f t="array" ref="AK176">IFERROR(INDEX(C174:C201, SMALL(IF(ISNUMBER(SEARCH("JV2",F174:F201)), ROW(F174:F201)-MIN(ROW(F174:F201))+1, ""), ROW() -173 )), "")</f>
        <v>0</v>
      </c>
      <c r="AL176" s="13" t="str">
        <f t="array" ref="AL176">IFERROR(INDEX(D174:D201, SMALL(IF(ISNUMBER(SEARCH("JV2",F174:F201)), ROW(F174:F201)-MIN(ROW(F174:F201))+1, ""), ROW() -173 )), "")</f>
        <v>18-71233</v>
      </c>
      <c r="AM176" s="13" t="str">
        <f t="array" ref="AM176">IFERROR(INDEX(E174:E201, SMALL(IF(ISNUMBER(SEARCH("JV2",F174:F201)), ROW(F174:F201)-MIN(ROW(F174:F201))+1, ""), ROW() -173 )), "")</f>
        <v>Connor Ostrowski</v>
      </c>
    </row>
    <row r="177" spans="2:39" s="13" customFormat="1" ht="15" customHeight="1">
      <c r="B177" s="21" t="s">
        <v>360</v>
      </c>
      <c r="C177" s="1"/>
      <c r="D177" s="22" t="s">
        <v>367</v>
      </c>
      <c r="E177" s="1" t="s">
        <v>368</v>
      </c>
      <c r="F177" s="23" t="s">
        <v>13</v>
      </c>
      <c r="G177" s="24"/>
      <c r="H177" s="25">
        <v>2492</v>
      </c>
      <c r="I177" s="24"/>
      <c r="J177" s="25" t="b">
        <v>0</v>
      </c>
      <c r="K177" s="19"/>
      <c r="L177" s="26"/>
      <c r="M177" s="27"/>
      <c r="AB177" s="13" t="str">
        <f t="array" ref="AB177">IFERROR(INDEX(B174:B201, SMALL(IF("V"=F174:F201, ROW(F174:F201)-MIN(ROW(F174:F201))+1, ""), ROW() -173 )), "")</f>
        <v>Pikeville ,University Of</v>
      </c>
      <c r="AC177" s="13">
        <f t="array" ref="AC177">IFERROR(INDEX(C174:C201, SMALL(IF("V"=F174:F201, ROW(F174:F201)-MIN(ROW(F174:F201))+1, ""), ROW() -173 )), "")</f>
        <v>0</v>
      </c>
      <c r="AD177" s="13" t="str">
        <f t="array" ref="AD177">IFERROR(INDEX(D174:D201, SMALL(IF("V"=F174:F201, ROW(F174:F201)-MIN(ROW(F174:F201))+1, ""), ROW() -173 )), "")</f>
        <v>6473-1569</v>
      </c>
      <c r="AE177" s="13" t="str">
        <f t="array" ref="AE177">IFERROR(INDEX(E174:E201, SMALL(IF("V"=F174:F201, ROW(F174:F201)-MIN(ROW(F174:F201))+1, ""), ROW() -173 )), "")</f>
        <v>Dylan Mishak</v>
      </c>
      <c r="AF177" s="13" t="str">
        <f t="array" ref="AF177">IFERROR(INDEX(B174:B201, SMALL(IF(ISNUMBER(SEARCH("JV1",F174:F201)), ROW(F174:F201)-MIN(ROW(F174:F201))+1, ""), ROW() -173 )), "")</f>
        <v>Pikeville ,University Of</v>
      </c>
      <c r="AG177" s="13">
        <f t="array" ref="AG177">IFERROR(INDEX(C174:C201, SMALL(IF(ISNUMBER(SEARCH("JV1",F174:F201)), ROW(F174:F201)-MIN(ROW(F174:F201))+1, ""), ROW() -173 )), "")</f>
        <v>0</v>
      </c>
      <c r="AH177" s="13" t="str">
        <f t="array" ref="AH177">IFERROR(INDEX(D174:D201, SMALL(IF(ISNUMBER(SEARCH("JV1",F174:F201)), ROW(F174:F201)-MIN(ROW(F174:F201))+1, ""), ROW() -173 )), "")</f>
        <v>11-144954</v>
      </c>
      <c r="AI177" s="13" t="str">
        <f t="array" ref="AI177">IFERROR(INDEX(E174:E201, SMALL(IF(ISNUMBER(SEARCH("JV1",F174:F201)), ROW(F174:F201)-MIN(ROW(F174:F201))+1, ""), ROW() -173 )), "")</f>
        <v>Jeffery Dovenbarger</v>
      </c>
      <c r="AJ177" s="13" t="str">
        <f t="array" ref="AJ177">IFERROR(INDEX(B174:B201, SMALL(IF(ISNUMBER(SEARCH("JV2",F174:F201)), ROW(F174:F201)-MIN(ROW(F174:F201))+1, ""), ROW() -173 )), "")</f>
        <v>Pikeville ,University Of</v>
      </c>
      <c r="AK177" s="13">
        <f t="array" ref="AK177">IFERROR(INDEX(C174:C201, SMALL(IF(ISNUMBER(SEARCH("JV2",F174:F201)), ROW(F174:F201)-MIN(ROW(F174:F201))+1, ""), ROW() -173 )), "")</f>
        <v>0</v>
      </c>
      <c r="AL177" s="13" t="str">
        <f t="array" ref="AL177">IFERROR(INDEX(D174:D201, SMALL(IF(ISNUMBER(SEARCH("JV2",F174:F201)), ROW(F174:F201)-MIN(ROW(F174:F201))+1, ""), ROW() -173 )), "")</f>
        <v>11-354274</v>
      </c>
      <c r="AM177" s="13" t="str">
        <f t="array" ref="AM177">IFERROR(INDEX(E174:E201, SMALL(IF(ISNUMBER(SEARCH("JV2",F174:F201)), ROW(F174:F201)-MIN(ROW(F174:F201))+1, ""), ROW() -173 )), "")</f>
        <v>Hayden Kushman</v>
      </c>
    </row>
    <row r="178" spans="2:39" s="13" customFormat="1" ht="15" customHeight="1">
      <c r="B178" s="21" t="s">
        <v>360</v>
      </c>
      <c r="C178" s="1"/>
      <c r="D178" s="22" t="s">
        <v>369</v>
      </c>
      <c r="E178" s="1" t="s">
        <v>370</v>
      </c>
      <c r="F178" s="23" t="s">
        <v>16</v>
      </c>
      <c r="G178" s="24"/>
      <c r="H178" s="25">
        <v>2492</v>
      </c>
      <c r="I178" s="24"/>
      <c r="J178" s="25" t="b">
        <v>0</v>
      </c>
      <c r="K178" s="19"/>
      <c r="L178" s="26"/>
      <c r="M178" s="27"/>
      <c r="AB178" s="13" t="str">
        <f t="array" ref="AB178">IFERROR(INDEX(B174:B201, SMALL(IF("V"=F174:F201, ROW(F174:F201)-MIN(ROW(F174:F201))+1, ""), ROW() -173 )), "")</f>
        <v>Pikeville ,University Of</v>
      </c>
      <c r="AC178" s="13">
        <f t="array" ref="AC178">IFERROR(INDEX(C174:C201, SMALL(IF("V"=F174:F201, ROW(F174:F201)-MIN(ROW(F174:F201))+1, ""), ROW() -173 )), "")</f>
        <v>0</v>
      </c>
      <c r="AD178" s="13" t="str">
        <f t="array" ref="AD178">IFERROR(INDEX(D174:D201, SMALL(IF("V"=F174:F201, ROW(F174:F201)-MIN(ROW(F174:F201))+1, ""), ROW() -173 )), "")</f>
        <v>11-167344</v>
      </c>
      <c r="AE178" s="13" t="str">
        <f t="array" ref="AE178">IFERROR(INDEX(E174:E201, SMALL(IF("V"=F174:F201, ROW(F174:F201)-MIN(ROW(F174:F201))+1, ""), ROW() -173 )), "")</f>
        <v>Eli Mayberry</v>
      </c>
      <c r="AF178" s="13" t="str">
        <f t="array" ref="AF178">IFERROR(INDEX(B174:B201, SMALL(IF(ISNUMBER(SEARCH("JV1",F174:F201)), ROW(F174:F201)-MIN(ROW(F174:F201))+1, ""), ROW() -173 )), "")</f>
        <v>Pikeville ,University Of</v>
      </c>
      <c r="AG178" s="13">
        <f t="array" ref="AG178">IFERROR(INDEX(C174:C201, SMALL(IF(ISNUMBER(SEARCH("JV1",F174:F201)), ROW(F174:F201)-MIN(ROW(F174:F201))+1, ""), ROW() -173 )), "")</f>
        <v>0</v>
      </c>
      <c r="AH178" s="13" t="str">
        <f t="array" ref="AH178">IFERROR(INDEX(D174:D201, SMALL(IF(ISNUMBER(SEARCH("JV1",F174:F201)), ROW(F174:F201)-MIN(ROW(F174:F201))+1, ""), ROW() -173 )), "")</f>
        <v>11-279622</v>
      </c>
      <c r="AI178" s="13" t="str">
        <f t="array" ref="AI178">IFERROR(INDEX(E174:E201, SMALL(IF(ISNUMBER(SEARCH("JV1",F174:F201)), ROW(F174:F201)-MIN(ROW(F174:F201))+1, ""), ROW() -173 )), "")</f>
        <v>Joshua Smith</v>
      </c>
      <c r="AJ178" s="13" t="str">
        <f t="array" ref="AJ178">IFERROR(INDEX(B174:B201, SMALL(IF(ISNUMBER(SEARCH("JV2",F174:F201)), ROW(F174:F201)-MIN(ROW(F174:F201))+1, ""), ROW() -173 )), "")</f>
        <v>Pikeville ,University Of</v>
      </c>
      <c r="AK178" s="13">
        <f t="array" ref="AK178">IFERROR(INDEX(C174:C201, SMALL(IF(ISNUMBER(SEARCH("JV2",F174:F201)), ROW(F174:F201)-MIN(ROW(F174:F201))+1, ""), ROW() -173 )), "")</f>
        <v>0</v>
      </c>
      <c r="AL178" s="13" t="str">
        <f t="array" ref="AL178">IFERROR(INDEX(D174:D201, SMALL(IF(ISNUMBER(SEARCH("JV2",F174:F201)), ROW(F174:F201)-MIN(ROW(F174:F201))+1, ""), ROW() -173 )), "")</f>
        <v>15-41882</v>
      </c>
      <c r="AM178" s="13" t="str">
        <f t="array" ref="AM178">IFERROR(INDEX(E174:E201, SMALL(IF(ISNUMBER(SEARCH("JV2",F174:F201)), ROW(F174:F201)-MIN(ROW(F174:F201))+1, ""), ROW() -173 )), "")</f>
        <v>Joshua Seymore</v>
      </c>
    </row>
    <row r="179" spans="2:39" s="13" customFormat="1" ht="15" customHeight="1">
      <c r="B179" s="21" t="s">
        <v>360</v>
      </c>
      <c r="C179" s="1"/>
      <c r="D179" s="22" t="s">
        <v>371</v>
      </c>
      <c r="E179" s="1" t="s">
        <v>372</v>
      </c>
      <c r="F179" s="23" t="s">
        <v>29</v>
      </c>
      <c r="G179" s="24"/>
      <c r="H179" s="25">
        <v>2492</v>
      </c>
      <c r="I179" s="24"/>
      <c r="J179" s="25" t="b">
        <v>0</v>
      </c>
      <c r="K179" s="19"/>
      <c r="L179" s="26"/>
      <c r="M179" s="27"/>
      <c r="AB179" s="13" t="str">
        <f t="array" ref="AB179">IFERROR(INDEX(B174:B201, SMALL(IF("V"=F174:F201, ROW(F174:F201)-MIN(ROW(F174:F201))+1, ""), ROW() -173 )), "")</f>
        <v>Pikeville ,University Of</v>
      </c>
      <c r="AC179" s="13">
        <f t="array" ref="AC179">IFERROR(INDEX(C174:C201, SMALL(IF("V"=F174:F201, ROW(F174:F201)-MIN(ROW(F174:F201))+1, ""), ROW() -173 )), "")</f>
        <v>0</v>
      </c>
      <c r="AD179" s="13" t="str">
        <f t="array" ref="AD179">IFERROR(INDEX(D174:D201, SMALL(IF("V"=F174:F201, ROW(F174:F201)-MIN(ROW(F174:F201))+1, ""), ROW() -173 )), "")</f>
        <v>11-616291</v>
      </c>
      <c r="AE179" s="13" t="str">
        <f t="array" ref="AE179">IFERROR(INDEX(E174:E201, SMALL(IF("V"=F174:F201, ROW(F174:F201)-MIN(ROW(F174:F201))+1, ""), ROW() -173 )), "")</f>
        <v>Joshua Maslanich</v>
      </c>
      <c r="AF179" s="13" t="str">
        <f t="array" ref="AF179">IFERROR(INDEX(B174:B201, SMALL(IF(ISNUMBER(SEARCH("JV1",F174:F201)), ROW(F174:F201)-MIN(ROW(F174:F201))+1, ""), ROW() -173 )), "")</f>
        <v>Pikeville ,University Of</v>
      </c>
      <c r="AG179" s="13">
        <f t="array" ref="AG179">IFERROR(INDEX(C174:C201, SMALL(IF(ISNUMBER(SEARCH("JV1",F174:F201)), ROW(F174:F201)-MIN(ROW(F174:F201))+1, ""), ROW() -173 )), "")</f>
        <v>0</v>
      </c>
      <c r="AH179" s="13" t="str">
        <f t="array" ref="AH179">IFERROR(INDEX(D174:D201, SMALL(IF(ISNUMBER(SEARCH("JV1",F174:F201)), ROW(F174:F201)-MIN(ROW(F174:F201))+1, ""), ROW() -173 )), "")</f>
        <v>11-106778</v>
      </c>
      <c r="AI179" s="13" t="str">
        <f t="array" ref="AI179">IFERROR(INDEX(E174:E201, SMALL(IF(ISNUMBER(SEARCH("JV1",F174:F201)), ROW(F174:F201)-MIN(ROW(F174:F201))+1, ""), ROW() -173 )), "")</f>
        <v>Larry Iagulli</v>
      </c>
      <c r="AJ179" s="13" t="str">
        <f t="array" ref="AJ179">IFERROR(INDEX(B174:B201, SMALL(IF(ISNUMBER(SEARCH("JV2",F174:F201)), ROW(F174:F201)-MIN(ROW(F174:F201))+1, ""), ROW() -173 )), "")</f>
        <v>Pikeville ,University Of</v>
      </c>
      <c r="AK179" s="13">
        <f t="array" ref="AK179">IFERROR(INDEX(C174:C201, SMALL(IF(ISNUMBER(SEARCH("JV2",F174:F201)), ROW(F174:F201)-MIN(ROW(F174:F201))+1, ""), ROW() -173 )), "")</f>
        <v>0</v>
      </c>
      <c r="AL179" s="13" t="str">
        <f t="array" ref="AL179">IFERROR(INDEX(D174:D201, SMALL(IF(ISNUMBER(SEARCH("JV2",F174:F201)), ROW(F174:F201)-MIN(ROW(F174:F201))+1, ""), ROW() -173 )), "")</f>
        <v>9024-106646</v>
      </c>
      <c r="AM179" s="13" t="str">
        <f t="array" ref="AM179">IFERROR(INDEX(E174:E201, SMALL(IF(ISNUMBER(SEARCH("JV2",F174:F201)), ROW(F174:F201)-MIN(ROW(F174:F201))+1, ""), ROW() -173 )), "")</f>
        <v>Kesean Waldon</v>
      </c>
    </row>
    <row r="180" spans="2:39" s="13" customFormat="1" ht="15" customHeight="1">
      <c r="B180" s="21" t="s">
        <v>360</v>
      </c>
      <c r="C180" s="1"/>
      <c r="D180" s="22" t="s">
        <v>373</v>
      </c>
      <c r="E180" s="1" t="s">
        <v>374</v>
      </c>
      <c r="F180" s="23" t="s">
        <v>16</v>
      </c>
      <c r="G180" s="24"/>
      <c r="H180" s="25">
        <v>2492</v>
      </c>
      <c r="I180" s="24"/>
      <c r="J180" s="25" t="b">
        <v>0</v>
      </c>
      <c r="K180" s="19"/>
      <c r="L180" s="26"/>
      <c r="M180" s="27"/>
      <c r="AB180" s="13" t="str">
        <f t="array" ref="AB180">IFERROR(INDEX(B174:B201, SMALL(IF("V"=F174:F201, ROW(F174:F201)-MIN(ROW(F174:F201))+1, ""), ROW() -173 )), "")</f>
        <v>Pikeville ,University Of</v>
      </c>
      <c r="AC180" s="13">
        <f t="array" ref="AC180">IFERROR(INDEX(C174:C201, SMALL(IF("V"=F174:F201, ROW(F174:F201)-MIN(ROW(F174:F201))+1, ""), ROW() -173 )), "")</f>
        <v>0</v>
      </c>
      <c r="AD180" s="13" t="str">
        <f t="array" ref="AD180">IFERROR(INDEX(D174:D201, SMALL(IF("V"=F174:F201, ROW(F174:F201)-MIN(ROW(F174:F201))+1, ""), ROW() -173 )), "")</f>
        <v>15-33734</v>
      </c>
      <c r="AE180" s="13" t="str">
        <f t="array" ref="AE180">IFERROR(INDEX(E174:E201, SMALL(IF("V"=F174:F201, ROW(F174:F201)-MIN(ROW(F174:F201))+1, ""), ROW() -173 )), "")</f>
        <v>Ryan Taylor</v>
      </c>
      <c r="AF180" s="13" t="str">
        <f t="array" ref="AF180">IFERROR(INDEX(B174:B201, SMALL(IF(ISNUMBER(SEARCH("JV1",F174:F201)), ROW(F174:F201)-MIN(ROW(F174:F201))+1, ""), ROW() -173 )), "")</f>
        <v>Pikeville ,University Of</v>
      </c>
      <c r="AG180" s="13">
        <f t="array" ref="AG180">IFERROR(INDEX(C174:C201, SMALL(IF(ISNUMBER(SEARCH("JV1",F174:F201)), ROW(F174:F201)-MIN(ROW(F174:F201))+1, ""), ROW() -173 )), "")</f>
        <v>0</v>
      </c>
      <c r="AH180" s="13" t="str">
        <f t="array" ref="AH180">IFERROR(INDEX(D174:D201, SMALL(IF(ISNUMBER(SEARCH("JV1",F174:F201)), ROW(F174:F201)-MIN(ROW(F174:F201))+1, ""), ROW() -173 )), "")</f>
        <v>17-98505</v>
      </c>
      <c r="AI180" s="13" t="str">
        <f t="array" ref="AI180">IFERROR(INDEX(E174:E201, SMALL(IF(ISNUMBER(SEARCH("JV1",F174:F201)), ROW(F174:F201)-MIN(ROW(F174:F201))+1, ""), ROW() -173 )), "")</f>
        <v>Ryan Marszalek</v>
      </c>
      <c r="AJ180" s="13" t="str">
        <f t="array" ref="AJ180">IFERROR(INDEX(B174:B201, SMALL(IF(ISNUMBER(SEARCH("JV2",F174:F201)), ROW(F174:F201)-MIN(ROW(F174:F201))+1, ""), ROW() -173 )), "")</f>
        <v>Pikeville ,University Of</v>
      </c>
      <c r="AK180" s="13">
        <f t="array" ref="AK180">IFERROR(INDEX(C174:C201, SMALL(IF(ISNUMBER(SEARCH("JV2",F174:F201)), ROW(F174:F201)-MIN(ROW(F174:F201))+1, ""), ROW() -173 )), "")</f>
        <v>0</v>
      </c>
      <c r="AL180" s="13" t="str">
        <f t="array" ref="AL180">IFERROR(INDEX(D174:D201, SMALL(IF(ISNUMBER(SEARCH("JV2",F174:F201)), ROW(F174:F201)-MIN(ROW(F174:F201))+1, ""), ROW() -173 )), "")</f>
        <v>20-50129</v>
      </c>
      <c r="AM180" s="13" t="str">
        <f t="array" ref="AM180">IFERROR(INDEX(E174:E201, SMALL(IF(ISNUMBER(SEARCH("JV2",F174:F201)), ROW(F174:F201)-MIN(ROW(F174:F201))+1, ""), ROW() -173 )), "")</f>
        <v>Ryan McWilliams</v>
      </c>
    </row>
    <row r="181" spans="2:39" s="13" customFormat="1" ht="15" customHeight="1">
      <c r="B181" s="21" t="s">
        <v>360</v>
      </c>
      <c r="C181" s="1"/>
      <c r="D181" s="22" t="s">
        <v>375</v>
      </c>
      <c r="E181" s="1" t="s">
        <v>376</v>
      </c>
      <c r="F181" s="23" t="s">
        <v>13</v>
      </c>
      <c r="G181" s="24"/>
      <c r="H181" s="25">
        <v>2492</v>
      </c>
      <c r="I181" s="24"/>
      <c r="J181" s="25" t="b">
        <v>0</v>
      </c>
      <c r="K181" s="19"/>
      <c r="L181" s="26"/>
      <c r="M181" s="27"/>
      <c r="AB181" s="13" t="str">
        <f t="array" ref="AB181">IFERROR(INDEX(B174:B201, SMALL(IF("V"=F174:F201, ROW(F174:F201)-MIN(ROW(F174:F201))+1, ""), ROW() -173 )), "")</f>
        <v>Pikeville ,University Of</v>
      </c>
      <c r="AC181" s="13">
        <f t="array" ref="AC181">IFERROR(INDEX(C174:C201, SMALL(IF("V"=F174:F201, ROW(F174:F201)-MIN(ROW(F174:F201))+1, ""), ROW() -173 )), "")</f>
        <v>0</v>
      </c>
      <c r="AD181" s="13" t="str">
        <f t="array" ref="AD181">IFERROR(INDEX(D174:D201, SMALL(IF("V"=F174:F201, ROW(F174:F201)-MIN(ROW(F174:F201))+1, ""), ROW() -173 )), "")</f>
        <v>11-153175</v>
      </c>
      <c r="AE181" s="13" t="str">
        <f t="array" ref="AE181">IFERROR(INDEX(E174:E201, SMALL(IF("V"=F174:F201, ROW(F174:F201)-MIN(ROW(F174:F201))+1, ""), ROW() -173 )), "")</f>
        <v>Wesley Yazell</v>
      </c>
      <c r="AF181" s="13" t="str">
        <f t="array" ref="AF181">IFERROR(INDEX(B174:B201, SMALL(IF(ISNUMBER(SEARCH("JV1",F174:F201)), ROW(F174:F201)-MIN(ROW(F174:F201))+1, ""), ROW() -173 )), "")</f>
        <v>Pikeville ,University Of</v>
      </c>
      <c r="AG181" s="13">
        <f t="array" ref="AG181">IFERROR(INDEX(C174:C201, SMALL(IF(ISNUMBER(SEARCH("JV1",F174:F201)), ROW(F174:F201)-MIN(ROW(F174:F201))+1, ""), ROW() -173 )), "")</f>
        <v>0</v>
      </c>
      <c r="AH181" s="13" t="str">
        <f t="array" ref="AH181">IFERROR(INDEX(D174:D201, SMALL(IF(ISNUMBER(SEARCH("JV1",F174:F201)), ROW(F174:F201)-MIN(ROW(F174:F201))+1, ""), ROW() -173 )), "")</f>
        <v>7914-17288</v>
      </c>
      <c r="AI181" s="13" t="str">
        <f t="array" ref="AI181">IFERROR(INDEX(E174:E201, SMALL(IF(ISNUMBER(SEARCH("JV1",F174:F201)), ROW(F174:F201)-MIN(ROW(F174:F201))+1, ""), ROW() -173 )), "")</f>
        <v>Tony Throckmorton</v>
      </c>
      <c r="AJ181" s="13" t="str">
        <f t="array" ref="AJ181">IFERROR(INDEX(B174:B201, SMALL(IF(ISNUMBER(SEARCH("JV2",F174:F201)), ROW(F174:F201)-MIN(ROW(F174:F201))+1, ""), ROW() -173 )), "")</f>
        <v/>
      </c>
      <c r="AK181" s="13" t="str">
        <f t="array" ref="AK181">IFERROR(INDEX(C174:C201, SMALL(IF(ISNUMBER(SEARCH("JV2",F174:F201)), ROW(F174:F201)-MIN(ROW(F174:F201))+1, ""), ROW() -173 )), "")</f>
        <v/>
      </c>
      <c r="AL181" s="13" t="str">
        <f t="array" ref="AL181">IFERROR(INDEX(D174:D201, SMALL(IF(ISNUMBER(SEARCH("JV2",F174:F201)), ROW(F174:F201)-MIN(ROW(F174:F201))+1, ""), ROW() -173 )), "")</f>
        <v/>
      </c>
      <c r="AM181" s="13" t="str">
        <f t="array" ref="AM181">IFERROR(INDEX(E174:E201, SMALL(IF(ISNUMBER(SEARCH("JV2",F174:F201)), ROW(F174:F201)-MIN(ROW(F174:F201))+1, ""), ROW() -173 )), "")</f>
        <v/>
      </c>
    </row>
    <row r="182" spans="2:39" s="13" customFormat="1" ht="15" customHeight="1">
      <c r="B182" s="21" t="s">
        <v>360</v>
      </c>
      <c r="C182" s="1"/>
      <c r="D182" s="22" t="s">
        <v>377</v>
      </c>
      <c r="E182" s="1" t="s">
        <v>378</v>
      </c>
      <c r="F182" s="23" t="s">
        <v>13</v>
      </c>
      <c r="G182" s="24"/>
      <c r="H182" s="25">
        <v>2492</v>
      </c>
      <c r="I182" s="24"/>
      <c r="J182" s="25" t="b">
        <v>0</v>
      </c>
      <c r="K182" s="19"/>
      <c r="L182" s="26"/>
      <c r="M182" s="27"/>
    </row>
    <row r="183" spans="2:39" s="13" customFormat="1" ht="15" customHeight="1">
      <c r="B183" s="21" t="s">
        <v>360</v>
      </c>
      <c r="C183" s="1"/>
      <c r="D183" s="22" t="s">
        <v>379</v>
      </c>
      <c r="E183" s="1" t="s">
        <v>380</v>
      </c>
      <c r="F183" s="23" t="s">
        <v>17</v>
      </c>
      <c r="G183" s="24"/>
      <c r="H183" s="25">
        <v>2492</v>
      </c>
      <c r="I183" s="24"/>
      <c r="J183" s="25" t="b">
        <v>0</v>
      </c>
      <c r="K183" s="19"/>
      <c r="L183" s="26"/>
      <c r="M183" s="27"/>
    </row>
    <row r="184" spans="2:39" s="13" customFormat="1" ht="15" customHeight="1">
      <c r="B184" s="21" t="s">
        <v>360</v>
      </c>
      <c r="C184" s="1"/>
      <c r="D184" s="22" t="s">
        <v>381</v>
      </c>
      <c r="E184" s="1" t="s">
        <v>382</v>
      </c>
      <c r="F184" s="23" t="s">
        <v>13</v>
      </c>
      <c r="G184" s="24"/>
      <c r="H184" s="25">
        <v>2492</v>
      </c>
      <c r="I184" s="24"/>
      <c r="J184" s="25" t="b">
        <v>0</v>
      </c>
      <c r="K184" s="19"/>
      <c r="L184" s="26"/>
      <c r="M184" s="27"/>
    </row>
    <row r="185" spans="2:39" s="13" customFormat="1" ht="15" customHeight="1">
      <c r="B185" s="21" t="s">
        <v>360</v>
      </c>
      <c r="C185" s="1"/>
      <c r="D185" s="22" t="s">
        <v>383</v>
      </c>
      <c r="E185" s="1" t="s">
        <v>384</v>
      </c>
      <c r="F185" s="23" t="s">
        <v>13</v>
      </c>
      <c r="G185" s="24"/>
      <c r="H185" s="25">
        <v>2492</v>
      </c>
      <c r="I185" s="24"/>
      <c r="J185" s="25" t="b">
        <v>0</v>
      </c>
      <c r="K185" s="19"/>
      <c r="L185" s="26"/>
      <c r="M185" s="27"/>
    </row>
    <row r="186" spans="2:39" s="13" customFormat="1" ht="15" customHeight="1">
      <c r="B186" s="21" t="s">
        <v>360</v>
      </c>
      <c r="C186" s="1"/>
      <c r="D186" s="22" t="s">
        <v>385</v>
      </c>
      <c r="E186" s="1" t="s">
        <v>386</v>
      </c>
      <c r="F186" s="23" t="s">
        <v>17</v>
      </c>
      <c r="G186" s="24"/>
      <c r="H186" s="25">
        <v>2492</v>
      </c>
      <c r="I186" s="24"/>
      <c r="J186" s="25" t="b">
        <v>0</v>
      </c>
      <c r="K186" s="19"/>
      <c r="L186" s="26"/>
      <c r="M186" s="27"/>
    </row>
    <row r="187" spans="2:39" s="13" customFormat="1" ht="15" customHeight="1">
      <c r="B187" s="21" t="s">
        <v>360</v>
      </c>
      <c r="C187" s="1"/>
      <c r="D187" s="22" t="s">
        <v>387</v>
      </c>
      <c r="E187" s="1" t="s">
        <v>388</v>
      </c>
      <c r="F187" s="23" t="s">
        <v>29</v>
      </c>
      <c r="G187" s="24"/>
      <c r="H187" s="25">
        <v>2492</v>
      </c>
      <c r="I187" s="24"/>
      <c r="J187" s="25" t="b">
        <v>0</v>
      </c>
      <c r="K187" s="19"/>
      <c r="L187" s="26"/>
      <c r="M187" s="27"/>
    </row>
    <row r="188" spans="2:39" s="13" customFormat="1" ht="15" customHeight="1">
      <c r="B188" s="21" t="s">
        <v>360</v>
      </c>
      <c r="C188" s="1"/>
      <c r="D188" s="22" t="s">
        <v>389</v>
      </c>
      <c r="E188" s="1" t="s">
        <v>390</v>
      </c>
      <c r="F188" s="23" t="s">
        <v>16</v>
      </c>
      <c r="G188" s="24"/>
      <c r="H188" s="25">
        <v>2492</v>
      </c>
      <c r="I188" s="24"/>
      <c r="J188" s="25" t="b">
        <v>0</v>
      </c>
      <c r="K188" s="19"/>
      <c r="L188" s="26"/>
      <c r="M188" s="27"/>
    </row>
    <row r="189" spans="2:39" s="13" customFormat="1" ht="15" customHeight="1">
      <c r="B189" s="21" t="s">
        <v>360</v>
      </c>
      <c r="C189" s="1"/>
      <c r="D189" s="22" t="s">
        <v>391</v>
      </c>
      <c r="E189" s="1" t="s">
        <v>392</v>
      </c>
      <c r="F189" s="23" t="s">
        <v>13</v>
      </c>
      <c r="G189" s="24"/>
      <c r="H189" s="25">
        <v>2492</v>
      </c>
      <c r="I189" s="24"/>
      <c r="J189" s="25" t="b">
        <v>0</v>
      </c>
      <c r="K189" s="19"/>
      <c r="L189" s="26"/>
      <c r="M189" s="27"/>
    </row>
    <row r="190" spans="2:39" s="13" customFormat="1" ht="15" customHeight="1">
      <c r="B190" s="21" t="s">
        <v>360</v>
      </c>
      <c r="C190" s="1"/>
      <c r="D190" s="22" t="s">
        <v>393</v>
      </c>
      <c r="E190" s="1" t="s">
        <v>394</v>
      </c>
      <c r="F190" s="23" t="s">
        <v>17</v>
      </c>
      <c r="G190" s="24"/>
      <c r="H190" s="25">
        <v>2492</v>
      </c>
      <c r="I190" s="24"/>
      <c r="J190" s="25" t="b">
        <v>0</v>
      </c>
      <c r="K190" s="19"/>
      <c r="L190" s="26"/>
      <c r="M190" s="27"/>
    </row>
    <row r="191" spans="2:39" s="13" customFormat="1" ht="15" customHeight="1">
      <c r="B191" s="21" t="s">
        <v>360</v>
      </c>
      <c r="C191" s="1"/>
      <c r="D191" s="22" t="s">
        <v>395</v>
      </c>
      <c r="E191" s="1" t="s">
        <v>396</v>
      </c>
      <c r="F191" s="23" t="s">
        <v>16</v>
      </c>
      <c r="G191" s="24"/>
      <c r="H191" s="25">
        <v>2492</v>
      </c>
      <c r="I191" s="24"/>
      <c r="J191" s="25" t="b">
        <v>0</v>
      </c>
      <c r="K191" s="19"/>
      <c r="L191" s="26"/>
      <c r="M191" s="27"/>
    </row>
    <row r="192" spans="2:39" s="13" customFormat="1" ht="15" customHeight="1">
      <c r="B192" s="21" t="s">
        <v>360</v>
      </c>
      <c r="C192" s="1"/>
      <c r="D192" s="22" t="s">
        <v>397</v>
      </c>
      <c r="E192" s="1" t="s">
        <v>398</v>
      </c>
      <c r="F192" s="23" t="s">
        <v>17</v>
      </c>
      <c r="G192" s="24"/>
      <c r="H192" s="25">
        <v>2492</v>
      </c>
      <c r="I192" s="24"/>
      <c r="J192" s="25" t="b">
        <v>0</v>
      </c>
      <c r="K192" s="19"/>
      <c r="L192" s="26"/>
      <c r="M192" s="27"/>
    </row>
    <row r="193" spans="2:39" s="13" customFormat="1" ht="15" customHeight="1">
      <c r="B193" s="21" t="s">
        <v>360</v>
      </c>
      <c r="C193" s="1"/>
      <c r="D193" s="22" t="s">
        <v>399</v>
      </c>
      <c r="E193" s="1" t="s">
        <v>400</v>
      </c>
      <c r="F193" s="23" t="s">
        <v>16</v>
      </c>
      <c r="G193" s="24"/>
      <c r="H193" s="25">
        <v>2492</v>
      </c>
      <c r="I193" s="24"/>
      <c r="J193" s="25" t="b">
        <v>0</v>
      </c>
      <c r="K193" s="19"/>
      <c r="L193" s="26"/>
      <c r="M193" s="27"/>
    </row>
    <row r="194" spans="2:39" s="13" customFormat="1" ht="15" customHeight="1">
      <c r="B194" s="21" t="s">
        <v>360</v>
      </c>
      <c r="C194" s="1"/>
      <c r="D194" s="22" t="s">
        <v>401</v>
      </c>
      <c r="E194" s="1" t="s">
        <v>402</v>
      </c>
      <c r="F194" s="23" t="s">
        <v>29</v>
      </c>
      <c r="G194" s="24"/>
      <c r="H194" s="25">
        <v>2492</v>
      </c>
      <c r="I194" s="24"/>
      <c r="J194" s="25" t="b">
        <v>0</v>
      </c>
      <c r="K194" s="19"/>
      <c r="L194" s="26"/>
      <c r="M194" s="27"/>
    </row>
    <row r="195" spans="2:39" s="13" customFormat="1" ht="15" customHeight="1">
      <c r="B195" s="21" t="s">
        <v>360</v>
      </c>
      <c r="C195" s="1"/>
      <c r="D195" s="22" t="s">
        <v>403</v>
      </c>
      <c r="E195" s="1" t="s">
        <v>404</v>
      </c>
      <c r="F195" s="23" t="s">
        <v>29</v>
      </c>
      <c r="G195" s="24"/>
      <c r="H195" s="25">
        <v>2492</v>
      </c>
      <c r="I195" s="24"/>
      <c r="J195" s="25" t="b">
        <v>0</v>
      </c>
      <c r="K195" s="19"/>
      <c r="L195" s="26"/>
      <c r="M195" s="27"/>
    </row>
    <row r="196" spans="2:39" s="13" customFormat="1" ht="15" customHeight="1">
      <c r="B196" s="21" t="s">
        <v>360</v>
      </c>
      <c r="C196" s="1"/>
      <c r="D196" s="22" t="s">
        <v>405</v>
      </c>
      <c r="E196" s="1" t="s">
        <v>406</v>
      </c>
      <c r="F196" s="23" t="s">
        <v>29</v>
      </c>
      <c r="G196" s="24"/>
      <c r="H196" s="25">
        <v>2492</v>
      </c>
      <c r="I196" s="24"/>
      <c r="J196" s="25" t="b">
        <v>0</v>
      </c>
      <c r="K196" s="19"/>
      <c r="L196" s="26"/>
      <c r="M196" s="27"/>
    </row>
    <row r="197" spans="2:39" s="13" customFormat="1" ht="15" customHeight="1">
      <c r="B197" s="21" t="s">
        <v>360</v>
      </c>
      <c r="C197" s="1"/>
      <c r="D197" s="22" t="s">
        <v>407</v>
      </c>
      <c r="E197" s="1" t="s">
        <v>408</v>
      </c>
      <c r="F197" s="23" t="s">
        <v>16</v>
      </c>
      <c r="G197" s="24"/>
      <c r="H197" s="25">
        <v>2492</v>
      </c>
      <c r="I197" s="24"/>
      <c r="J197" s="25" t="b">
        <v>0</v>
      </c>
      <c r="K197" s="19"/>
      <c r="L197" s="26"/>
      <c r="M197" s="27"/>
    </row>
    <row r="198" spans="2:39" s="13" customFormat="1" ht="15" customHeight="1">
      <c r="B198" s="21" t="s">
        <v>360</v>
      </c>
      <c r="C198" s="1"/>
      <c r="D198" s="22" t="s">
        <v>409</v>
      </c>
      <c r="E198" s="1" t="s">
        <v>410</v>
      </c>
      <c r="F198" s="23" t="s">
        <v>17</v>
      </c>
      <c r="G198" s="24"/>
      <c r="H198" s="25">
        <v>2492</v>
      </c>
      <c r="I198" s="24"/>
      <c r="J198" s="25" t="b">
        <v>0</v>
      </c>
      <c r="K198" s="19"/>
      <c r="L198" s="26"/>
      <c r="M198" s="27"/>
    </row>
    <row r="199" spans="2:39" s="13" customFormat="1" ht="15" customHeight="1">
      <c r="B199" s="21" t="s">
        <v>360</v>
      </c>
      <c r="C199" s="1"/>
      <c r="D199" s="22" t="s">
        <v>411</v>
      </c>
      <c r="E199" s="1" t="s">
        <v>412</v>
      </c>
      <c r="F199" s="23" t="s">
        <v>13</v>
      </c>
      <c r="G199" s="24"/>
      <c r="H199" s="25">
        <v>2492</v>
      </c>
      <c r="I199" s="24"/>
      <c r="J199" s="25" t="b">
        <v>0</v>
      </c>
      <c r="K199" s="19"/>
      <c r="L199" s="26"/>
      <c r="M199" s="27"/>
    </row>
    <row r="200" spans="2:39" s="13" customFormat="1" ht="15" customHeight="1">
      <c r="B200" s="21" t="s">
        <v>360</v>
      </c>
      <c r="C200" s="1"/>
      <c r="D200" s="22" t="s">
        <v>413</v>
      </c>
      <c r="E200" s="1" t="s">
        <v>414</v>
      </c>
      <c r="F200" s="23" t="s">
        <v>16</v>
      </c>
      <c r="G200" s="24"/>
      <c r="H200" s="25">
        <v>2492</v>
      </c>
      <c r="I200" s="24"/>
      <c r="J200" s="25" t="b">
        <v>0</v>
      </c>
      <c r="K200" s="19"/>
      <c r="L200" s="26"/>
      <c r="M200" s="27"/>
    </row>
    <row r="201" spans="2:39" s="13" customFormat="1" ht="15" customHeight="1">
      <c r="B201" s="21" t="s">
        <v>360</v>
      </c>
      <c r="C201" s="1"/>
      <c r="D201" s="22" t="s">
        <v>415</v>
      </c>
      <c r="E201" s="1" t="s">
        <v>416</v>
      </c>
      <c r="F201" s="23" t="s">
        <v>13</v>
      </c>
      <c r="G201" s="24"/>
      <c r="H201" s="25">
        <v>2492</v>
      </c>
      <c r="I201" s="24"/>
      <c r="J201" s="25" t="b">
        <v>0</v>
      </c>
      <c r="K201" s="19"/>
      <c r="L201" s="26"/>
      <c r="M201" s="27"/>
    </row>
    <row r="202" spans="2:39" s="13" customFormat="1" ht="15" customHeight="1">
      <c r="B202" s="21" t="s">
        <v>417</v>
      </c>
      <c r="C202" s="1"/>
      <c r="D202" s="22" t="s">
        <v>418</v>
      </c>
      <c r="E202" s="1" t="s">
        <v>419</v>
      </c>
      <c r="F202" s="23" t="s">
        <v>13</v>
      </c>
      <c r="G202" s="24"/>
      <c r="H202" s="25">
        <v>2468</v>
      </c>
      <c r="I202" s="24"/>
      <c r="J202" s="25" t="b">
        <v>0</v>
      </c>
      <c r="K202" s="19"/>
      <c r="L202" s="26"/>
      <c r="M202" s="27"/>
      <c r="AB202" s="13" t="str">
        <f t="array" ref="AB202">IFERROR(INDEX(B202:B217, SMALL(IF("V"=F202:F217, ROW(F202:F217)-MIN(ROW(F202:F217))+1, ""), ROW() -201 )), "")</f>
        <v>Rock Valley College</v>
      </c>
      <c r="AC202" s="13">
        <f t="array" ref="AC202">IFERROR(INDEX(C202:C217, SMALL(IF("V"=F202:F217, ROW(F202:F217)-MIN(ROW(F202:F217))+1, ""), ROW() -201 )), "")</f>
        <v>0</v>
      </c>
      <c r="AD202" s="13" t="str">
        <f t="array" ref="AD202">IFERROR(INDEX(D202:D217, SMALL(IF("V"=F202:F217, ROW(F202:F217)-MIN(ROW(F202:F217))+1, ""), ROW() -201 )), "")</f>
        <v>11-282581</v>
      </c>
      <c r="AE202" s="13" t="str">
        <f t="array" ref="AE202">IFERROR(INDEX(E202:E217, SMALL(IF("V"=F202:F217, ROW(F202:F217)-MIN(ROW(F202:F217))+1, ""), ROW() -201 )), "")</f>
        <v>Ayden Sulzener</v>
      </c>
      <c r="AF202" s="13" t="str">
        <f t="array" ref="AF202">IFERROR(INDEX(B202:B217, SMALL(IF(ISNUMBER(SEARCH("JV1",F202:F217)), ROW(F202:F217)-MIN(ROW(F202:F217))+1, ""), ROW() -201 )), "")</f>
        <v>Rock Valley College</v>
      </c>
      <c r="AG202" s="13">
        <f t="array" ref="AG202">IFERROR(INDEX(C202:C217, SMALL(IF(ISNUMBER(SEARCH("JV1",F202:F217)), ROW(F202:F217)-MIN(ROW(F202:F217))+1, ""), ROW() -201 )), "")</f>
        <v>0</v>
      </c>
      <c r="AH202" s="13" t="str">
        <f t="array" ref="AH202">IFERROR(INDEX(D202:D217, SMALL(IF(ISNUMBER(SEARCH("JV1",F202:F217)), ROW(F202:F217)-MIN(ROW(F202:F217))+1, ""), ROW() -201 )), "")</f>
        <v>16-160486</v>
      </c>
      <c r="AI202" s="13" t="str">
        <f t="array" ref="AI202">IFERROR(INDEX(E202:E217, SMALL(IF(ISNUMBER(SEARCH("JV1",F202:F217)), ROW(F202:F217)-MIN(ROW(F202:F217))+1, ""), ROW() -201 )), "")</f>
        <v>Christian Bauer</v>
      </c>
      <c r="AJ202" s="13" t="str">
        <f t="array" ref="AJ202">IFERROR(INDEX(B202:B217, SMALL(IF(ISNUMBER(SEARCH("JV2",F202:F217)), ROW(F202:F217)-MIN(ROW(F202:F217))+1, ""), ROW() -201 )), "")</f>
        <v/>
      </c>
      <c r="AK202" s="13" t="str">
        <f t="array" ref="AK202">IFERROR(INDEX(C202:C217, SMALL(IF(ISNUMBER(SEARCH("JV2",F202:F217)), ROW(F202:F217)-MIN(ROW(F202:F217))+1, ""), ROW() -201 )), "")</f>
        <v/>
      </c>
      <c r="AL202" s="13" t="str">
        <f t="array" ref="AL202">IFERROR(INDEX(D202:D217, SMALL(IF(ISNUMBER(SEARCH("JV2",F202:F217)), ROW(F202:F217)-MIN(ROW(F202:F217))+1, ""), ROW() -201 )), "")</f>
        <v/>
      </c>
      <c r="AM202" s="13" t="str">
        <f t="array" ref="AM202">IFERROR(INDEX(E202:E217, SMALL(IF(ISNUMBER(SEARCH("JV2",F202:F217)), ROW(F202:F217)-MIN(ROW(F202:F217))+1, ""), ROW() -201 )), "")</f>
        <v/>
      </c>
    </row>
    <row r="203" spans="2:39" s="13" customFormat="1" ht="15" customHeight="1">
      <c r="B203" s="21" t="s">
        <v>417</v>
      </c>
      <c r="C203" s="1"/>
      <c r="D203" s="22" t="s">
        <v>420</v>
      </c>
      <c r="E203" s="1" t="s">
        <v>421</v>
      </c>
      <c r="F203" s="23" t="s">
        <v>13</v>
      </c>
      <c r="G203" s="24"/>
      <c r="H203" s="25">
        <v>2468</v>
      </c>
      <c r="I203" s="24"/>
      <c r="J203" s="25" t="b">
        <v>0</v>
      </c>
      <c r="K203" s="19"/>
      <c r="L203" s="26"/>
      <c r="M203" s="27"/>
      <c r="AB203" s="13" t="str">
        <f t="array" ref="AB203">IFERROR(INDEX(B202:B217, SMALL(IF("V"=F202:F217, ROW(F202:F217)-MIN(ROW(F202:F217))+1, ""), ROW() -201 )), "")</f>
        <v>Rock Valley College</v>
      </c>
      <c r="AC203" s="13">
        <f t="array" ref="AC203">IFERROR(INDEX(C202:C217, SMALL(IF("V"=F202:F217, ROW(F202:F217)-MIN(ROW(F202:F217))+1, ""), ROW() -201 )), "")</f>
        <v>0</v>
      </c>
      <c r="AD203" s="13" t="str">
        <f t="array" ref="AD203">IFERROR(INDEX(D202:D217, SMALL(IF("V"=F202:F217, ROW(F202:F217)-MIN(ROW(F202:F217))+1, ""), ROW() -201 )), "")</f>
        <v>11-396905</v>
      </c>
      <c r="AE203" s="13" t="str">
        <f t="array" ref="AE203">IFERROR(INDEX(E202:E217, SMALL(IF("V"=F202:F217, ROW(F202:F217)-MIN(ROW(F202:F217))+1, ""), ROW() -201 )), "")</f>
        <v>Braden Schuld</v>
      </c>
      <c r="AF203" s="13" t="str">
        <f t="array" ref="AF203">IFERROR(INDEX(B202:B217, SMALL(IF(ISNUMBER(SEARCH("JV1",F202:F217)), ROW(F202:F217)-MIN(ROW(F202:F217))+1, ""), ROW() -201 )), "")</f>
        <v>Rock Valley College</v>
      </c>
      <c r="AG203" s="13">
        <f t="array" ref="AG203">IFERROR(INDEX(C202:C217, SMALL(IF(ISNUMBER(SEARCH("JV1",F202:F217)), ROW(F202:F217)-MIN(ROW(F202:F217))+1, ""), ROW() -201 )), "")</f>
        <v>0</v>
      </c>
      <c r="AH203" s="13" t="str">
        <f t="array" ref="AH203">IFERROR(INDEX(D202:D217, SMALL(IF(ISNUMBER(SEARCH("JV1",F202:F217)), ROW(F202:F217)-MIN(ROW(F202:F217))+1, ""), ROW() -201 )), "")</f>
        <v>11-379844</v>
      </c>
      <c r="AI203" s="13" t="str">
        <f t="array" ref="AI203">IFERROR(INDEX(E202:E217, SMALL(IF(ISNUMBER(SEARCH("JV1",F202:F217)), ROW(F202:F217)-MIN(ROW(F202:F217))+1, ""), ROW() -201 )), "")</f>
        <v>Christopher Welzien</v>
      </c>
      <c r="AJ203" s="13" t="str">
        <f t="array" ref="AJ203">IFERROR(INDEX(B202:B217, SMALL(IF(ISNUMBER(SEARCH("JV2",F202:F217)), ROW(F202:F217)-MIN(ROW(F202:F217))+1, ""), ROW() -201 )), "")</f>
        <v/>
      </c>
      <c r="AK203" s="13" t="str">
        <f t="array" ref="AK203">IFERROR(INDEX(C202:C217, SMALL(IF(ISNUMBER(SEARCH("JV2",F202:F217)), ROW(F202:F217)-MIN(ROW(F202:F217))+1, ""), ROW() -201 )), "")</f>
        <v/>
      </c>
      <c r="AL203" s="13" t="str">
        <f t="array" ref="AL203">IFERROR(INDEX(D202:D217, SMALL(IF(ISNUMBER(SEARCH("JV2",F202:F217)), ROW(F202:F217)-MIN(ROW(F202:F217))+1, ""), ROW() -201 )), "")</f>
        <v/>
      </c>
      <c r="AM203" s="13" t="str">
        <f t="array" ref="AM203">IFERROR(INDEX(E202:E217, SMALL(IF(ISNUMBER(SEARCH("JV2",F202:F217)), ROW(F202:F217)-MIN(ROW(F202:F217))+1, ""), ROW() -201 )), "")</f>
        <v/>
      </c>
    </row>
    <row r="204" spans="2:39" s="13" customFormat="1" ht="15" customHeight="1">
      <c r="B204" s="21" t="s">
        <v>417</v>
      </c>
      <c r="C204" s="1"/>
      <c r="D204" s="22" t="s">
        <v>422</v>
      </c>
      <c r="E204" s="1" t="s">
        <v>423</v>
      </c>
      <c r="F204" s="23" t="s">
        <v>29</v>
      </c>
      <c r="G204" s="24"/>
      <c r="H204" s="25">
        <v>2468</v>
      </c>
      <c r="I204" s="24"/>
      <c r="J204" s="25" t="b">
        <v>0</v>
      </c>
      <c r="K204" s="19"/>
      <c r="L204" s="26"/>
      <c r="M204" s="27"/>
      <c r="AB204" s="13" t="str">
        <f t="array" ref="AB204">IFERROR(INDEX(B202:B217, SMALL(IF("V"=F202:F217, ROW(F202:F217)-MIN(ROW(F202:F217))+1, ""), ROW() -201 )), "")</f>
        <v>Rock Valley College</v>
      </c>
      <c r="AC204" s="13">
        <f t="array" ref="AC204">IFERROR(INDEX(C202:C217, SMALL(IF("V"=F202:F217, ROW(F202:F217)-MIN(ROW(F202:F217))+1, ""), ROW() -201 )), "")</f>
        <v>0</v>
      </c>
      <c r="AD204" s="13" t="str">
        <f t="array" ref="AD204">IFERROR(INDEX(D202:D217, SMALL(IF("V"=F202:F217, ROW(F202:F217)-MIN(ROW(F202:F217))+1, ""), ROW() -201 )), "")</f>
        <v>11-687658</v>
      </c>
      <c r="AE204" s="13" t="str">
        <f t="array" ref="AE204">IFERROR(INDEX(E202:E217, SMALL(IF("V"=F202:F217, ROW(F202:F217)-MIN(ROW(F202:F217))+1, ""), ROW() -201 )), "")</f>
        <v>Connor Mooney</v>
      </c>
      <c r="AF204" s="13" t="str">
        <f t="array" ref="AF204">IFERROR(INDEX(B202:B217, SMALL(IF(ISNUMBER(SEARCH("JV1",F202:F217)), ROW(F202:F217)-MIN(ROW(F202:F217))+1, ""), ROW() -201 )), "")</f>
        <v>Rock Valley College</v>
      </c>
      <c r="AG204" s="13">
        <f t="array" ref="AG204">IFERROR(INDEX(C202:C217, SMALL(IF(ISNUMBER(SEARCH("JV1",F202:F217)), ROW(F202:F217)-MIN(ROW(F202:F217))+1, ""), ROW() -201 )), "")</f>
        <v>0</v>
      </c>
      <c r="AH204" s="13" t="str">
        <f t="array" ref="AH204">IFERROR(INDEX(D202:D217, SMALL(IF(ISNUMBER(SEARCH("JV1",F202:F217)), ROW(F202:F217)-MIN(ROW(F202:F217))+1, ""), ROW() -201 )), "")</f>
        <v>7914-7354</v>
      </c>
      <c r="AI204" s="13" t="str">
        <f t="array" ref="AI204">IFERROR(INDEX(E202:E217, SMALL(IF(ISNUMBER(SEARCH("JV1",F202:F217)), ROW(F202:F217)-MIN(ROW(F202:F217))+1, ""), ROW() -201 )), "")</f>
        <v>Hunter Glasow</v>
      </c>
      <c r="AJ204" s="13" t="str">
        <f t="array" ref="AJ204">IFERROR(INDEX(B202:B217, SMALL(IF(ISNUMBER(SEARCH("JV2",F202:F217)), ROW(F202:F217)-MIN(ROW(F202:F217))+1, ""), ROW() -201 )), "")</f>
        <v/>
      </c>
      <c r="AK204" s="13" t="str">
        <f t="array" ref="AK204">IFERROR(INDEX(C202:C217, SMALL(IF(ISNUMBER(SEARCH("JV2",F202:F217)), ROW(F202:F217)-MIN(ROW(F202:F217))+1, ""), ROW() -201 )), "")</f>
        <v/>
      </c>
      <c r="AL204" s="13" t="str">
        <f t="array" ref="AL204">IFERROR(INDEX(D202:D217, SMALL(IF(ISNUMBER(SEARCH("JV2",F202:F217)), ROW(F202:F217)-MIN(ROW(F202:F217))+1, ""), ROW() -201 )), "")</f>
        <v/>
      </c>
      <c r="AM204" s="13" t="str">
        <f t="array" ref="AM204">IFERROR(INDEX(E202:E217, SMALL(IF(ISNUMBER(SEARCH("JV2",F202:F217)), ROW(F202:F217)-MIN(ROW(F202:F217))+1, ""), ROW() -201 )), "")</f>
        <v/>
      </c>
    </row>
    <row r="205" spans="2:39" s="13" customFormat="1" ht="15" customHeight="1">
      <c r="B205" s="21" t="s">
        <v>417</v>
      </c>
      <c r="C205" s="1"/>
      <c r="D205" s="22" t="s">
        <v>424</v>
      </c>
      <c r="E205" s="1" t="s">
        <v>425</v>
      </c>
      <c r="F205" s="23" t="s">
        <v>16</v>
      </c>
      <c r="G205" s="24"/>
      <c r="H205" s="25">
        <v>2468</v>
      </c>
      <c r="I205" s="24"/>
      <c r="J205" s="25" t="b">
        <v>0</v>
      </c>
      <c r="K205" s="19"/>
      <c r="L205" s="26"/>
      <c r="M205" s="27"/>
      <c r="AB205" s="13" t="str">
        <f t="array" ref="AB205">IFERROR(INDEX(B202:B217, SMALL(IF("V"=F202:F217, ROW(F202:F217)-MIN(ROW(F202:F217))+1, ""), ROW() -201 )), "")</f>
        <v>Rock Valley College</v>
      </c>
      <c r="AC205" s="13">
        <f t="array" ref="AC205">IFERROR(INDEX(C202:C217, SMALL(IF("V"=F202:F217, ROW(F202:F217)-MIN(ROW(F202:F217))+1, ""), ROW() -201 )), "")</f>
        <v>0</v>
      </c>
      <c r="AD205" s="13" t="str">
        <f t="array" ref="AD205">IFERROR(INDEX(D202:D217, SMALL(IF("V"=F202:F217, ROW(F202:F217)-MIN(ROW(F202:F217))+1, ""), ROW() -201 )), "")</f>
        <v>17-99306</v>
      </c>
      <c r="AE205" s="13" t="str">
        <f t="array" ref="AE205">IFERROR(INDEX(E202:E217, SMALL(IF("V"=F202:F217, ROW(F202:F217)-MIN(ROW(F202:F217))+1, ""), ROW() -201 )), "")</f>
        <v>Devan Skridla</v>
      </c>
      <c r="AF205" s="13" t="str">
        <f t="array" ref="AF205">IFERROR(INDEX(B202:B217, SMALL(IF(ISNUMBER(SEARCH("JV1",F202:F217)), ROW(F202:F217)-MIN(ROW(F202:F217))+1, ""), ROW() -201 )), "")</f>
        <v>Rock Valley College</v>
      </c>
      <c r="AG205" s="13">
        <f t="array" ref="AG205">IFERROR(INDEX(C202:C217, SMALL(IF(ISNUMBER(SEARCH("JV1",F202:F217)), ROW(F202:F217)-MIN(ROW(F202:F217))+1, ""), ROW() -201 )), "")</f>
        <v>0</v>
      </c>
      <c r="AH205" s="13" t="str">
        <f t="array" ref="AH205">IFERROR(INDEX(D202:D217, SMALL(IF(ISNUMBER(SEARCH("JV1",F202:F217)), ROW(F202:F217)-MIN(ROW(F202:F217))+1, ""), ROW() -201 )), "")</f>
        <v>17-97138</v>
      </c>
      <c r="AI205" s="13" t="str">
        <f t="array" ref="AI205">IFERROR(INDEX(E202:E217, SMALL(IF(ISNUMBER(SEARCH("JV1",F202:F217)), ROW(F202:F217)-MIN(ROW(F202:F217))+1, ""), ROW() -201 )), "")</f>
        <v>Justin Curtis</v>
      </c>
      <c r="AJ205" s="13" t="str">
        <f t="array" ref="AJ205">IFERROR(INDEX(B202:B217, SMALL(IF(ISNUMBER(SEARCH("JV2",F202:F217)), ROW(F202:F217)-MIN(ROW(F202:F217))+1, ""), ROW() -201 )), "")</f>
        <v/>
      </c>
      <c r="AK205" s="13" t="str">
        <f t="array" ref="AK205">IFERROR(INDEX(C202:C217, SMALL(IF(ISNUMBER(SEARCH("JV2",F202:F217)), ROW(F202:F217)-MIN(ROW(F202:F217))+1, ""), ROW() -201 )), "")</f>
        <v/>
      </c>
      <c r="AL205" s="13" t="str">
        <f t="array" ref="AL205">IFERROR(INDEX(D202:D217, SMALL(IF(ISNUMBER(SEARCH("JV2",F202:F217)), ROW(F202:F217)-MIN(ROW(F202:F217))+1, ""), ROW() -201 )), "")</f>
        <v/>
      </c>
      <c r="AM205" s="13" t="str">
        <f t="array" ref="AM205">IFERROR(INDEX(E202:E217, SMALL(IF(ISNUMBER(SEARCH("JV2",F202:F217)), ROW(F202:F217)-MIN(ROW(F202:F217))+1, ""), ROW() -201 )), "")</f>
        <v/>
      </c>
    </row>
    <row r="206" spans="2:39" s="13" customFormat="1" ht="15" customHeight="1">
      <c r="B206" s="21" t="s">
        <v>417</v>
      </c>
      <c r="C206" s="1"/>
      <c r="D206" s="22" t="s">
        <v>426</v>
      </c>
      <c r="E206" s="1" t="s">
        <v>427</v>
      </c>
      <c r="F206" s="23" t="s">
        <v>16</v>
      </c>
      <c r="G206" s="24"/>
      <c r="H206" s="25">
        <v>2468</v>
      </c>
      <c r="I206" s="24"/>
      <c r="J206" s="25" t="b">
        <v>0</v>
      </c>
      <c r="K206" s="19"/>
      <c r="L206" s="26"/>
      <c r="M206" s="27"/>
      <c r="AB206" s="13" t="str">
        <f t="array" ref="AB206">IFERROR(INDEX(B202:B217, SMALL(IF("V"=F202:F217, ROW(F202:F217)-MIN(ROW(F202:F217))+1, ""), ROW() -201 )), "")</f>
        <v>Rock Valley College</v>
      </c>
      <c r="AC206" s="13">
        <f t="array" ref="AC206">IFERROR(INDEX(C202:C217, SMALL(IF("V"=F202:F217, ROW(F202:F217)-MIN(ROW(F202:F217))+1, ""), ROW() -201 )), "")</f>
        <v>0</v>
      </c>
      <c r="AD206" s="13" t="str">
        <f t="array" ref="AD206">IFERROR(INDEX(D202:D217, SMALL(IF("V"=F202:F217, ROW(F202:F217)-MIN(ROW(F202:F217))+1, ""), ROW() -201 )), "")</f>
        <v>17-57642</v>
      </c>
      <c r="AE206" s="13" t="str">
        <f t="array" ref="AE206">IFERROR(INDEX(E202:E217, SMALL(IF("V"=F202:F217, ROW(F202:F217)-MIN(ROW(F202:F217))+1, ""), ROW() -201 )), "")</f>
        <v>Samuel Moran</v>
      </c>
      <c r="AF206" s="13" t="str">
        <f t="array" ref="AF206">IFERROR(INDEX(B202:B217, SMALL(IF(ISNUMBER(SEARCH("JV1",F202:F217)), ROW(F202:F217)-MIN(ROW(F202:F217))+1, ""), ROW() -201 )), "")</f>
        <v>Rock Valley College</v>
      </c>
      <c r="AG206" s="13">
        <f t="array" ref="AG206">IFERROR(INDEX(C202:C217, SMALL(IF(ISNUMBER(SEARCH("JV1",F202:F217)), ROW(F202:F217)-MIN(ROW(F202:F217))+1, ""), ROW() -201 )), "")</f>
        <v>0</v>
      </c>
      <c r="AH206" s="13" t="str">
        <f t="array" ref="AH206">IFERROR(INDEX(D202:D217, SMALL(IF(ISNUMBER(SEARCH("JV1",F202:F217)), ROW(F202:F217)-MIN(ROW(F202:F217))+1, ""), ROW() -201 )), "")</f>
        <v>18-24905</v>
      </c>
      <c r="AI206" s="13" t="str">
        <f t="array" ref="AI206">IFERROR(INDEX(E202:E217, SMALL(IF(ISNUMBER(SEARCH("JV1",F202:F217)), ROW(F202:F217)-MIN(ROW(F202:F217))+1, ""), ROW() -201 )), "")</f>
        <v>Logan Moore</v>
      </c>
      <c r="AJ206" s="13" t="str">
        <f t="array" ref="AJ206">IFERROR(INDEX(B202:B217, SMALL(IF(ISNUMBER(SEARCH("JV2",F202:F217)), ROW(F202:F217)-MIN(ROW(F202:F217))+1, ""), ROW() -201 )), "")</f>
        <v/>
      </c>
      <c r="AK206" s="13" t="str">
        <f t="array" ref="AK206">IFERROR(INDEX(C202:C217, SMALL(IF(ISNUMBER(SEARCH("JV2",F202:F217)), ROW(F202:F217)-MIN(ROW(F202:F217))+1, ""), ROW() -201 )), "")</f>
        <v/>
      </c>
      <c r="AL206" s="13" t="str">
        <f t="array" ref="AL206">IFERROR(INDEX(D202:D217, SMALL(IF(ISNUMBER(SEARCH("JV2",F202:F217)), ROW(F202:F217)-MIN(ROW(F202:F217))+1, ""), ROW() -201 )), "")</f>
        <v/>
      </c>
      <c r="AM206" s="13" t="str">
        <f t="array" ref="AM206">IFERROR(INDEX(E202:E217, SMALL(IF(ISNUMBER(SEARCH("JV2",F202:F217)), ROW(F202:F217)-MIN(ROW(F202:F217))+1, ""), ROW() -201 )), "")</f>
        <v/>
      </c>
    </row>
    <row r="207" spans="2:39" s="13" customFormat="1" ht="15" customHeight="1">
      <c r="B207" s="21" t="s">
        <v>417</v>
      </c>
      <c r="C207" s="1"/>
      <c r="D207" s="22" t="s">
        <v>428</v>
      </c>
      <c r="E207" s="1" t="s">
        <v>429</v>
      </c>
      <c r="F207" s="23" t="s">
        <v>13</v>
      </c>
      <c r="G207" s="24"/>
      <c r="H207" s="25">
        <v>2468</v>
      </c>
      <c r="I207" s="24"/>
      <c r="J207" s="25" t="b">
        <v>0</v>
      </c>
      <c r="K207" s="19"/>
      <c r="L207" s="26"/>
      <c r="M207" s="27"/>
      <c r="AB207" s="13" t="str">
        <f t="array" ref="AB207">IFERROR(INDEX(B202:B217, SMALL(IF("V"=F202:F217, ROW(F202:F217)-MIN(ROW(F202:F217))+1, ""), ROW() -201 )), "")</f>
        <v>Rock Valley College</v>
      </c>
      <c r="AC207" s="13">
        <f t="array" ref="AC207">IFERROR(INDEX(C202:C217, SMALL(IF("V"=F202:F217, ROW(F202:F217)-MIN(ROW(F202:F217))+1, ""), ROW() -201 )), "")</f>
        <v>0</v>
      </c>
      <c r="AD207" s="13" t="str">
        <f t="array" ref="AD207">IFERROR(INDEX(D202:D217, SMALL(IF("V"=F202:F217, ROW(F202:F217)-MIN(ROW(F202:F217))+1, ""), ROW() -201 )), "")</f>
        <v>11-378253</v>
      </c>
      <c r="AE207" s="13" t="str">
        <f t="array" ref="AE207">IFERROR(INDEX(E202:E217, SMALL(IF("V"=F202:F217, ROW(F202:F217)-MIN(ROW(F202:F217))+1, ""), ROW() -201 )), "")</f>
        <v>Tyler Keller</v>
      </c>
      <c r="AF207" s="13" t="str">
        <f t="array" ref="AF207">IFERROR(INDEX(B202:B217, SMALL(IF(ISNUMBER(SEARCH("JV1",F202:F217)), ROW(F202:F217)-MIN(ROW(F202:F217))+1, ""), ROW() -201 )), "")</f>
        <v>Rock Valley College</v>
      </c>
      <c r="AG207" s="13">
        <f t="array" ref="AG207">IFERROR(INDEX(C202:C217, SMALL(IF(ISNUMBER(SEARCH("JV1",F202:F217)), ROW(F202:F217)-MIN(ROW(F202:F217))+1, ""), ROW() -201 )), "")</f>
        <v>0</v>
      </c>
      <c r="AH207" s="13" t="str">
        <f t="array" ref="AH207">IFERROR(INDEX(D202:D217, SMALL(IF(ISNUMBER(SEARCH("JV1",F202:F217)), ROW(F202:F217)-MIN(ROW(F202:F217))+1, ""), ROW() -201 )), "")</f>
        <v>17-97140</v>
      </c>
      <c r="AI207" s="13" t="str">
        <f t="array" ref="AI207">IFERROR(INDEX(E202:E217, SMALL(IF(ISNUMBER(SEARCH("JV1",F202:F217)), ROW(F202:F217)-MIN(ROW(F202:F217))+1, ""), ROW() -201 )), "")</f>
        <v>Nathan Perkins</v>
      </c>
      <c r="AJ207" s="13" t="str">
        <f t="array" ref="AJ207">IFERROR(INDEX(B202:B217, SMALL(IF(ISNUMBER(SEARCH("JV2",F202:F217)), ROW(F202:F217)-MIN(ROW(F202:F217))+1, ""), ROW() -201 )), "")</f>
        <v/>
      </c>
      <c r="AK207" s="13" t="str">
        <f t="array" ref="AK207">IFERROR(INDEX(C202:C217, SMALL(IF(ISNUMBER(SEARCH("JV2",F202:F217)), ROW(F202:F217)-MIN(ROW(F202:F217))+1, ""), ROW() -201 )), "")</f>
        <v/>
      </c>
      <c r="AL207" s="13" t="str">
        <f t="array" ref="AL207">IFERROR(INDEX(D202:D217, SMALL(IF(ISNUMBER(SEARCH("JV2",F202:F217)), ROW(F202:F217)-MIN(ROW(F202:F217))+1, ""), ROW() -201 )), "")</f>
        <v/>
      </c>
      <c r="AM207" s="13" t="str">
        <f t="array" ref="AM207">IFERROR(INDEX(E202:E217, SMALL(IF(ISNUMBER(SEARCH("JV2",F202:F217)), ROW(F202:F217)-MIN(ROW(F202:F217))+1, ""), ROW() -201 )), "")</f>
        <v/>
      </c>
    </row>
    <row r="208" spans="2:39" s="13" customFormat="1" ht="15" customHeight="1">
      <c r="B208" s="21" t="s">
        <v>417</v>
      </c>
      <c r="C208" s="1"/>
      <c r="D208" s="22" t="s">
        <v>430</v>
      </c>
      <c r="E208" s="1" t="s">
        <v>431</v>
      </c>
      <c r="F208" s="23" t="s">
        <v>13</v>
      </c>
      <c r="G208" s="24"/>
      <c r="H208" s="25">
        <v>2468</v>
      </c>
      <c r="I208" s="24"/>
      <c r="J208" s="25" t="b">
        <v>0</v>
      </c>
      <c r="K208" s="19"/>
      <c r="L208" s="26"/>
      <c r="M208" s="27"/>
      <c r="AB208" s="13" t="str">
        <f t="array" ref="AB208">IFERROR(INDEX(B202:B217, SMALL(IF("V"=F202:F217, ROW(F202:F217)-MIN(ROW(F202:F217))+1, ""), ROW() -201 )), "")</f>
        <v/>
      </c>
      <c r="AC208" s="13" t="str">
        <f t="array" ref="AC208">IFERROR(INDEX(C202:C217, SMALL(IF("V"=F202:F217, ROW(F202:F217)-MIN(ROW(F202:F217))+1, ""), ROW() -201 )), "")</f>
        <v/>
      </c>
      <c r="AD208" s="13" t="str">
        <f t="array" ref="AD208">IFERROR(INDEX(D202:D217, SMALL(IF("V"=F202:F217, ROW(F202:F217)-MIN(ROW(F202:F217))+1, ""), ROW() -201 )), "")</f>
        <v/>
      </c>
      <c r="AE208" s="13" t="str">
        <f t="array" ref="AE208">IFERROR(INDEX(E202:E217, SMALL(IF("V"=F202:F217, ROW(F202:F217)-MIN(ROW(F202:F217))+1, ""), ROW() -201 )), "")</f>
        <v/>
      </c>
      <c r="AF208" s="13" t="str">
        <f t="array" ref="AF208">IFERROR(INDEX(B202:B217, SMALL(IF(ISNUMBER(SEARCH("JV1",F202:F217)), ROW(F202:F217)-MIN(ROW(F202:F217))+1, ""), ROW() -201 )), "")</f>
        <v>Rock Valley College</v>
      </c>
      <c r="AG208" s="13">
        <f t="array" ref="AG208">IFERROR(INDEX(C202:C217, SMALL(IF(ISNUMBER(SEARCH("JV1",F202:F217)), ROW(F202:F217)-MIN(ROW(F202:F217))+1, ""), ROW() -201 )), "")</f>
        <v>0</v>
      </c>
      <c r="AH208" s="13" t="str">
        <f t="array" ref="AH208">IFERROR(INDEX(D202:D217, SMALL(IF(ISNUMBER(SEARCH("JV1",F202:F217)), ROW(F202:F217)-MIN(ROW(F202:F217))+1, ""), ROW() -201 )), "")</f>
        <v>7914-30296</v>
      </c>
      <c r="AI208" s="13" t="str">
        <f t="array" ref="AI208">IFERROR(INDEX(E202:E217, SMALL(IF(ISNUMBER(SEARCH("JV1",F202:F217)), ROW(F202:F217)-MIN(ROW(F202:F217))+1, ""), ROW() -201 )), "")</f>
        <v>Parker Morris</v>
      </c>
      <c r="AJ208" s="13" t="str">
        <f t="array" ref="AJ208">IFERROR(INDEX(B202:B217, SMALL(IF(ISNUMBER(SEARCH("JV2",F202:F217)), ROW(F202:F217)-MIN(ROW(F202:F217))+1, ""), ROW() -201 )), "")</f>
        <v/>
      </c>
      <c r="AK208" s="13" t="str">
        <f t="array" ref="AK208">IFERROR(INDEX(C202:C217, SMALL(IF(ISNUMBER(SEARCH("JV2",F202:F217)), ROW(F202:F217)-MIN(ROW(F202:F217))+1, ""), ROW() -201 )), "")</f>
        <v/>
      </c>
      <c r="AL208" s="13" t="str">
        <f t="array" ref="AL208">IFERROR(INDEX(D202:D217, SMALL(IF(ISNUMBER(SEARCH("JV2",F202:F217)), ROW(F202:F217)-MIN(ROW(F202:F217))+1, ""), ROW() -201 )), "")</f>
        <v/>
      </c>
      <c r="AM208" s="13" t="str">
        <f t="array" ref="AM208">IFERROR(INDEX(E202:E217, SMALL(IF(ISNUMBER(SEARCH("JV2",F202:F217)), ROW(F202:F217)-MIN(ROW(F202:F217))+1, ""), ROW() -201 )), "")</f>
        <v/>
      </c>
    </row>
    <row r="209" spans="2:39" s="13" customFormat="1" ht="15" customHeight="1">
      <c r="B209" s="21" t="s">
        <v>417</v>
      </c>
      <c r="C209" s="1"/>
      <c r="D209" s="22" t="s">
        <v>432</v>
      </c>
      <c r="E209" s="1" t="s">
        <v>433</v>
      </c>
      <c r="F209" s="23" t="s">
        <v>16</v>
      </c>
      <c r="G209" s="24"/>
      <c r="H209" s="25">
        <v>2468</v>
      </c>
      <c r="I209" s="24"/>
      <c r="J209" s="25" t="b">
        <v>0</v>
      </c>
      <c r="K209" s="19"/>
      <c r="L209" s="26"/>
      <c r="M209" s="27"/>
      <c r="AB209" s="13" t="str">
        <f t="array" ref="AB209">IFERROR(INDEX(B202:B217, SMALL(IF("V"=F202:F217, ROW(F202:F217)-MIN(ROW(F202:F217))+1, ""), ROW() -201 )), "")</f>
        <v/>
      </c>
      <c r="AC209" s="13" t="str">
        <f t="array" ref="AC209">IFERROR(INDEX(C202:C217, SMALL(IF("V"=F202:F217, ROW(F202:F217)-MIN(ROW(F202:F217))+1, ""), ROW() -201 )), "")</f>
        <v/>
      </c>
      <c r="AD209" s="13" t="str">
        <f t="array" ref="AD209">IFERROR(INDEX(D202:D217, SMALL(IF("V"=F202:F217, ROW(F202:F217)-MIN(ROW(F202:F217))+1, ""), ROW() -201 )), "")</f>
        <v/>
      </c>
      <c r="AE209" s="13" t="str">
        <f t="array" ref="AE209">IFERROR(INDEX(E202:E217, SMALL(IF("V"=F202:F217, ROW(F202:F217)-MIN(ROW(F202:F217))+1, ""), ROW() -201 )), "")</f>
        <v/>
      </c>
      <c r="AF209" s="13" t="str">
        <f t="array" ref="AF209">IFERROR(INDEX(B202:B217, SMALL(IF(ISNUMBER(SEARCH("JV1",F202:F217)), ROW(F202:F217)-MIN(ROW(F202:F217))+1, ""), ROW() -201 )), "")</f>
        <v>Rock Valley College</v>
      </c>
      <c r="AG209" s="13">
        <f t="array" ref="AG209">IFERROR(INDEX(C202:C217, SMALL(IF(ISNUMBER(SEARCH("JV1",F202:F217)), ROW(F202:F217)-MIN(ROW(F202:F217))+1, ""), ROW() -201 )), "")</f>
        <v>0</v>
      </c>
      <c r="AH209" s="13" t="str">
        <f t="array" ref="AH209">IFERROR(INDEX(D202:D217, SMALL(IF(ISNUMBER(SEARCH("JV1",F202:F217)), ROW(F202:F217)-MIN(ROW(F202:F217))+1, ""), ROW() -201 )), "")</f>
        <v>11-228370</v>
      </c>
      <c r="AI209" s="13" t="str">
        <f t="array" ref="AI209">IFERROR(INDEX(E202:E217, SMALL(IF(ISNUMBER(SEARCH("JV1",F202:F217)), ROW(F202:F217)-MIN(ROW(F202:F217))+1, ""), ROW() -201 )), "")</f>
        <v>Tommy Reboletti</v>
      </c>
      <c r="AJ209" s="13" t="str">
        <f t="array" ref="AJ209">IFERROR(INDEX(B202:B217, SMALL(IF(ISNUMBER(SEARCH("JV2",F202:F217)), ROW(F202:F217)-MIN(ROW(F202:F217))+1, ""), ROW() -201 )), "")</f>
        <v/>
      </c>
      <c r="AK209" s="13" t="str">
        <f t="array" ref="AK209">IFERROR(INDEX(C202:C217, SMALL(IF(ISNUMBER(SEARCH("JV2",F202:F217)), ROW(F202:F217)-MIN(ROW(F202:F217))+1, ""), ROW() -201 )), "")</f>
        <v/>
      </c>
      <c r="AL209" s="13" t="str">
        <f t="array" ref="AL209">IFERROR(INDEX(D202:D217, SMALL(IF(ISNUMBER(SEARCH("JV2",F202:F217)), ROW(F202:F217)-MIN(ROW(F202:F217))+1, ""), ROW() -201 )), "")</f>
        <v/>
      </c>
      <c r="AM209" s="13" t="str">
        <f t="array" ref="AM209">IFERROR(INDEX(E202:E217, SMALL(IF(ISNUMBER(SEARCH("JV2",F202:F217)), ROW(F202:F217)-MIN(ROW(F202:F217))+1, ""), ROW() -201 )), "")</f>
        <v/>
      </c>
    </row>
    <row r="210" spans="2:39" s="13" customFormat="1" ht="15" customHeight="1">
      <c r="B210" s="21" t="s">
        <v>417</v>
      </c>
      <c r="C210" s="1"/>
      <c r="D210" s="22" t="s">
        <v>434</v>
      </c>
      <c r="E210" s="1" t="s">
        <v>435</v>
      </c>
      <c r="F210" s="23" t="s">
        <v>29</v>
      </c>
      <c r="G210" s="24"/>
      <c r="H210" s="25">
        <v>2468</v>
      </c>
      <c r="I210" s="24"/>
      <c r="J210" s="25" t="b">
        <v>0</v>
      </c>
      <c r="K210" s="19"/>
      <c r="L210" s="26"/>
      <c r="M210" s="27"/>
    </row>
    <row r="211" spans="2:39" s="13" customFormat="1" ht="15" customHeight="1">
      <c r="B211" s="21" t="s">
        <v>417</v>
      </c>
      <c r="C211" s="1"/>
      <c r="D211" s="22" t="s">
        <v>436</v>
      </c>
      <c r="E211" s="1" t="s">
        <v>437</v>
      </c>
      <c r="F211" s="23" t="s">
        <v>16</v>
      </c>
      <c r="G211" s="24"/>
      <c r="H211" s="25">
        <v>2468</v>
      </c>
      <c r="I211" s="24"/>
      <c r="J211" s="25" t="b">
        <v>0</v>
      </c>
      <c r="K211" s="19"/>
      <c r="L211" s="26"/>
      <c r="M211" s="27"/>
    </row>
    <row r="212" spans="2:39" s="13" customFormat="1" ht="15" customHeight="1">
      <c r="B212" s="21" t="s">
        <v>417</v>
      </c>
      <c r="C212" s="1"/>
      <c r="D212" s="22" t="s">
        <v>438</v>
      </c>
      <c r="E212" s="1" t="s">
        <v>439</v>
      </c>
      <c r="F212" s="23" t="s">
        <v>16</v>
      </c>
      <c r="G212" s="24"/>
      <c r="H212" s="25">
        <v>2468</v>
      </c>
      <c r="I212" s="24"/>
      <c r="J212" s="25" t="b">
        <v>0</v>
      </c>
      <c r="K212" s="19"/>
      <c r="L212" s="26"/>
      <c r="M212" s="27"/>
    </row>
    <row r="213" spans="2:39" s="13" customFormat="1" ht="15" customHeight="1">
      <c r="B213" s="21" t="s">
        <v>417</v>
      </c>
      <c r="C213" s="1"/>
      <c r="D213" s="22" t="s">
        <v>440</v>
      </c>
      <c r="E213" s="1" t="s">
        <v>441</v>
      </c>
      <c r="F213" s="23" t="s">
        <v>16</v>
      </c>
      <c r="G213" s="24"/>
      <c r="H213" s="25">
        <v>2468</v>
      </c>
      <c r="I213" s="24"/>
      <c r="J213" s="25" t="b">
        <v>0</v>
      </c>
      <c r="K213" s="19"/>
      <c r="L213" s="26"/>
      <c r="M213" s="27"/>
    </row>
    <row r="214" spans="2:39" s="13" customFormat="1" ht="15" customHeight="1">
      <c r="B214" s="21" t="s">
        <v>417</v>
      </c>
      <c r="C214" s="1"/>
      <c r="D214" s="22" t="s">
        <v>442</v>
      </c>
      <c r="E214" s="1" t="s">
        <v>443</v>
      </c>
      <c r="F214" s="23" t="s">
        <v>16</v>
      </c>
      <c r="G214" s="24"/>
      <c r="H214" s="25">
        <v>2468</v>
      </c>
      <c r="I214" s="24"/>
      <c r="J214" s="25" t="b">
        <v>0</v>
      </c>
      <c r="K214" s="19"/>
      <c r="L214" s="26"/>
      <c r="M214" s="27"/>
    </row>
    <row r="215" spans="2:39" s="13" customFormat="1" ht="15" customHeight="1">
      <c r="B215" s="21" t="s">
        <v>417</v>
      </c>
      <c r="C215" s="1"/>
      <c r="D215" s="22" t="s">
        <v>444</v>
      </c>
      <c r="E215" s="1" t="s">
        <v>445</v>
      </c>
      <c r="F215" s="23" t="s">
        <v>13</v>
      </c>
      <c r="G215" s="24"/>
      <c r="H215" s="25">
        <v>2468</v>
      </c>
      <c r="I215" s="24"/>
      <c r="J215" s="25" t="b">
        <v>0</v>
      </c>
      <c r="K215" s="19"/>
      <c r="L215" s="26"/>
      <c r="M215" s="27"/>
    </row>
    <row r="216" spans="2:39" s="13" customFormat="1" ht="15" customHeight="1">
      <c r="B216" s="21" t="s">
        <v>417</v>
      </c>
      <c r="C216" s="1"/>
      <c r="D216" s="22" t="s">
        <v>446</v>
      </c>
      <c r="E216" s="1" t="s">
        <v>447</v>
      </c>
      <c r="F216" s="23" t="s">
        <v>16</v>
      </c>
      <c r="G216" s="24"/>
      <c r="H216" s="25">
        <v>2468</v>
      </c>
      <c r="I216" s="24"/>
      <c r="J216" s="25" t="b">
        <v>0</v>
      </c>
      <c r="K216" s="19"/>
      <c r="L216" s="26"/>
      <c r="M216" s="27"/>
    </row>
    <row r="217" spans="2:39" s="13" customFormat="1" ht="15" customHeight="1">
      <c r="B217" s="21" t="s">
        <v>417</v>
      </c>
      <c r="C217" s="1"/>
      <c r="D217" s="22" t="s">
        <v>448</v>
      </c>
      <c r="E217" s="1" t="s">
        <v>449</v>
      </c>
      <c r="F217" s="23" t="s">
        <v>13</v>
      </c>
      <c r="G217" s="24"/>
      <c r="H217" s="25">
        <v>2468</v>
      </c>
      <c r="I217" s="24"/>
      <c r="J217" s="25" t="b">
        <v>0</v>
      </c>
      <c r="K217" s="19"/>
      <c r="L217" s="26"/>
      <c r="M217" s="27"/>
    </row>
    <row r="218" spans="2:39" s="13" customFormat="1" ht="15" customHeight="1">
      <c r="B218" s="21" t="s">
        <v>450</v>
      </c>
      <c r="C218" s="1"/>
      <c r="D218" s="22" t="s">
        <v>451</v>
      </c>
      <c r="E218" s="1" t="s">
        <v>452</v>
      </c>
      <c r="F218" s="23" t="s">
        <v>13</v>
      </c>
      <c r="G218" s="24"/>
      <c r="H218" s="25">
        <v>4391</v>
      </c>
      <c r="I218" s="24"/>
      <c r="J218" s="25" t="b">
        <v>0</v>
      </c>
      <c r="K218" s="19"/>
      <c r="L218" s="26"/>
      <c r="M218" s="27"/>
      <c r="AB218" s="13" t="str">
        <f t="array" ref="AB218">IFERROR(INDEX(B218:B228, SMALL(IF("V"=F218:F228, ROW(F218:F228)-MIN(ROW(F218:F228))+1, ""), ROW() -217 )), "")</f>
        <v>Savannah College Of Art And Design-Atlanta</v>
      </c>
      <c r="AC218" s="13">
        <f t="array" ref="AC218">IFERROR(INDEX(C218:C228, SMALL(IF("V"=F218:F228, ROW(F218:F228)-MIN(ROW(F218:F228))+1, ""), ROW() -217 )), "")</f>
        <v>0</v>
      </c>
      <c r="AD218" s="13" t="str">
        <f t="array" ref="AD218">IFERROR(INDEX(D218:D228, SMALL(IF("V"=F218:F228, ROW(F218:F228)-MIN(ROW(F218:F228))+1, ""), ROW() -217 )), "")</f>
        <v>19-86637</v>
      </c>
      <c r="AE218" s="13" t="str">
        <f t="array" ref="AE218">IFERROR(INDEX(E218:E228, SMALL(IF("V"=F218:F228, ROW(F218:F228)-MIN(ROW(F218:F228))+1, ""), ROW() -217 )), "")</f>
        <v>Andrew Kearney</v>
      </c>
      <c r="AF218" s="13" t="str">
        <f t="array" ref="AF218">IFERROR(INDEX(B218:B228, SMALL(IF(ISNUMBER(SEARCH("JV1",F218:F228)), ROW(F218:F228)-MIN(ROW(F218:F228))+1, ""), ROW() -217 )), "")</f>
        <v/>
      </c>
      <c r="AG218" s="13" t="str">
        <f t="array" ref="AG218">IFERROR(INDEX(C218:C228, SMALL(IF(ISNUMBER(SEARCH("JV1",F218:F228)), ROW(F218:F228)-MIN(ROW(F218:F228))+1, ""), ROW() -217 )), "")</f>
        <v/>
      </c>
      <c r="AH218" s="13" t="str">
        <f t="array" ref="AH218">IFERROR(INDEX(D218:D228, SMALL(IF(ISNUMBER(SEARCH("JV1",F218:F228)), ROW(F218:F228)-MIN(ROW(F218:F228))+1, ""), ROW() -217 )), "")</f>
        <v/>
      </c>
      <c r="AI218" s="13" t="str">
        <f t="array" ref="AI218">IFERROR(INDEX(E218:E228, SMALL(IF(ISNUMBER(SEARCH("JV1",F218:F228)), ROW(F218:F228)-MIN(ROW(F218:F228))+1, ""), ROW() -217 )), "")</f>
        <v/>
      </c>
      <c r="AJ218" s="13" t="str">
        <f t="array" ref="AJ218">IFERROR(INDEX(B218:B228, SMALL(IF(ISNUMBER(SEARCH("JV2",F218:F228)), ROW(F218:F228)-MIN(ROW(F218:F228))+1, ""), ROW() -217 )), "")</f>
        <v/>
      </c>
      <c r="AK218" s="13" t="str">
        <f t="array" ref="AK218">IFERROR(INDEX(C218:C228, SMALL(IF(ISNUMBER(SEARCH("JV2",F218:F228)), ROW(F218:F228)-MIN(ROW(F218:F228))+1, ""), ROW() -217 )), "")</f>
        <v/>
      </c>
      <c r="AL218" s="13" t="str">
        <f t="array" ref="AL218">IFERROR(INDEX(D218:D228, SMALL(IF(ISNUMBER(SEARCH("JV2",F218:F228)), ROW(F218:F228)-MIN(ROW(F218:F228))+1, ""), ROW() -217 )), "")</f>
        <v/>
      </c>
      <c r="AM218" s="13" t="str">
        <f t="array" ref="AM218">IFERROR(INDEX(E218:E228, SMALL(IF(ISNUMBER(SEARCH("JV2",F218:F228)), ROW(F218:F228)-MIN(ROW(F218:F228))+1, ""), ROW() -217 )), "")</f>
        <v/>
      </c>
    </row>
    <row r="219" spans="2:39" s="13" customFormat="1" ht="15" customHeight="1">
      <c r="B219" s="21" t="s">
        <v>450</v>
      </c>
      <c r="C219" s="1"/>
      <c r="D219" s="22" t="s">
        <v>453</v>
      </c>
      <c r="E219" s="1" t="s">
        <v>454</v>
      </c>
      <c r="F219" s="23" t="s">
        <v>29</v>
      </c>
      <c r="G219" s="24"/>
      <c r="H219" s="25">
        <v>4391</v>
      </c>
      <c r="I219" s="24"/>
      <c r="J219" s="25" t="b">
        <v>0</v>
      </c>
      <c r="K219" s="19"/>
      <c r="L219" s="26"/>
      <c r="M219" s="27"/>
      <c r="AB219" s="13" t="str">
        <f t="array" ref="AB219">IFERROR(INDEX(B218:B228, SMALL(IF("V"=F218:F228, ROW(F218:F228)-MIN(ROW(F218:F228))+1, ""), ROW() -217 )), "")</f>
        <v>Savannah College Of Art And Design-Atlanta</v>
      </c>
      <c r="AC219" s="13">
        <f t="array" ref="AC219">IFERROR(INDEX(C218:C228, SMALL(IF("V"=F218:F228, ROW(F218:F228)-MIN(ROW(F218:F228))+1, ""), ROW() -217 )), "")</f>
        <v>0</v>
      </c>
      <c r="AD219" s="13" t="str">
        <f t="array" ref="AD219">IFERROR(INDEX(D218:D228, SMALL(IF("V"=F218:F228, ROW(F218:F228)-MIN(ROW(F218:F228))+1, ""), ROW() -217 )), "")</f>
        <v>11-508664</v>
      </c>
      <c r="AE219" s="13" t="str">
        <f t="array" ref="AE219">IFERROR(INDEX(E218:E228, SMALL(IF("V"=F218:F228, ROW(F218:F228)-MIN(ROW(F218:F228))+1, ""), ROW() -217 )), "")</f>
        <v>Christian Knowles</v>
      </c>
      <c r="AF219" s="13" t="str">
        <f t="array" ref="AF219">IFERROR(INDEX(B218:B228, SMALL(IF(ISNUMBER(SEARCH("JV1",F218:F228)), ROW(F218:F228)-MIN(ROW(F218:F228))+1, ""), ROW() -217 )), "")</f>
        <v/>
      </c>
      <c r="AG219" s="13" t="str">
        <f t="array" ref="AG219">IFERROR(INDEX(C218:C228, SMALL(IF(ISNUMBER(SEARCH("JV1",F218:F228)), ROW(F218:F228)-MIN(ROW(F218:F228))+1, ""), ROW() -217 )), "")</f>
        <v/>
      </c>
      <c r="AH219" s="13" t="str">
        <f t="array" ref="AH219">IFERROR(INDEX(D218:D228, SMALL(IF(ISNUMBER(SEARCH("JV1",F218:F228)), ROW(F218:F228)-MIN(ROW(F218:F228))+1, ""), ROW() -217 )), "")</f>
        <v/>
      </c>
      <c r="AI219" s="13" t="str">
        <f t="array" ref="AI219">IFERROR(INDEX(E218:E228, SMALL(IF(ISNUMBER(SEARCH("JV1",F218:F228)), ROW(F218:F228)-MIN(ROW(F218:F228))+1, ""), ROW() -217 )), "")</f>
        <v/>
      </c>
      <c r="AJ219" s="13" t="str">
        <f t="array" ref="AJ219">IFERROR(INDEX(B218:B228, SMALL(IF(ISNUMBER(SEARCH("JV2",F218:F228)), ROW(F218:F228)-MIN(ROW(F218:F228))+1, ""), ROW() -217 )), "")</f>
        <v/>
      </c>
      <c r="AK219" s="13" t="str">
        <f t="array" ref="AK219">IFERROR(INDEX(C218:C228, SMALL(IF(ISNUMBER(SEARCH("JV2",F218:F228)), ROW(F218:F228)-MIN(ROW(F218:F228))+1, ""), ROW() -217 )), "")</f>
        <v/>
      </c>
      <c r="AL219" s="13" t="str">
        <f t="array" ref="AL219">IFERROR(INDEX(D218:D228, SMALL(IF(ISNUMBER(SEARCH("JV2",F218:F228)), ROW(F218:F228)-MIN(ROW(F218:F228))+1, ""), ROW() -217 )), "")</f>
        <v/>
      </c>
      <c r="AM219" s="13" t="str">
        <f t="array" ref="AM219">IFERROR(INDEX(E218:E228, SMALL(IF(ISNUMBER(SEARCH("JV2",F218:F228)), ROW(F218:F228)-MIN(ROW(F218:F228))+1, ""), ROW() -217 )), "")</f>
        <v/>
      </c>
    </row>
    <row r="220" spans="2:39" s="13" customFormat="1" ht="15" customHeight="1">
      <c r="B220" s="21" t="s">
        <v>450</v>
      </c>
      <c r="C220" s="1"/>
      <c r="D220" s="22" t="s">
        <v>455</v>
      </c>
      <c r="E220" s="1" t="s">
        <v>456</v>
      </c>
      <c r="F220" s="23" t="s">
        <v>13</v>
      </c>
      <c r="G220" s="24"/>
      <c r="H220" s="25">
        <v>4391</v>
      </c>
      <c r="I220" s="24"/>
      <c r="J220" s="25" t="b">
        <v>0</v>
      </c>
      <c r="K220" s="19"/>
      <c r="L220" s="26"/>
      <c r="M220" s="27"/>
      <c r="AB220" s="13" t="str">
        <f t="array" ref="AB220">IFERROR(INDEX(B218:B228, SMALL(IF("V"=F218:F228, ROW(F218:F228)-MIN(ROW(F218:F228))+1, ""), ROW() -217 )), "")</f>
        <v>Savannah College Of Art And Design-Atlanta</v>
      </c>
      <c r="AC220" s="13">
        <f t="array" ref="AC220">IFERROR(INDEX(C218:C228, SMALL(IF("V"=F218:F228, ROW(F218:F228)-MIN(ROW(F218:F228))+1, ""), ROW() -217 )), "")</f>
        <v>0</v>
      </c>
      <c r="AD220" s="13" t="str">
        <f t="array" ref="AD220">IFERROR(INDEX(D218:D228, SMALL(IF("V"=F218:F228, ROW(F218:F228)-MIN(ROW(F218:F228))+1, ""), ROW() -217 )), "")</f>
        <v>19-1660</v>
      </c>
      <c r="AE220" s="13" t="str">
        <f t="array" ref="AE220">IFERROR(INDEX(E218:E228, SMALL(IF("V"=F218:F228, ROW(F218:F228)-MIN(ROW(F218:F228))+1, ""), ROW() -217 )), "")</f>
        <v>Danil Pervukhin</v>
      </c>
      <c r="AF220" s="13" t="str">
        <f t="array" ref="AF220">IFERROR(INDEX(B218:B228, SMALL(IF(ISNUMBER(SEARCH("JV1",F218:F228)), ROW(F218:F228)-MIN(ROW(F218:F228))+1, ""), ROW() -217 )), "")</f>
        <v/>
      </c>
      <c r="AG220" s="13" t="str">
        <f t="array" ref="AG220">IFERROR(INDEX(C218:C228, SMALL(IF(ISNUMBER(SEARCH("JV1",F218:F228)), ROW(F218:F228)-MIN(ROW(F218:F228))+1, ""), ROW() -217 )), "")</f>
        <v/>
      </c>
      <c r="AH220" s="13" t="str">
        <f t="array" ref="AH220">IFERROR(INDEX(D218:D228, SMALL(IF(ISNUMBER(SEARCH("JV1",F218:F228)), ROW(F218:F228)-MIN(ROW(F218:F228))+1, ""), ROW() -217 )), "")</f>
        <v/>
      </c>
      <c r="AI220" s="13" t="str">
        <f t="array" ref="AI220">IFERROR(INDEX(E218:E228, SMALL(IF(ISNUMBER(SEARCH("JV1",F218:F228)), ROW(F218:F228)-MIN(ROW(F218:F228))+1, ""), ROW() -217 )), "")</f>
        <v/>
      </c>
      <c r="AJ220" s="13" t="str">
        <f t="array" ref="AJ220">IFERROR(INDEX(B218:B228, SMALL(IF(ISNUMBER(SEARCH("JV2",F218:F228)), ROW(F218:F228)-MIN(ROW(F218:F228))+1, ""), ROW() -217 )), "")</f>
        <v/>
      </c>
      <c r="AK220" s="13" t="str">
        <f t="array" ref="AK220">IFERROR(INDEX(C218:C228, SMALL(IF(ISNUMBER(SEARCH("JV2",F218:F228)), ROW(F218:F228)-MIN(ROW(F218:F228))+1, ""), ROW() -217 )), "")</f>
        <v/>
      </c>
      <c r="AL220" s="13" t="str">
        <f t="array" ref="AL220">IFERROR(INDEX(D218:D228, SMALL(IF(ISNUMBER(SEARCH("JV2",F218:F228)), ROW(F218:F228)-MIN(ROW(F218:F228))+1, ""), ROW() -217 )), "")</f>
        <v/>
      </c>
      <c r="AM220" s="13" t="str">
        <f t="array" ref="AM220">IFERROR(INDEX(E218:E228, SMALL(IF(ISNUMBER(SEARCH("JV2",F218:F228)), ROW(F218:F228)-MIN(ROW(F218:F228))+1, ""), ROW() -217 )), "")</f>
        <v/>
      </c>
    </row>
    <row r="221" spans="2:39" s="13" customFormat="1" ht="15" customHeight="1">
      <c r="B221" s="21" t="s">
        <v>450</v>
      </c>
      <c r="C221" s="1"/>
      <c r="D221" s="22" t="s">
        <v>457</v>
      </c>
      <c r="E221" s="1" t="s">
        <v>458</v>
      </c>
      <c r="F221" s="23"/>
      <c r="G221" s="24"/>
      <c r="H221" s="25">
        <v>4391</v>
      </c>
      <c r="I221" s="24"/>
      <c r="J221" s="25" t="b">
        <v>0</v>
      </c>
      <c r="K221" s="19"/>
      <c r="L221" s="26"/>
      <c r="M221" s="27"/>
      <c r="AB221" s="13" t="str">
        <f t="array" ref="AB221">IFERROR(INDEX(B218:B228, SMALL(IF("V"=F218:F228, ROW(F218:F228)-MIN(ROW(F218:F228))+1, ""), ROW() -217 )), "")</f>
        <v>Savannah College Of Art And Design-Atlanta</v>
      </c>
      <c r="AC221" s="13">
        <f t="array" ref="AC221">IFERROR(INDEX(C218:C228, SMALL(IF("V"=F218:F228, ROW(F218:F228)-MIN(ROW(F218:F228))+1, ""), ROW() -217 )), "")</f>
        <v>0</v>
      </c>
      <c r="AD221" s="13" t="str">
        <f t="array" ref="AD221">IFERROR(INDEX(D218:D228, SMALL(IF("V"=F218:F228, ROW(F218:F228)-MIN(ROW(F218:F228))+1, ""), ROW() -217 )), "")</f>
        <v>7914-34251</v>
      </c>
      <c r="AE221" s="13" t="str">
        <f t="array" ref="AE221">IFERROR(INDEX(E218:E228, SMALL(IF("V"=F218:F228, ROW(F218:F228)-MIN(ROW(F218:F228))+1, ""), ROW() -217 )), "")</f>
        <v>David Ramirez</v>
      </c>
      <c r="AF221" s="13" t="str">
        <f t="array" ref="AF221">IFERROR(INDEX(B218:B228, SMALL(IF(ISNUMBER(SEARCH("JV1",F218:F228)), ROW(F218:F228)-MIN(ROW(F218:F228))+1, ""), ROW() -217 )), "")</f>
        <v/>
      </c>
      <c r="AG221" s="13" t="str">
        <f t="array" ref="AG221">IFERROR(INDEX(C218:C228, SMALL(IF(ISNUMBER(SEARCH("JV1",F218:F228)), ROW(F218:F228)-MIN(ROW(F218:F228))+1, ""), ROW() -217 )), "")</f>
        <v/>
      </c>
      <c r="AH221" s="13" t="str">
        <f t="array" ref="AH221">IFERROR(INDEX(D218:D228, SMALL(IF(ISNUMBER(SEARCH("JV1",F218:F228)), ROW(F218:F228)-MIN(ROW(F218:F228))+1, ""), ROW() -217 )), "")</f>
        <v/>
      </c>
      <c r="AI221" s="13" t="str">
        <f t="array" ref="AI221">IFERROR(INDEX(E218:E228, SMALL(IF(ISNUMBER(SEARCH("JV1",F218:F228)), ROW(F218:F228)-MIN(ROW(F218:F228))+1, ""), ROW() -217 )), "")</f>
        <v/>
      </c>
      <c r="AJ221" s="13" t="str">
        <f t="array" ref="AJ221">IFERROR(INDEX(B218:B228, SMALL(IF(ISNUMBER(SEARCH("JV2",F218:F228)), ROW(F218:F228)-MIN(ROW(F218:F228))+1, ""), ROW() -217 )), "")</f>
        <v/>
      </c>
      <c r="AK221" s="13" t="str">
        <f t="array" ref="AK221">IFERROR(INDEX(C218:C228, SMALL(IF(ISNUMBER(SEARCH("JV2",F218:F228)), ROW(F218:F228)-MIN(ROW(F218:F228))+1, ""), ROW() -217 )), "")</f>
        <v/>
      </c>
      <c r="AL221" s="13" t="str">
        <f t="array" ref="AL221">IFERROR(INDEX(D218:D228, SMALL(IF(ISNUMBER(SEARCH("JV2",F218:F228)), ROW(F218:F228)-MIN(ROW(F218:F228))+1, ""), ROW() -217 )), "")</f>
        <v/>
      </c>
      <c r="AM221" s="13" t="str">
        <f t="array" ref="AM221">IFERROR(INDEX(E218:E228, SMALL(IF(ISNUMBER(SEARCH("JV2",F218:F228)), ROW(F218:F228)-MIN(ROW(F218:F228))+1, ""), ROW() -217 )), "")</f>
        <v/>
      </c>
    </row>
    <row r="222" spans="2:39" s="13" customFormat="1" ht="15" customHeight="1">
      <c r="B222" s="21" t="s">
        <v>450</v>
      </c>
      <c r="C222" s="1"/>
      <c r="D222" s="22" t="s">
        <v>459</v>
      </c>
      <c r="E222" s="1" t="s">
        <v>460</v>
      </c>
      <c r="F222" s="23" t="s">
        <v>13</v>
      </c>
      <c r="G222" s="24"/>
      <c r="H222" s="25">
        <v>4391</v>
      </c>
      <c r="I222" s="24"/>
      <c r="J222" s="25" t="b">
        <v>0</v>
      </c>
      <c r="K222" s="19"/>
      <c r="L222" s="26"/>
      <c r="M222" s="27"/>
      <c r="AB222" s="13" t="str">
        <f t="array" ref="AB222">IFERROR(INDEX(B218:B228, SMALL(IF("V"=F218:F228, ROW(F218:F228)-MIN(ROW(F218:F228))+1, ""), ROW() -217 )), "")</f>
        <v>Savannah College Of Art And Design-Atlanta</v>
      </c>
      <c r="AC222" s="13">
        <f t="array" ref="AC222">IFERROR(INDEX(C218:C228, SMALL(IF("V"=F218:F228, ROW(F218:F228)-MIN(ROW(F218:F228))+1, ""), ROW() -217 )), "")</f>
        <v>0</v>
      </c>
      <c r="AD222" s="13" t="str">
        <f t="array" ref="AD222">IFERROR(INDEX(D218:D228, SMALL(IF("V"=F218:F228, ROW(F218:F228)-MIN(ROW(F218:F228))+1, ""), ROW() -217 )), "")</f>
        <v>11-340195</v>
      </c>
      <c r="AE222" s="13" t="str">
        <f t="array" ref="AE222">IFERROR(INDEX(E218:E228, SMALL(IF("V"=F218:F228, ROW(F218:F228)-MIN(ROW(F218:F228))+1, ""), ROW() -217 )), "")</f>
        <v>Kieryn Knox</v>
      </c>
      <c r="AF222" s="13" t="str">
        <f t="array" ref="AF222">IFERROR(INDEX(B218:B228, SMALL(IF(ISNUMBER(SEARCH("JV1",F218:F228)), ROW(F218:F228)-MIN(ROW(F218:F228))+1, ""), ROW() -217 )), "")</f>
        <v/>
      </c>
      <c r="AG222" s="13" t="str">
        <f t="array" ref="AG222">IFERROR(INDEX(C218:C228, SMALL(IF(ISNUMBER(SEARCH("JV1",F218:F228)), ROW(F218:F228)-MIN(ROW(F218:F228))+1, ""), ROW() -217 )), "")</f>
        <v/>
      </c>
      <c r="AH222" s="13" t="str">
        <f t="array" ref="AH222">IFERROR(INDEX(D218:D228, SMALL(IF(ISNUMBER(SEARCH("JV1",F218:F228)), ROW(F218:F228)-MIN(ROW(F218:F228))+1, ""), ROW() -217 )), "")</f>
        <v/>
      </c>
      <c r="AI222" s="13" t="str">
        <f t="array" ref="AI222">IFERROR(INDEX(E218:E228, SMALL(IF(ISNUMBER(SEARCH("JV1",F218:F228)), ROW(F218:F228)-MIN(ROW(F218:F228))+1, ""), ROW() -217 )), "")</f>
        <v/>
      </c>
      <c r="AJ222" s="13" t="str">
        <f t="array" ref="AJ222">IFERROR(INDEX(B218:B228, SMALL(IF(ISNUMBER(SEARCH("JV2",F218:F228)), ROW(F218:F228)-MIN(ROW(F218:F228))+1, ""), ROW() -217 )), "")</f>
        <v/>
      </c>
      <c r="AK222" s="13" t="str">
        <f t="array" ref="AK222">IFERROR(INDEX(C218:C228, SMALL(IF(ISNUMBER(SEARCH("JV2",F218:F228)), ROW(F218:F228)-MIN(ROW(F218:F228))+1, ""), ROW() -217 )), "")</f>
        <v/>
      </c>
      <c r="AL222" s="13" t="str">
        <f t="array" ref="AL222">IFERROR(INDEX(D218:D228, SMALL(IF(ISNUMBER(SEARCH("JV2",F218:F228)), ROW(F218:F228)-MIN(ROW(F218:F228))+1, ""), ROW() -217 )), "")</f>
        <v/>
      </c>
      <c r="AM222" s="13" t="str">
        <f t="array" ref="AM222">IFERROR(INDEX(E218:E228, SMALL(IF(ISNUMBER(SEARCH("JV2",F218:F228)), ROW(F218:F228)-MIN(ROW(F218:F228))+1, ""), ROW() -217 )), "")</f>
        <v/>
      </c>
    </row>
    <row r="223" spans="2:39" s="13" customFormat="1" ht="15" customHeight="1">
      <c r="B223" s="21" t="s">
        <v>450</v>
      </c>
      <c r="C223" s="1"/>
      <c r="D223" s="22" t="s">
        <v>461</v>
      </c>
      <c r="E223" s="1" t="s">
        <v>462</v>
      </c>
      <c r="F223" s="23" t="s">
        <v>13</v>
      </c>
      <c r="G223" s="24"/>
      <c r="H223" s="25">
        <v>4391</v>
      </c>
      <c r="I223" s="24"/>
      <c r="J223" s="25" t="b">
        <v>0</v>
      </c>
      <c r="K223" s="19"/>
      <c r="L223" s="26"/>
      <c r="M223" s="27"/>
      <c r="AB223" s="13" t="str">
        <f t="array" ref="AB223">IFERROR(INDEX(B218:B228, SMALL(IF("V"=F218:F228, ROW(F218:F228)-MIN(ROW(F218:F228))+1, ""), ROW() -217 )), "")</f>
        <v>Savannah College Of Art And Design-Atlanta</v>
      </c>
      <c r="AC223" s="13">
        <f t="array" ref="AC223">IFERROR(INDEX(C218:C228, SMALL(IF("V"=F218:F228, ROW(F218:F228)-MIN(ROW(F218:F228))+1, ""), ROW() -217 )), "")</f>
        <v>0</v>
      </c>
      <c r="AD223" s="13" t="str">
        <f t="array" ref="AD223">IFERROR(INDEX(D218:D228, SMALL(IF("V"=F218:F228, ROW(F218:F228)-MIN(ROW(F218:F228))+1, ""), ROW() -217 )), "")</f>
        <v>22-103337</v>
      </c>
      <c r="AE223" s="13" t="str">
        <f t="array" ref="AE223">IFERROR(INDEX(E218:E228, SMALL(IF("V"=F218:F228, ROW(F218:F228)-MIN(ROW(F218:F228))+1, ""), ROW() -217 )), "")</f>
        <v>Leonardo Julian</v>
      </c>
      <c r="AF223" s="13" t="str">
        <f t="array" ref="AF223">IFERROR(INDEX(B218:B228, SMALL(IF(ISNUMBER(SEARCH("JV1",F218:F228)), ROW(F218:F228)-MIN(ROW(F218:F228))+1, ""), ROW() -217 )), "")</f>
        <v/>
      </c>
      <c r="AG223" s="13" t="str">
        <f t="array" ref="AG223">IFERROR(INDEX(C218:C228, SMALL(IF(ISNUMBER(SEARCH("JV1",F218:F228)), ROW(F218:F228)-MIN(ROW(F218:F228))+1, ""), ROW() -217 )), "")</f>
        <v/>
      </c>
      <c r="AH223" s="13" t="str">
        <f t="array" ref="AH223">IFERROR(INDEX(D218:D228, SMALL(IF(ISNUMBER(SEARCH("JV1",F218:F228)), ROW(F218:F228)-MIN(ROW(F218:F228))+1, ""), ROW() -217 )), "")</f>
        <v/>
      </c>
      <c r="AI223" s="13" t="str">
        <f t="array" ref="AI223">IFERROR(INDEX(E218:E228, SMALL(IF(ISNUMBER(SEARCH("JV1",F218:F228)), ROW(F218:F228)-MIN(ROW(F218:F228))+1, ""), ROW() -217 )), "")</f>
        <v/>
      </c>
      <c r="AJ223" s="13" t="str">
        <f t="array" ref="AJ223">IFERROR(INDEX(B218:B228, SMALL(IF(ISNUMBER(SEARCH("JV2",F218:F228)), ROW(F218:F228)-MIN(ROW(F218:F228))+1, ""), ROW() -217 )), "")</f>
        <v/>
      </c>
      <c r="AK223" s="13" t="str">
        <f t="array" ref="AK223">IFERROR(INDEX(C218:C228, SMALL(IF(ISNUMBER(SEARCH("JV2",F218:F228)), ROW(F218:F228)-MIN(ROW(F218:F228))+1, ""), ROW() -217 )), "")</f>
        <v/>
      </c>
      <c r="AL223" s="13" t="str">
        <f t="array" ref="AL223">IFERROR(INDEX(D218:D228, SMALL(IF(ISNUMBER(SEARCH("JV2",F218:F228)), ROW(F218:F228)-MIN(ROW(F218:F228))+1, ""), ROW() -217 )), "")</f>
        <v/>
      </c>
      <c r="AM223" s="13" t="str">
        <f t="array" ref="AM223">IFERROR(INDEX(E218:E228, SMALL(IF(ISNUMBER(SEARCH("JV2",F218:F228)), ROW(F218:F228)-MIN(ROW(F218:F228))+1, ""), ROW() -217 )), "")</f>
        <v/>
      </c>
    </row>
    <row r="224" spans="2:39" s="13" customFormat="1" ht="15" customHeight="1">
      <c r="B224" s="21" t="s">
        <v>450</v>
      </c>
      <c r="C224" s="1"/>
      <c r="D224" s="22" t="s">
        <v>463</v>
      </c>
      <c r="E224" s="1" t="s">
        <v>464</v>
      </c>
      <c r="F224" s="23" t="s">
        <v>29</v>
      </c>
      <c r="G224" s="24"/>
      <c r="H224" s="25">
        <v>4391</v>
      </c>
      <c r="I224" s="24"/>
      <c r="J224" s="25" t="b">
        <v>0</v>
      </c>
      <c r="K224" s="19"/>
      <c r="L224" s="26"/>
      <c r="M224" s="27"/>
      <c r="AB224" s="13" t="str">
        <f t="array" ref="AB224">IFERROR(INDEX(B218:B228, SMALL(IF("V"=F218:F228, ROW(F218:F228)-MIN(ROW(F218:F228))+1, ""), ROW() -217 )), "")</f>
        <v>Savannah College Of Art And Design-Atlanta</v>
      </c>
      <c r="AC224" s="13">
        <f t="array" ref="AC224">IFERROR(INDEX(C218:C228, SMALL(IF("V"=F218:F228, ROW(F218:F228)-MIN(ROW(F218:F228))+1, ""), ROW() -217 )), "")</f>
        <v>0</v>
      </c>
      <c r="AD224" s="13" t="str">
        <f t="array" ref="AD224">IFERROR(INDEX(D218:D228, SMALL(IF("V"=F218:F228, ROW(F218:F228)-MIN(ROW(F218:F228))+1, ""), ROW() -217 )), "")</f>
        <v>21-463</v>
      </c>
      <c r="AE224" s="13" t="str">
        <f t="array" ref="AE224">IFERROR(INDEX(E218:E228, SMALL(IF("V"=F218:F228, ROW(F218:F228)-MIN(ROW(F218:F228))+1, ""), ROW() -217 )), "")</f>
        <v>Matthew Magro</v>
      </c>
      <c r="AF224" s="13" t="str">
        <f t="array" ref="AF224">IFERROR(INDEX(B218:B228, SMALL(IF(ISNUMBER(SEARCH("JV1",F218:F228)), ROW(F218:F228)-MIN(ROW(F218:F228))+1, ""), ROW() -217 )), "")</f>
        <v/>
      </c>
      <c r="AG224" s="13" t="str">
        <f t="array" ref="AG224">IFERROR(INDEX(C218:C228, SMALL(IF(ISNUMBER(SEARCH("JV1",F218:F228)), ROW(F218:F228)-MIN(ROW(F218:F228))+1, ""), ROW() -217 )), "")</f>
        <v/>
      </c>
      <c r="AH224" s="13" t="str">
        <f t="array" ref="AH224">IFERROR(INDEX(D218:D228, SMALL(IF(ISNUMBER(SEARCH("JV1",F218:F228)), ROW(F218:F228)-MIN(ROW(F218:F228))+1, ""), ROW() -217 )), "")</f>
        <v/>
      </c>
      <c r="AI224" s="13" t="str">
        <f t="array" ref="AI224">IFERROR(INDEX(E218:E228, SMALL(IF(ISNUMBER(SEARCH("JV1",F218:F228)), ROW(F218:F228)-MIN(ROW(F218:F228))+1, ""), ROW() -217 )), "")</f>
        <v/>
      </c>
      <c r="AJ224" s="13" t="str">
        <f t="array" ref="AJ224">IFERROR(INDEX(B218:B228, SMALL(IF(ISNUMBER(SEARCH("JV2",F218:F228)), ROW(F218:F228)-MIN(ROW(F218:F228))+1, ""), ROW() -217 )), "")</f>
        <v/>
      </c>
      <c r="AK224" s="13" t="str">
        <f t="array" ref="AK224">IFERROR(INDEX(C218:C228, SMALL(IF(ISNUMBER(SEARCH("JV2",F218:F228)), ROW(F218:F228)-MIN(ROW(F218:F228))+1, ""), ROW() -217 )), "")</f>
        <v/>
      </c>
      <c r="AL224" s="13" t="str">
        <f t="array" ref="AL224">IFERROR(INDEX(D218:D228, SMALL(IF(ISNUMBER(SEARCH("JV2",F218:F228)), ROW(F218:F228)-MIN(ROW(F218:F228))+1, ""), ROW() -217 )), "")</f>
        <v/>
      </c>
      <c r="AM224" s="13" t="str">
        <f t="array" ref="AM224">IFERROR(INDEX(E218:E228, SMALL(IF(ISNUMBER(SEARCH("JV2",F218:F228)), ROW(F218:F228)-MIN(ROW(F218:F228))+1, ""), ROW() -217 )), "")</f>
        <v/>
      </c>
    </row>
    <row r="225" spans="2:39" s="13" customFormat="1" ht="15" customHeight="1">
      <c r="B225" s="21" t="s">
        <v>450</v>
      </c>
      <c r="C225" s="1"/>
      <c r="D225" s="22" t="s">
        <v>465</v>
      </c>
      <c r="E225" s="1" t="s">
        <v>466</v>
      </c>
      <c r="F225" s="23" t="s">
        <v>13</v>
      </c>
      <c r="G225" s="24"/>
      <c r="H225" s="25">
        <v>4391</v>
      </c>
      <c r="I225" s="24"/>
      <c r="J225" s="25" t="b">
        <v>0</v>
      </c>
      <c r="K225" s="19"/>
      <c r="L225" s="26"/>
      <c r="M225" s="27"/>
      <c r="AB225" s="13" t="str">
        <f t="array" ref="AB225">IFERROR(INDEX(B218:B228, SMALL(IF("V"=F218:F228, ROW(F218:F228)-MIN(ROW(F218:F228))+1, ""), ROW() -217 )), "")</f>
        <v>Savannah College Of Art And Design-Atlanta</v>
      </c>
      <c r="AC225" s="13">
        <f t="array" ref="AC225">IFERROR(INDEX(C218:C228, SMALL(IF("V"=F218:F228, ROW(F218:F228)-MIN(ROW(F218:F228))+1, ""), ROW() -217 )), "")</f>
        <v>0</v>
      </c>
      <c r="AD225" s="13" t="str">
        <f t="array" ref="AD225">IFERROR(INDEX(D218:D228, SMALL(IF("V"=F218:F228, ROW(F218:F228)-MIN(ROW(F218:F228))+1, ""), ROW() -217 )), "")</f>
        <v>15-134651</v>
      </c>
      <c r="AE225" s="13" t="str">
        <f t="array" ref="AE225">IFERROR(INDEX(E218:E228, SMALL(IF("V"=F218:F228, ROW(F218:F228)-MIN(ROW(F218:F228))+1, ""), ROW() -217 )), "")</f>
        <v>Memphis Ling</v>
      </c>
      <c r="AF225" s="13" t="str">
        <f t="array" ref="AF225">IFERROR(INDEX(B218:B228, SMALL(IF(ISNUMBER(SEARCH("JV1",F218:F228)), ROW(F218:F228)-MIN(ROW(F218:F228))+1, ""), ROW() -217 )), "")</f>
        <v/>
      </c>
      <c r="AG225" s="13" t="str">
        <f t="array" ref="AG225">IFERROR(INDEX(C218:C228, SMALL(IF(ISNUMBER(SEARCH("JV1",F218:F228)), ROW(F218:F228)-MIN(ROW(F218:F228))+1, ""), ROW() -217 )), "")</f>
        <v/>
      </c>
      <c r="AH225" s="13" t="str">
        <f t="array" ref="AH225">IFERROR(INDEX(D218:D228, SMALL(IF(ISNUMBER(SEARCH("JV1",F218:F228)), ROW(F218:F228)-MIN(ROW(F218:F228))+1, ""), ROW() -217 )), "")</f>
        <v/>
      </c>
      <c r="AI225" s="13" t="str">
        <f t="array" ref="AI225">IFERROR(INDEX(E218:E228, SMALL(IF(ISNUMBER(SEARCH("JV1",F218:F228)), ROW(F218:F228)-MIN(ROW(F218:F228))+1, ""), ROW() -217 )), "")</f>
        <v/>
      </c>
      <c r="AJ225" s="13" t="str">
        <f t="array" ref="AJ225">IFERROR(INDEX(B218:B228, SMALL(IF(ISNUMBER(SEARCH("JV2",F218:F228)), ROW(F218:F228)-MIN(ROW(F218:F228))+1, ""), ROW() -217 )), "")</f>
        <v/>
      </c>
      <c r="AK225" s="13" t="str">
        <f t="array" ref="AK225">IFERROR(INDEX(C218:C228, SMALL(IF(ISNUMBER(SEARCH("JV2",F218:F228)), ROW(F218:F228)-MIN(ROW(F218:F228))+1, ""), ROW() -217 )), "")</f>
        <v/>
      </c>
      <c r="AL225" s="13" t="str">
        <f t="array" ref="AL225">IFERROR(INDEX(D218:D228, SMALL(IF(ISNUMBER(SEARCH("JV2",F218:F228)), ROW(F218:F228)-MIN(ROW(F218:F228))+1, ""), ROW() -217 )), "")</f>
        <v/>
      </c>
      <c r="AM225" s="13" t="str">
        <f t="array" ref="AM225">IFERROR(INDEX(E218:E228, SMALL(IF(ISNUMBER(SEARCH("JV2",F218:F228)), ROW(F218:F228)-MIN(ROW(F218:F228))+1, ""), ROW() -217 )), "")</f>
        <v/>
      </c>
    </row>
    <row r="226" spans="2:39" s="13" customFormat="1" ht="15" customHeight="1">
      <c r="B226" s="21" t="s">
        <v>450</v>
      </c>
      <c r="C226" s="1"/>
      <c r="D226" s="22" t="s">
        <v>467</v>
      </c>
      <c r="E226" s="1" t="s">
        <v>468</v>
      </c>
      <c r="F226" s="23" t="s">
        <v>13</v>
      </c>
      <c r="G226" s="24"/>
      <c r="H226" s="25">
        <v>4391</v>
      </c>
      <c r="I226" s="24"/>
      <c r="J226" s="25" t="b">
        <v>0</v>
      </c>
      <c r="K226" s="19"/>
      <c r="L226" s="26"/>
      <c r="M226" s="27"/>
    </row>
    <row r="227" spans="2:39" s="13" customFormat="1" ht="15" customHeight="1">
      <c r="B227" s="21" t="s">
        <v>450</v>
      </c>
      <c r="C227" s="1"/>
      <c r="D227" s="22" t="s">
        <v>469</v>
      </c>
      <c r="E227" s="1" t="s">
        <v>470</v>
      </c>
      <c r="F227" s="23" t="s">
        <v>13</v>
      </c>
      <c r="G227" s="24"/>
      <c r="H227" s="25">
        <v>4391</v>
      </c>
      <c r="I227" s="24"/>
      <c r="J227" s="25" t="b">
        <v>0</v>
      </c>
      <c r="K227" s="19"/>
      <c r="L227" s="26"/>
      <c r="M227" s="27"/>
    </row>
    <row r="228" spans="2:39" s="13" customFormat="1" ht="15" customHeight="1">
      <c r="B228" s="21" t="s">
        <v>450</v>
      </c>
      <c r="C228" s="1"/>
      <c r="D228" s="22" t="s">
        <v>471</v>
      </c>
      <c r="E228" s="1" t="s">
        <v>472</v>
      </c>
      <c r="F228" s="23" t="s">
        <v>13</v>
      </c>
      <c r="G228" s="24"/>
      <c r="H228" s="25">
        <v>4391</v>
      </c>
      <c r="I228" s="24"/>
      <c r="J228" s="25" t="b">
        <v>0</v>
      </c>
      <c r="K228" s="19"/>
      <c r="L228" s="26"/>
      <c r="M228" s="27"/>
    </row>
    <row r="229" spans="2:39" s="13" customFormat="1" ht="15" customHeight="1">
      <c r="B229" s="21" t="s">
        <v>473</v>
      </c>
      <c r="C229" s="1"/>
      <c r="D229" s="22" t="s">
        <v>474</v>
      </c>
      <c r="E229" s="1" t="s">
        <v>475</v>
      </c>
      <c r="F229" s="23" t="s">
        <v>13</v>
      </c>
      <c r="G229" s="24"/>
      <c r="H229" s="25">
        <v>4462</v>
      </c>
      <c r="I229" s="24"/>
      <c r="J229" s="25" t="b">
        <v>0</v>
      </c>
      <c r="K229" s="19"/>
      <c r="L229" s="26"/>
      <c r="M229" s="27"/>
      <c r="AB229" s="13" t="str">
        <f t="array" ref="AB229">IFERROR(INDEX(B229:B236, SMALL(IF("V"=F229:F236, ROW(F229:F236)-MIN(ROW(F229:F236))+1, ""), ROW() -228 )), "")</f>
        <v>Southeastern Illinois College</v>
      </c>
      <c r="AC229" s="13">
        <f t="array" ref="AC229">IFERROR(INDEX(C229:C236, SMALL(IF("V"=F229:F236, ROW(F229:F236)-MIN(ROW(F229:F236))+1, ""), ROW() -228 )), "")</f>
        <v>0</v>
      </c>
      <c r="AD229" s="13" t="str">
        <f t="array" ref="AD229">IFERROR(INDEX(D229:D236, SMALL(IF("V"=F229:F236, ROW(F229:F236)-MIN(ROW(F229:F236))+1, ""), ROW() -228 )), "")</f>
        <v>11-183794</v>
      </c>
      <c r="AE229" s="13" t="str">
        <f t="array" ref="AE229">IFERROR(INDEX(E229:E236, SMALL(IF("V"=F229:F236, ROW(F229:F236)-MIN(ROW(F229:F236))+1, ""), ROW() -228 )), "")</f>
        <v>Conner Bennett</v>
      </c>
      <c r="AF229" s="13" t="str">
        <f t="array" ref="AF229">IFERROR(INDEX(B229:B236, SMALL(IF(ISNUMBER(SEARCH("JV1",F229:F236)), ROW(F229:F236)-MIN(ROW(F229:F236))+1, ""), ROW() -228 )), "")</f>
        <v/>
      </c>
      <c r="AG229" s="13" t="str">
        <f t="array" ref="AG229">IFERROR(INDEX(C229:C236, SMALL(IF(ISNUMBER(SEARCH("JV1",F229:F236)), ROW(F229:F236)-MIN(ROW(F229:F236))+1, ""), ROW() -228 )), "")</f>
        <v/>
      </c>
      <c r="AH229" s="13" t="str">
        <f t="array" ref="AH229">IFERROR(INDEX(D229:D236, SMALL(IF(ISNUMBER(SEARCH("JV1",F229:F236)), ROW(F229:F236)-MIN(ROW(F229:F236))+1, ""), ROW() -228 )), "")</f>
        <v/>
      </c>
      <c r="AI229" s="13" t="str">
        <f t="array" ref="AI229">IFERROR(INDEX(E229:E236, SMALL(IF(ISNUMBER(SEARCH("JV1",F229:F236)), ROW(F229:F236)-MIN(ROW(F229:F236))+1, ""), ROW() -228 )), "")</f>
        <v/>
      </c>
      <c r="AJ229" s="13" t="str">
        <f t="array" ref="AJ229">IFERROR(INDEX(B229:B236, SMALL(IF(ISNUMBER(SEARCH("JV2",F229:F236)), ROW(F229:F236)-MIN(ROW(F229:F236))+1, ""), ROW() -228 )), "")</f>
        <v/>
      </c>
      <c r="AK229" s="13" t="str">
        <f t="array" ref="AK229">IFERROR(INDEX(C229:C236, SMALL(IF(ISNUMBER(SEARCH("JV2",F229:F236)), ROW(F229:F236)-MIN(ROW(F229:F236))+1, ""), ROW() -228 )), "")</f>
        <v/>
      </c>
      <c r="AL229" s="13" t="str">
        <f t="array" ref="AL229">IFERROR(INDEX(D229:D236, SMALL(IF(ISNUMBER(SEARCH("JV2",F229:F236)), ROW(F229:F236)-MIN(ROW(F229:F236))+1, ""), ROW() -228 )), "")</f>
        <v/>
      </c>
      <c r="AM229" s="13" t="str">
        <f t="array" ref="AM229">IFERROR(INDEX(E229:E236, SMALL(IF(ISNUMBER(SEARCH("JV2",F229:F236)), ROW(F229:F236)-MIN(ROW(F229:F236))+1, ""), ROW() -228 )), "")</f>
        <v/>
      </c>
    </row>
    <row r="230" spans="2:39" s="13" customFormat="1" ht="15" customHeight="1">
      <c r="B230" s="21" t="s">
        <v>473</v>
      </c>
      <c r="C230" s="1"/>
      <c r="D230" s="22" t="s">
        <v>476</v>
      </c>
      <c r="E230" s="1" t="s">
        <v>477</v>
      </c>
      <c r="F230" s="23" t="s">
        <v>13</v>
      </c>
      <c r="G230" s="24"/>
      <c r="H230" s="25">
        <v>4462</v>
      </c>
      <c r="I230" s="24"/>
      <c r="J230" s="25" t="b">
        <v>0</v>
      </c>
      <c r="K230" s="19"/>
      <c r="L230" s="26"/>
      <c r="M230" s="27"/>
      <c r="AB230" s="13" t="str">
        <f t="array" ref="AB230">IFERROR(INDEX(B229:B236, SMALL(IF("V"=F229:F236, ROW(F229:F236)-MIN(ROW(F229:F236))+1, ""), ROW() -228 )), "")</f>
        <v>Southeastern Illinois College</v>
      </c>
      <c r="AC230" s="13">
        <f t="array" ref="AC230">IFERROR(INDEX(C229:C236, SMALL(IF("V"=F229:F236, ROW(F229:F236)-MIN(ROW(F229:F236))+1, ""), ROW() -228 )), "")</f>
        <v>0</v>
      </c>
      <c r="AD230" s="13" t="str">
        <f t="array" ref="AD230">IFERROR(INDEX(D229:D236, SMALL(IF("V"=F229:F236, ROW(F229:F236)-MIN(ROW(F229:F236))+1, ""), ROW() -228 )), "")</f>
        <v>18-39879</v>
      </c>
      <c r="AE230" s="13" t="str">
        <f t="array" ref="AE230">IFERROR(INDEX(E229:E236, SMALL(IF("V"=F229:F236, ROW(F229:F236)-MIN(ROW(F229:F236))+1, ""), ROW() -228 )), "")</f>
        <v>Connor McCague</v>
      </c>
      <c r="AF230" s="13" t="str">
        <f t="array" ref="AF230">IFERROR(INDEX(B229:B236, SMALL(IF(ISNUMBER(SEARCH("JV1",F229:F236)), ROW(F229:F236)-MIN(ROW(F229:F236))+1, ""), ROW() -228 )), "")</f>
        <v/>
      </c>
      <c r="AG230" s="13" t="str">
        <f t="array" ref="AG230">IFERROR(INDEX(C229:C236, SMALL(IF(ISNUMBER(SEARCH("JV1",F229:F236)), ROW(F229:F236)-MIN(ROW(F229:F236))+1, ""), ROW() -228 )), "")</f>
        <v/>
      </c>
      <c r="AH230" s="13" t="str">
        <f t="array" ref="AH230">IFERROR(INDEX(D229:D236, SMALL(IF(ISNUMBER(SEARCH("JV1",F229:F236)), ROW(F229:F236)-MIN(ROW(F229:F236))+1, ""), ROW() -228 )), "")</f>
        <v/>
      </c>
      <c r="AI230" s="13" t="str">
        <f t="array" ref="AI230">IFERROR(INDEX(E229:E236, SMALL(IF(ISNUMBER(SEARCH("JV1",F229:F236)), ROW(F229:F236)-MIN(ROW(F229:F236))+1, ""), ROW() -228 )), "")</f>
        <v/>
      </c>
      <c r="AJ230" s="13" t="str">
        <f t="array" ref="AJ230">IFERROR(INDEX(B229:B236, SMALL(IF(ISNUMBER(SEARCH("JV2",F229:F236)), ROW(F229:F236)-MIN(ROW(F229:F236))+1, ""), ROW() -228 )), "")</f>
        <v/>
      </c>
      <c r="AK230" s="13" t="str">
        <f t="array" ref="AK230">IFERROR(INDEX(C229:C236, SMALL(IF(ISNUMBER(SEARCH("JV2",F229:F236)), ROW(F229:F236)-MIN(ROW(F229:F236))+1, ""), ROW() -228 )), "")</f>
        <v/>
      </c>
      <c r="AL230" s="13" t="str">
        <f t="array" ref="AL230">IFERROR(INDEX(D229:D236, SMALL(IF(ISNUMBER(SEARCH("JV2",F229:F236)), ROW(F229:F236)-MIN(ROW(F229:F236))+1, ""), ROW() -228 )), "")</f>
        <v/>
      </c>
      <c r="AM230" s="13" t="str">
        <f t="array" ref="AM230">IFERROR(INDEX(E229:E236, SMALL(IF(ISNUMBER(SEARCH("JV2",F229:F236)), ROW(F229:F236)-MIN(ROW(F229:F236))+1, ""), ROW() -228 )), "")</f>
        <v/>
      </c>
    </row>
    <row r="231" spans="2:39" s="13" customFormat="1" ht="15" customHeight="1">
      <c r="B231" s="21" t="s">
        <v>473</v>
      </c>
      <c r="C231" s="1"/>
      <c r="D231" s="22" t="s">
        <v>478</v>
      </c>
      <c r="E231" s="1" t="s">
        <v>479</v>
      </c>
      <c r="F231" s="23" t="s">
        <v>13</v>
      </c>
      <c r="G231" s="24"/>
      <c r="H231" s="25">
        <v>4462</v>
      </c>
      <c r="I231" s="24"/>
      <c r="J231" s="25" t="b">
        <v>0</v>
      </c>
      <c r="K231" s="19"/>
      <c r="L231" s="26"/>
      <c r="M231" s="27"/>
      <c r="AB231" s="13" t="str">
        <f t="array" ref="AB231">IFERROR(INDEX(B229:B236, SMALL(IF("V"=F229:F236, ROW(F229:F236)-MIN(ROW(F229:F236))+1, ""), ROW() -228 )), "")</f>
        <v>Southeastern Illinois College</v>
      </c>
      <c r="AC231" s="13">
        <f t="array" ref="AC231">IFERROR(INDEX(C229:C236, SMALL(IF("V"=F229:F236, ROW(F229:F236)-MIN(ROW(F229:F236))+1, ""), ROW() -228 )), "")</f>
        <v>0</v>
      </c>
      <c r="AD231" s="13" t="str">
        <f t="array" ref="AD231">IFERROR(INDEX(D229:D236, SMALL(IF("V"=F229:F236, ROW(F229:F236)-MIN(ROW(F229:F236))+1, ""), ROW() -228 )), "")</f>
        <v>16-144529</v>
      </c>
      <c r="AE231" s="13" t="str">
        <f t="array" ref="AE231">IFERROR(INDEX(E229:E236, SMALL(IF("V"=F229:F236, ROW(F229:F236)-MIN(ROW(F229:F236))+1, ""), ROW() -228 )), "")</f>
        <v>Daden Moore</v>
      </c>
      <c r="AF231" s="13" t="str">
        <f t="array" ref="AF231">IFERROR(INDEX(B229:B236, SMALL(IF(ISNUMBER(SEARCH("JV1",F229:F236)), ROW(F229:F236)-MIN(ROW(F229:F236))+1, ""), ROW() -228 )), "")</f>
        <v/>
      </c>
      <c r="AG231" s="13" t="str">
        <f t="array" ref="AG231">IFERROR(INDEX(C229:C236, SMALL(IF(ISNUMBER(SEARCH("JV1",F229:F236)), ROW(F229:F236)-MIN(ROW(F229:F236))+1, ""), ROW() -228 )), "")</f>
        <v/>
      </c>
      <c r="AH231" s="13" t="str">
        <f t="array" ref="AH231">IFERROR(INDEX(D229:D236, SMALL(IF(ISNUMBER(SEARCH("JV1",F229:F236)), ROW(F229:F236)-MIN(ROW(F229:F236))+1, ""), ROW() -228 )), "")</f>
        <v/>
      </c>
      <c r="AI231" s="13" t="str">
        <f t="array" ref="AI231">IFERROR(INDEX(E229:E236, SMALL(IF(ISNUMBER(SEARCH("JV1",F229:F236)), ROW(F229:F236)-MIN(ROW(F229:F236))+1, ""), ROW() -228 )), "")</f>
        <v/>
      </c>
      <c r="AJ231" s="13" t="str">
        <f t="array" ref="AJ231">IFERROR(INDEX(B229:B236, SMALL(IF(ISNUMBER(SEARCH("JV2",F229:F236)), ROW(F229:F236)-MIN(ROW(F229:F236))+1, ""), ROW() -228 )), "")</f>
        <v/>
      </c>
      <c r="AK231" s="13" t="str">
        <f t="array" ref="AK231">IFERROR(INDEX(C229:C236, SMALL(IF(ISNUMBER(SEARCH("JV2",F229:F236)), ROW(F229:F236)-MIN(ROW(F229:F236))+1, ""), ROW() -228 )), "")</f>
        <v/>
      </c>
      <c r="AL231" s="13" t="str">
        <f t="array" ref="AL231">IFERROR(INDEX(D229:D236, SMALL(IF(ISNUMBER(SEARCH("JV2",F229:F236)), ROW(F229:F236)-MIN(ROW(F229:F236))+1, ""), ROW() -228 )), "")</f>
        <v/>
      </c>
      <c r="AM231" s="13" t="str">
        <f t="array" ref="AM231">IFERROR(INDEX(E229:E236, SMALL(IF(ISNUMBER(SEARCH("JV2",F229:F236)), ROW(F229:F236)-MIN(ROW(F229:F236))+1, ""), ROW() -228 )), "")</f>
        <v/>
      </c>
    </row>
    <row r="232" spans="2:39" s="13" customFormat="1" ht="15" customHeight="1">
      <c r="B232" s="21" t="s">
        <v>473</v>
      </c>
      <c r="C232" s="1"/>
      <c r="D232" s="22" t="s">
        <v>480</v>
      </c>
      <c r="E232" s="1" t="s">
        <v>481</v>
      </c>
      <c r="F232" s="23" t="s">
        <v>13</v>
      </c>
      <c r="G232" s="24"/>
      <c r="H232" s="25">
        <v>4462</v>
      </c>
      <c r="I232" s="24"/>
      <c r="J232" s="25" t="b">
        <v>0</v>
      </c>
      <c r="K232" s="19"/>
      <c r="L232" s="26"/>
      <c r="M232" s="27"/>
      <c r="AB232" s="13" t="str">
        <f t="array" ref="AB232">IFERROR(INDEX(B229:B236, SMALL(IF("V"=F229:F236, ROW(F229:F236)-MIN(ROW(F229:F236))+1, ""), ROW() -228 )), "")</f>
        <v>Southeastern Illinois College</v>
      </c>
      <c r="AC232" s="13">
        <f t="array" ref="AC232">IFERROR(INDEX(C229:C236, SMALL(IF("V"=F229:F236, ROW(F229:F236)-MIN(ROW(F229:F236))+1, ""), ROW() -228 )), "")</f>
        <v>0</v>
      </c>
      <c r="AD232" s="13" t="str">
        <f t="array" ref="AD232">IFERROR(INDEX(D229:D236, SMALL(IF("V"=F229:F236, ROW(F229:F236)-MIN(ROW(F229:F236))+1, ""), ROW() -228 )), "")</f>
        <v>22-93633</v>
      </c>
      <c r="AE232" s="13" t="str">
        <f t="array" ref="AE232">IFERROR(INDEX(E229:E236, SMALL(IF("V"=F229:F236, ROW(F229:F236)-MIN(ROW(F229:F236))+1, ""), ROW() -228 )), "")</f>
        <v>Eli Fromm</v>
      </c>
      <c r="AF232" s="13" t="str">
        <f t="array" ref="AF232">IFERROR(INDEX(B229:B236, SMALL(IF(ISNUMBER(SEARCH("JV1",F229:F236)), ROW(F229:F236)-MIN(ROW(F229:F236))+1, ""), ROW() -228 )), "")</f>
        <v/>
      </c>
      <c r="AG232" s="13" t="str">
        <f t="array" ref="AG232">IFERROR(INDEX(C229:C236, SMALL(IF(ISNUMBER(SEARCH("JV1",F229:F236)), ROW(F229:F236)-MIN(ROW(F229:F236))+1, ""), ROW() -228 )), "")</f>
        <v/>
      </c>
      <c r="AH232" s="13" t="str">
        <f t="array" ref="AH232">IFERROR(INDEX(D229:D236, SMALL(IF(ISNUMBER(SEARCH("JV1",F229:F236)), ROW(F229:F236)-MIN(ROW(F229:F236))+1, ""), ROW() -228 )), "")</f>
        <v/>
      </c>
      <c r="AI232" s="13" t="str">
        <f t="array" ref="AI232">IFERROR(INDEX(E229:E236, SMALL(IF(ISNUMBER(SEARCH("JV1",F229:F236)), ROW(F229:F236)-MIN(ROW(F229:F236))+1, ""), ROW() -228 )), "")</f>
        <v/>
      </c>
      <c r="AJ232" s="13" t="str">
        <f t="array" ref="AJ232">IFERROR(INDEX(B229:B236, SMALL(IF(ISNUMBER(SEARCH("JV2",F229:F236)), ROW(F229:F236)-MIN(ROW(F229:F236))+1, ""), ROW() -228 )), "")</f>
        <v/>
      </c>
      <c r="AK232" s="13" t="str">
        <f t="array" ref="AK232">IFERROR(INDEX(C229:C236, SMALL(IF(ISNUMBER(SEARCH("JV2",F229:F236)), ROW(F229:F236)-MIN(ROW(F229:F236))+1, ""), ROW() -228 )), "")</f>
        <v/>
      </c>
      <c r="AL232" s="13" t="str">
        <f t="array" ref="AL232">IFERROR(INDEX(D229:D236, SMALL(IF(ISNUMBER(SEARCH("JV2",F229:F236)), ROW(F229:F236)-MIN(ROW(F229:F236))+1, ""), ROW() -228 )), "")</f>
        <v/>
      </c>
      <c r="AM232" s="13" t="str">
        <f t="array" ref="AM232">IFERROR(INDEX(E229:E236, SMALL(IF(ISNUMBER(SEARCH("JV2",F229:F236)), ROW(F229:F236)-MIN(ROW(F229:F236))+1, ""), ROW() -228 )), "")</f>
        <v/>
      </c>
    </row>
    <row r="233" spans="2:39" s="13" customFormat="1" ht="15" customHeight="1">
      <c r="B233" s="21" t="s">
        <v>473</v>
      </c>
      <c r="C233" s="1"/>
      <c r="D233" s="22" t="s">
        <v>482</v>
      </c>
      <c r="E233" s="1" t="s">
        <v>483</v>
      </c>
      <c r="F233" s="23" t="s">
        <v>29</v>
      </c>
      <c r="G233" s="24"/>
      <c r="H233" s="25">
        <v>4462</v>
      </c>
      <c r="I233" s="24"/>
      <c r="J233" s="25" t="b">
        <v>0</v>
      </c>
      <c r="K233" s="19"/>
      <c r="L233" s="26"/>
      <c r="M233" s="27"/>
      <c r="AB233" s="13" t="str">
        <f t="array" ref="AB233">IFERROR(INDEX(B229:B236, SMALL(IF("V"=F229:F236, ROW(F229:F236)-MIN(ROW(F229:F236))+1, ""), ROW() -228 )), "")</f>
        <v>Southeastern Illinois College</v>
      </c>
      <c r="AC233" s="13">
        <f t="array" ref="AC233">IFERROR(INDEX(C229:C236, SMALL(IF("V"=F229:F236, ROW(F229:F236)-MIN(ROW(F229:F236))+1, ""), ROW() -228 )), "")</f>
        <v>0</v>
      </c>
      <c r="AD233" s="13" t="str">
        <f t="array" ref="AD233">IFERROR(INDEX(D229:D236, SMALL(IF("V"=F229:F236, ROW(F229:F236)-MIN(ROW(F229:F236))+1, ""), ROW() -228 )), "")</f>
        <v>11-184002</v>
      </c>
      <c r="AE233" s="13" t="str">
        <f t="array" ref="AE233">IFERROR(INDEX(E229:E236, SMALL(IF("V"=F229:F236, ROW(F229:F236)-MIN(ROW(F229:F236))+1, ""), ROW() -228 )), "")</f>
        <v>Jayden Vorhes</v>
      </c>
      <c r="AF233" s="13" t="str">
        <f t="array" ref="AF233">IFERROR(INDEX(B229:B236, SMALL(IF(ISNUMBER(SEARCH("JV1",F229:F236)), ROW(F229:F236)-MIN(ROW(F229:F236))+1, ""), ROW() -228 )), "")</f>
        <v/>
      </c>
      <c r="AG233" s="13" t="str">
        <f t="array" ref="AG233">IFERROR(INDEX(C229:C236, SMALL(IF(ISNUMBER(SEARCH("JV1",F229:F236)), ROW(F229:F236)-MIN(ROW(F229:F236))+1, ""), ROW() -228 )), "")</f>
        <v/>
      </c>
      <c r="AH233" s="13" t="str">
        <f t="array" ref="AH233">IFERROR(INDEX(D229:D236, SMALL(IF(ISNUMBER(SEARCH("JV1",F229:F236)), ROW(F229:F236)-MIN(ROW(F229:F236))+1, ""), ROW() -228 )), "")</f>
        <v/>
      </c>
      <c r="AI233" s="13" t="str">
        <f t="array" ref="AI233">IFERROR(INDEX(E229:E236, SMALL(IF(ISNUMBER(SEARCH("JV1",F229:F236)), ROW(F229:F236)-MIN(ROW(F229:F236))+1, ""), ROW() -228 )), "")</f>
        <v/>
      </c>
      <c r="AJ233" s="13" t="str">
        <f t="array" ref="AJ233">IFERROR(INDEX(B229:B236, SMALL(IF(ISNUMBER(SEARCH("JV2",F229:F236)), ROW(F229:F236)-MIN(ROW(F229:F236))+1, ""), ROW() -228 )), "")</f>
        <v/>
      </c>
      <c r="AK233" s="13" t="str">
        <f t="array" ref="AK233">IFERROR(INDEX(C229:C236, SMALL(IF(ISNUMBER(SEARCH("JV2",F229:F236)), ROW(F229:F236)-MIN(ROW(F229:F236))+1, ""), ROW() -228 )), "")</f>
        <v/>
      </c>
      <c r="AL233" s="13" t="str">
        <f t="array" ref="AL233">IFERROR(INDEX(D229:D236, SMALL(IF(ISNUMBER(SEARCH("JV2",F229:F236)), ROW(F229:F236)-MIN(ROW(F229:F236))+1, ""), ROW() -228 )), "")</f>
        <v/>
      </c>
      <c r="AM233" s="13" t="str">
        <f t="array" ref="AM233">IFERROR(INDEX(E229:E236, SMALL(IF(ISNUMBER(SEARCH("JV2",F229:F236)), ROW(F229:F236)-MIN(ROW(F229:F236))+1, ""), ROW() -228 )), "")</f>
        <v/>
      </c>
    </row>
    <row r="234" spans="2:39" s="13" customFormat="1" ht="15" customHeight="1">
      <c r="B234" s="21" t="s">
        <v>473</v>
      </c>
      <c r="C234" s="1"/>
      <c r="D234" s="22" t="s">
        <v>484</v>
      </c>
      <c r="E234" s="1" t="s">
        <v>485</v>
      </c>
      <c r="F234" s="23" t="s">
        <v>13</v>
      </c>
      <c r="G234" s="24"/>
      <c r="H234" s="25">
        <v>4462</v>
      </c>
      <c r="I234" s="24"/>
      <c r="J234" s="25" t="b">
        <v>0</v>
      </c>
      <c r="K234" s="19"/>
      <c r="L234" s="26"/>
      <c r="M234" s="27"/>
      <c r="AB234" s="13" t="str">
        <f t="array" ref="AB234">IFERROR(INDEX(B229:B236, SMALL(IF("V"=F229:F236, ROW(F229:F236)-MIN(ROW(F229:F236))+1, ""), ROW() -228 )), "")</f>
        <v/>
      </c>
      <c r="AC234" s="13" t="str">
        <f t="array" ref="AC234">IFERROR(INDEX(C229:C236, SMALL(IF("V"=F229:F236, ROW(F229:F236)-MIN(ROW(F229:F236))+1, ""), ROW() -228 )), "")</f>
        <v/>
      </c>
      <c r="AD234" s="13" t="str">
        <f t="array" ref="AD234">IFERROR(INDEX(D229:D236, SMALL(IF("V"=F229:F236, ROW(F229:F236)-MIN(ROW(F229:F236))+1, ""), ROW() -228 )), "")</f>
        <v/>
      </c>
      <c r="AE234" s="13" t="str">
        <f t="array" ref="AE234">IFERROR(INDEX(E229:E236, SMALL(IF("V"=F229:F236, ROW(F229:F236)-MIN(ROW(F229:F236))+1, ""), ROW() -228 )), "")</f>
        <v/>
      </c>
      <c r="AF234" s="13" t="str">
        <f t="array" ref="AF234">IFERROR(INDEX(B229:B236, SMALL(IF(ISNUMBER(SEARCH("JV1",F229:F236)), ROW(F229:F236)-MIN(ROW(F229:F236))+1, ""), ROW() -228 )), "")</f>
        <v/>
      </c>
      <c r="AG234" s="13" t="str">
        <f t="array" ref="AG234">IFERROR(INDEX(C229:C236, SMALL(IF(ISNUMBER(SEARCH("JV1",F229:F236)), ROW(F229:F236)-MIN(ROW(F229:F236))+1, ""), ROW() -228 )), "")</f>
        <v/>
      </c>
      <c r="AH234" s="13" t="str">
        <f t="array" ref="AH234">IFERROR(INDEX(D229:D236, SMALL(IF(ISNUMBER(SEARCH("JV1",F229:F236)), ROW(F229:F236)-MIN(ROW(F229:F236))+1, ""), ROW() -228 )), "")</f>
        <v/>
      </c>
      <c r="AI234" s="13" t="str">
        <f t="array" ref="AI234">IFERROR(INDEX(E229:E236, SMALL(IF(ISNUMBER(SEARCH("JV1",F229:F236)), ROW(F229:F236)-MIN(ROW(F229:F236))+1, ""), ROW() -228 )), "")</f>
        <v/>
      </c>
      <c r="AJ234" s="13" t="str">
        <f t="array" ref="AJ234">IFERROR(INDEX(B229:B236, SMALL(IF(ISNUMBER(SEARCH("JV2",F229:F236)), ROW(F229:F236)-MIN(ROW(F229:F236))+1, ""), ROW() -228 )), "")</f>
        <v/>
      </c>
      <c r="AK234" s="13" t="str">
        <f t="array" ref="AK234">IFERROR(INDEX(C229:C236, SMALL(IF(ISNUMBER(SEARCH("JV2",F229:F236)), ROW(F229:F236)-MIN(ROW(F229:F236))+1, ""), ROW() -228 )), "")</f>
        <v/>
      </c>
      <c r="AL234" s="13" t="str">
        <f t="array" ref="AL234">IFERROR(INDEX(D229:D236, SMALL(IF(ISNUMBER(SEARCH("JV2",F229:F236)), ROW(F229:F236)-MIN(ROW(F229:F236))+1, ""), ROW() -228 )), "")</f>
        <v/>
      </c>
      <c r="AM234" s="13" t="str">
        <f t="array" ref="AM234">IFERROR(INDEX(E229:E236, SMALL(IF(ISNUMBER(SEARCH("JV2",F229:F236)), ROW(F229:F236)-MIN(ROW(F229:F236))+1, ""), ROW() -228 )), "")</f>
        <v/>
      </c>
    </row>
    <row r="235" spans="2:39" s="13" customFormat="1" ht="15" customHeight="1">
      <c r="B235" s="21" t="s">
        <v>473</v>
      </c>
      <c r="C235" s="1"/>
      <c r="D235" s="22" t="s">
        <v>486</v>
      </c>
      <c r="E235" s="1" t="s">
        <v>487</v>
      </c>
      <c r="F235" s="23" t="s">
        <v>29</v>
      </c>
      <c r="G235" s="24"/>
      <c r="H235" s="25">
        <v>4462</v>
      </c>
      <c r="I235" s="24"/>
      <c r="J235" s="25" t="b">
        <v>0</v>
      </c>
      <c r="K235" s="19"/>
      <c r="L235" s="26"/>
      <c r="M235" s="27"/>
      <c r="AB235" s="13" t="str">
        <f t="array" ref="AB235">IFERROR(INDEX(B229:B236, SMALL(IF("V"=F229:F236, ROW(F229:F236)-MIN(ROW(F229:F236))+1, ""), ROW() -228 )), "")</f>
        <v/>
      </c>
      <c r="AC235" s="13" t="str">
        <f t="array" ref="AC235">IFERROR(INDEX(C229:C236, SMALL(IF("V"=F229:F236, ROW(F229:F236)-MIN(ROW(F229:F236))+1, ""), ROW() -228 )), "")</f>
        <v/>
      </c>
      <c r="AD235" s="13" t="str">
        <f t="array" ref="AD235">IFERROR(INDEX(D229:D236, SMALL(IF("V"=F229:F236, ROW(F229:F236)-MIN(ROW(F229:F236))+1, ""), ROW() -228 )), "")</f>
        <v/>
      </c>
      <c r="AE235" s="13" t="str">
        <f t="array" ref="AE235">IFERROR(INDEX(E229:E236, SMALL(IF("V"=F229:F236, ROW(F229:F236)-MIN(ROW(F229:F236))+1, ""), ROW() -228 )), "")</f>
        <v/>
      </c>
      <c r="AF235" s="13" t="str">
        <f t="array" ref="AF235">IFERROR(INDEX(B229:B236, SMALL(IF(ISNUMBER(SEARCH("JV1",F229:F236)), ROW(F229:F236)-MIN(ROW(F229:F236))+1, ""), ROW() -228 )), "")</f>
        <v/>
      </c>
      <c r="AG235" s="13" t="str">
        <f t="array" ref="AG235">IFERROR(INDEX(C229:C236, SMALL(IF(ISNUMBER(SEARCH("JV1",F229:F236)), ROW(F229:F236)-MIN(ROW(F229:F236))+1, ""), ROW() -228 )), "")</f>
        <v/>
      </c>
      <c r="AH235" s="13" t="str">
        <f t="array" ref="AH235">IFERROR(INDEX(D229:D236, SMALL(IF(ISNUMBER(SEARCH("JV1",F229:F236)), ROW(F229:F236)-MIN(ROW(F229:F236))+1, ""), ROW() -228 )), "")</f>
        <v/>
      </c>
      <c r="AI235" s="13" t="str">
        <f t="array" ref="AI235">IFERROR(INDEX(E229:E236, SMALL(IF(ISNUMBER(SEARCH("JV1",F229:F236)), ROW(F229:F236)-MIN(ROW(F229:F236))+1, ""), ROW() -228 )), "")</f>
        <v/>
      </c>
      <c r="AJ235" s="13" t="str">
        <f t="array" ref="AJ235">IFERROR(INDEX(B229:B236, SMALL(IF(ISNUMBER(SEARCH("JV2",F229:F236)), ROW(F229:F236)-MIN(ROW(F229:F236))+1, ""), ROW() -228 )), "")</f>
        <v/>
      </c>
      <c r="AK235" s="13" t="str">
        <f t="array" ref="AK235">IFERROR(INDEX(C229:C236, SMALL(IF(ISNUMBER(SEARCH("JV2",F229:F236)), ROW(F229:F236)-MIN(ROW(F229:F236))+1, ""), ROW() -228 )), "")</f>
        <v/>
      </c>
      <c r="AL235" s="13" t="str">
        <f t="array" ref="AL235">IFERROR(INDEX(D229:D236, SMALL(IF(ISNUMBER(SEARCH("JV2",F229:F236)), ROW(F229:F236)-MIN(ROW(F229:F236))+1, ""), ROW() -228 )), "")</f>
        <v/>
      </c>
      <c r="AM235" s="13" t="str">
        <f t="array" ref="AM235">IFERROR(INDEX(E229:E236, SMALL(IF(ISNUMBER(SEARCH("JV2",F229:F236)), ROW(F229:F236)-MIN(ROW(F229:F236))+1, ""), ROW() -228 )), "")</f>
        <v/>
      </c>
    </row>
    <row r="236" spans="2:39" s="13" customFormat="1" ht="15" customHeight="1">
      <c r="B236" s="21" t="s">
        <v>473</v>
      </c>
      <c r="C236" s="1"/>
      <c r="D236" s="22" t="s">
        <v>488</v>
      </c>
      <c r="E236" s="1" t="s">
        <v>489</v>
      </c>
      <c r="F236" s="23" t="s">
        <v>29</v>
      </c>
      <c r="G236" s="24"/>
      <c r="H236" s="25">
        <v>4462</v>
      </c>
      <c r="I236" s="24"/>
      <c r="J236" s="25" t="b">
        <v>0</v>
      </c>
      <c r="K236" s="19"/>
      <c r="L236" s="26"/>
      <c r="M236" s="27"/>
      <c r="AB236" s="13" t="str">
        <f t="array" ref="AB236">IFERROR(INDEX(B229:B236, SMALL(IF("V"=F229:F236, ROW(F229:F236)-MIN(ROW(F229:F236))+1, ""), ROW() -228 )), "")</f>
        <v/>
      </c>
      <c r="AC236" s="13" t="str">
        <f t="array" ref="AC236">IFERROR(INDEX(C229:C236, SMALL(IF("V"=F229:F236, ROW(F229:F236)-MIN(ROW(F229:F236))+1, ""), ROW() -228 )), "")</f>
        <v/>
      </c>
      <c r="AD236" s="13" t="str">
        <f t="array" ref="AD236">IFERROR(INDEX(D229:D236, SMALL(IF("V"=F229:F236, ROW(F229:F236)-MIN(ROW(F229:F236))+1, ""), ROW() -228 )), "")</f>
        <v/>
      </c>
      <c r="AE236" s="13" t="str">
        <f t="array" ref="AE236">IFERROR(INDEX(E229:E236, SMALL(IF("V"=F229:F236, ROW(F229:F236)-MIN(ROW(F229:F236))+1, ""), ROW() -228 )), "")</f>
        <v/>
      </c>
      <c r="AF236" s="13" t="str">
        <f t="array" ref="AF236">IFERROR(INDEX(B229:B236, SMALL(IF(ISNUMBER(SEARCH("JV1",F229:F236)), ROW(F229:F236)-MIN(ROW(F229:F236))+1, ""), ROW() -228 )), "")</f>
        <v/>
      </c>
      <c r="AG236" s="13" t="str">
        <f t="array" ref="AG236">IFERROR(INDEX(C229:C236, SMALL(IF(ISNUMBER(SEARCH("JV1",F229:F236)), ROW(F229:F236)-MIN(ROW(F229:F236))+1, ""), ROW() -228 )), "")</f>
        <v/>
      </c>
      <c r="AH236" s="13" t="str">
        <f t="array" ref="AH236">IFERROR(INDEX(D229:D236, SMALL(IF(ISNUMBER(SEARCH("JV1",F229:F236)), ROW(F229:F236)-MIN(ROW(F229:F236))+1, ""), ROW() -228 )), "")</f>
        <v/>
      </c>
      <c r="AI236" s="13" t="str">
        <f t="array" ref="AI236">IFERROR(INDEX(E229:E236, SMALL(IF(ISNUMBER(SEARCH("JV1",F229:F236)), ROW(F229:F236)-MIN(ROW(F229:F236))+1, ""), ROW() -228 )), "")</f>
        <v/>
      </c>
      <c r="AJ236" s="13" t="str">
        <f t="array" ref="AJ236">IFERROR(INDEX(B229:B236, SMALL(IF(ISNUMBER(SEARCH("JV2",F229:F236)), ROW(F229:F236)-MIN(ROW(F229:F236))+1, ""), ROW() -228 )), "")</f>
        <v/>
      </c>
      <c r="AK236" s="13" t="str">
        <f t="array" ref="AK236">IFERROR(INDEX(C229:C236, SMALL(IF(ISNUMBER(SEARCH("JV2",F229:F236)), ROW(F229:F236)-MIN(ROW(F229:F236))+1, ""), ROW() -228 )), "")</f>
        <v/>
      </c>
      <c r="AL236" s="13" t="str">
        <f t="array" ref="AL236">IFERROR(INDEX(D229:D236, SMALL(IF(ISNUMBER(SEARCH("JV2",F229:F236)), ROW(F229:F236)-MIN(ROW(F229:F236))+1, ""), ROW() -228 )), "")</f>
        <v/>
      </c>
      <c r="AM236" s="13" t="str">
        <f t="array" ref="AM236">IFERROR(INDEX(E229:E236, SMALL(IF(ISNUMBER(SEARCH("JV2",F229:F236)), ROW(F229:F236)-MIN(ROW(F229:F236))+1, ""), ROW() -228 )), "")</f>
        <v/>
      </c>
    </row>
    <row r="237" spans="2:39" s="13" customFormat="1" ht="15" customHeight="1">
      <c r="B237" s="21" t="s">
        <v>490</v>
      </c>
      <c r="C237" s="1"/>
      <c r="D237" s="22" t="s">
        <v>491</v>
      </c>
      <c r="E237" s="1" t="s">
        <v>492</v>
      </c>
      <c r="F237" s="23" t="s">
        <v>29</v>
      </c>
      <c r="G237" s="24"/>
      <c r="H237" s="25">
        <v>2517</v>
      </c>
      <c r="I237" s="24"/>
      <c r="J237" s="25" t="b">
        <v>0</v>
      </c>
      <c r="K237" s="19"/>
      <c r="L237" s="26"/>
      <c r="M237" s="27"/>
      <c r="AB237" s="13" t="str">
        <f t="array" ref="AB237">IFERROR(INDEX(B237:B262, SMALL(IF("V"=F237:F262, ROW(F237:F262)-MIN(ROW(F237:F262))+1, ""), ROW() -236 )), "")</f>
        <v>St. Francis (IL) ,University Of</v>
      </c>
      <c r="AC237" s="13">
        <f t="array" ref="AC237">IFERROR(INDEX(C237:C262, SMALL(IF("V"=F237:F262, ROW(F237:F262)-MIN(ROW(F237:F262))+1, ""), ROW() -236 )), "")</f>
        <v>0</v>
      </c>
      <c r="AD237" s="13" t="str">
        <f t="array" ref="AD237">IFERROR(INDEX(D237:D262, SMALL(IF("V"=F237:F262, ROW(F237:F262)-MIN(ROW(F237:F262))+1, ""), ROW() -236 )), "")</f>
        <v>11-544965</v>
      </c>
      <c r="AE237" s="13" t="str">
        <f t="array" ref="AE237">IFERROR(INDEX(E237:E262, SMALL(IF("V"=F237:F262, ROW(F237:F262)-MIN(ROW(F237:F262))+1, ""), ROW() -236 )), "")</f>
        <v>Anthony Lizzio</v>
      </c>
      <c r="AF237" s="13" t="str">
        <f t="array" ref="AF237">IFERROR(INDEX(B237:B262, SMALL(IF(ISNUMBER(SEARCH("JV1",F237:F262)), ROW(F237:F262)-MIN(ROW(F237:F262))+1, ""), ROW() -236 )), "")</f>
        <v/>
      </c>
      <c r="AG237" s="13" t="str">
        <f t="array" ref="AG237">IFERROR(INDEX(C237:C262, SMALL(IF(ISNUMBER(SEARCH("JV1",F237:F262)), ROW(F237:F262)-MIN(ROW(F237:F262))+1, ""), ROW() -236 )), "")</f>
        <v/>
      </c>
      <c r="AH237" s="13" t="str">
        <f t="array" ref="AH237">IFERROR(INDEX(D237:D262, SMALL(IF(ISNUMBER(SEARCH("JV1",F237:F262)), ROW(F237:F262)-MIN(ROW(F237:F262))+1, ""), ROW() -236 )), "")</f>
        <v/>
      </c>
      <c r="AI237" s="13" t="str">
        <f t="array" ref="AI237">IFERROR(INDEX(E237:E262, SMALL(IF(ISNUMBER(SEARCH("JV1",F237:F262)), ROW(F237:F262)-MIN(ROW(F237:F262))+1, ""), ROW() -236 )), "")</f>
        <v/>
      </c>
      <c r="AJ237" s="13" t="str">
        <f t="array" ref="AJ237">IFERROR(INDEX(B237:B262, SMALL(IF(ISNUMBER(SEARCH("JV2",F237:F262)), ROW(F237:F262)-MIN(ROW(F237:F262))+1, ""), ROW() -236 )), "")</f>
        <v/>
      </c>
      <c r="AK237" s="13" t="str">
        <f t="array" ref="AK237">IFERROR(INDEX(C237:C262, SMALL(IF(ISNUMBER(SEARCH("JV2",F237:F262)), ROW(F237:F262)-MIN(ROW(F237:F262))+1, ""), ROW() -236 )), "")</f>
        <v/>
      </c>
      <c r="AL237" s="13" t="str">
        <f t="array" ref="AL237">IFERROR(INDEX(D237:D262, SMALL(IF(ISNUMBER(SEARCH("JV2",F237:F262)), ROW(F237:F262)-MIN(ROW(F237:F262))+1, ""), ROW() -236 )), "")</f>
        <v/>
      </c>
      <c r="AM237" s="13" t="str">
        <f t="array" ref="AM237">IFERROR(INDEX(E237:E262, SMALL(IF(ISNUMBER(SEARCH("JV2",F237:F262)), ROW(F237:F262)-MIN(ROW(F237:F262))+1, ""), ROW() -236 )), "")</f>
        <v/>
      </c>
    </row>
    <row r="238" spans="2:39" s="13" customFormat="1" ht="15" customHeight="1">
      <c r="B238" s="21" t="s">
        <v>490</v>
      </c>
      <c r="C238" s="1"/>
      <c r="D238" s="22" t="s">
        <v>493</v>
      </c>
      <c r="E238" s="1" t="s">
        <v>494</v>
      </c>
      <c r="F238" s="23" t="s">
        <v>29</v>
      </c>
      <c r="G238" s="24"/>
      <c r="H238" s="25">
        <v>2517</v>
      </c>
      <c r="I238" s="24"/>
      <c r="J238" s="25" t="b">
        <v>0</v>
      </c>
      <c r="K238" s="19"/>
      <c r="L238" s="26"/>
      <c r="M238" s="27"/>
      <c r="AB238" s="13" t="str">
        <f t="array" ref="AB238">IFERROR(INDEX(B237:B262, SMALL(IF("V"=F237:F262, ROW(F237:F262)-MIN(ROW(F237:F262))+1, ""), ROW() -236 )), "")</f>
        <v>St. Francis (IL) ,University Of</v>
      </c>
      <c r="AC238" s="13">
        <f t="array" ref="AC238">IFERROR(INDEX(C237:C262, SMALL(IF("V"=F237:F262, ROW(F237:F262)-MIN(ROW(F237:F262))+1, ""), ROW() -236 )), "")</f>
        <v>0</v>
      </c>
      <c r="AD238" s="13" t="str">
        <f t="array" ref="AD238">IFERROR(INDEX(D237:D262, SMALL(IF("V"=F237:F262, ROW(F237:F262)-MIN(ROW(F237:F262))+1, ""), ROW() -236 )), "")</f>
        <v>9229-56948</v>
      </c>
      <c r="AE238" s="13" t="str">
        <f t="array" ref="AE238">IFERROR(INDEX(E237:E262, SMALL(IF("V"=F237:F262, ROW(F237:F262)-MIN(ROW(F237:F262))+1, ""), ROW() -236 )), "")</f>
        <v>Ardani Rodas</v>
      </c>
      <c r="AF238" s="13" t="str">
        <f t="array" ref="AF238">IFERROR(INDEX(B237:B262, SMALL(IF(ISNUMBER(SEARCH("JV1",F237:F262)), ROW(F237:F262)-MIN(ROW(F237:F262))+1, ""), ROW() -236 )), "")</f>
        <v/>
      </c>
      <c r="AG238" s="13" t="str">
        <f t="array" ref="AG238">IFERROR(INDEX(C237:C262, SMALL(IF(ISNUMBER(SEARCH("JV1",F237:F262)), ROW(F237:F262)-MIN(ROW(F237:F262))+1, ""), ROW() -236 )), "")</f>
        <v/>
      </c>
      <c r="AH238" s="13" t="str">
        <f t="array" ref="AH238">IFERROR(INDEX(D237:D262, SMALL(IF(ISNUMBER(SEARCH("JV1",F237:F262)), ROW(F237:F262)-MIN(ROW(F237:F262))+1, ""), ROW() -236 )), "")</f>
        <v/>
      </c>
      <c r="AI238" s="13" t="str">
        <f t="array" ref="AI238">IFERROR(INDEX(E237:E262, SMALL(IF(ISNUMBER(SEARCH("JV1",F237:F262)), ROW(F237:F262)-MIN(ROW(F237:F262))+1, ""), ROW() -236 )), "")</f>
        <v/>
      </c>
      <c r="AJ238" s="13" t="str">
        <f t="array" ref="AJ238">IFERROR(INDEX(B237:B262, SMALL(IF(ISNUMBER(SEARCH("JV2",F237:F262)), ROW(F237:F262)-MIN(ROW(F237:F262))+1, ""), ROW() -236 )), "")</f>
        <v/>
      </c>
      <c r="AK238" s="13" t="str">
        <f t="array" ref="AK238">IFERROR(INDEX(C237:C262, SMALL(IF(ISNUMBER(SEARCH("JV2",F237:F262)), ROW(F237:F262)-MIN(ROW(F237:F262))+1, ""), ROW() -236 )), "")</f>
        <v/>
      </c>
      <c r="AL238" s="13" t="str">
        <f t="array" ref="AL238">IFERROR(INDEX(D237:D262, SMALL(IF(ISNUMBER(SEARCH("JV2",F237:F262)), ROW(F237:F262)-MIN(ROW(F237:F262))+1, ""), ROW() -236 )), "")</f>
        <v/>
      </c>
      <c r="AM238" s="13" t="str">
        <f t="array" ref="AM238">IFERROR(INDEX(E237:E262, SMALL(IF(ISNUMBER(SEARCH("JV2",F237:F262)), ROW(F237:F262)-MIN(ROW(F237:F262))+1, ""), ROW() -236 )), "")</f>
        <v/>
      </c>
    </row>
    <row r="239" spans="2:39" s="13" customFormat="1" ht="15" customHeight="1">
      <c r="B239" s="21" t="s">
        <v>490</v>
      </c>
      <c r="C239" s="1"/>
      <c r="D239" s="22" t="s">
        <v>495</v>
      </c>
      <c r="E239" s="1" t="s">
        <v>496</v>
      </c>
      <c r="F239" s="23" t="s">
        <v>13</v>
      </c>
      <c r="G239" s="24"/>
      <c r="H239" s="25">
        <v>2517</v>
      </c>
      <c r="I239" s="24"/>
      <c r="J239" s="25" t="b">
        <v>0</v>
      </c>
      <c r="K239" s="19"/>
      <c r="L239" s="26"/>
      <c r="M239" s="27"/>
      <c r="AB239" s="13" t="str">
        <f t="array" ref="AB239">IFERROR(INDEX(B237:B262, SMALL(IF("V"=F237:F262, ROW(F237:F262)-MIN(ROW(F237:F262))+1, ""), ROW() -236 )), "")</f>
        <v>St. Francis (IL) ,University Of</v>
      </c>
      <c r="AC239" s="13">
        <f t="array" ref="AC239">IFERROR(INDEX(C237:C262, SMALL(IF("V"=F237:F262, ROW(F237:F262)-MIN(ROW(F237:F262))+1, ""), ROW() -236 )), "")</f>
        <v>0</v>
      </c>
      <c r="AD239" s="13" t="str">
        <f t="array" ref="AD239">IFERROR(INDEX(D237:D262, SMALL(IF("V"=F237:F262, ROW(F237:F262)-MIN(ROW(F237:F262))+1, ""), ROW() -236 )), "")</f>
        <v>7914-9422</v>
      </c>
      <c r="AE239" s="13" t="str">
        <f t="array" ref="AE239">IFERROR(INDEX(E237:E262, SMALL(IF("V"=F237:F262, ROW(F237:F262)-MIN(ROW(F237:F262))+1, ""), ROW() -236 )), "")</f>
        <v>Brandon Williamson</v>
      </c>
      <c r="AF239" s="13" t="str">
        <f t="array" ref="AF239">IFERROR(INDEX(B237:B262, SMALL(IF(ISNUMBER(SEARCH("JV1",F237:F262)), ROW(F237:F262)-MIN(ROW(F237:F262))+1, ""), ROW() -236 )), "")</f>
        <v/>
      </c>
      <c r="AG239" s="13" t="str">
        <f t="array" ref="AG239">IFERROR(INDEX(C237:C262, SMALL(IF(ISNUMBER(SEARCH("JV1",F237:F262)), ROW(F237:F262)-MIN(ROW(F237:F262))+1, ""), ROW() -236 )), "")</f>
        <v/>
      </c>
      <c r="AH239" s="13" t="str">
        <f t="array" ref="AH239">IFERROR(INDEX(D237:D262, SMALL(IF(ISNUMBER(SEARCH("JV1",F237:F262)), ROW(F237:F262)-MIN(ROW(F237:F262))+1, ""), ROW() -236 )), "")</f>
        <v/>
      </c>
      <c r="AI239" s="13" t="str">
        <f t="array" ref="AI239">IFERROR(INDEX(E237:E262, SMALL(IF(ISNUMBER(SEARCH("JV1",F237:F262)), ROW(F237:F262)-MIN(ROW(F237:F262))+1, ""), ROW() -236 )), "")</f>
        <v/>
      </c>
      <c r="AJ239" s="13" t="str">
        <f t="array" ref="AJ239">IFERROR(INDEX(B237:B262, SMALL(IF(ISNUMBER(SEARCH("JV2",F237:F262)), ROW(F237:F262)-MIN(ROW(F237:F262))+1, ""), ROW() -236 )), "")</f>
        <v/>
      </c>
      <c r="AK239" s="13" t="str">
        <f t="array" ref="AK239">IFERROR(INDEX(C237:C262, SMALL(IF(ISNUMBER(SEARCH("JV2",F237:F262)), ROW(F237:F262)-MIN(ROW(F237:F262))+1, ""), ROW() -236 )), "")</f>
        <v/>
      </c>
      <c r="AL239" s="13" t="str">
        <f t="array" ref="AL239">IFERROR(INDEX(D237:D262, SMALL(IF(ISNUMBER(SEARCH("JV2",F237:F262)), ROW(F237:F262)-MIN(ROW(F237:F262))+1, ""), ROW() -236 )), "")</f>
        <v/>
      </c>
      <c r="AM239" s="13" t="str">
        <f t="array" ref="AM239">IFERROR(INDEX(E237:E262, SMALL(IF(ISNUMBER(SEARCH("JV2",F237:F262)), ROW(F237:F262)-MIN(ROW(F237:F262))+1, ""), ROW() -236 )), "")</f>
        <v/>
      </c>
    </row>
    <row r="240" spans="2:39" s="13" customFormat="1" ht="15" customHeight="1">
      <c r="B240" s="21" t="s">
        <v>490</v>
      </c>
      <c r="C240" s="1"/>
      <c r="D240" s="22" t="s">
        <v>497</v>
      </c>
      <c r="E240" s="1" t="s">
        <v>498</v>
      </c>
      <c r="F240" s="23" t="s">
        <v>13</v>
      </c>
      <c r="G240" s="24"/>
      <c r="H240" s="25">
        <v>2517</v>
      </c>
      <c r="I240" s="24"/>
      <c r="J240" s="25" t="b">
        <v>0</v>
      </c>
      <c r="K240" s="19"/>
      <c r="L240" s="26"/>
      <c r="M240" s="27"/>
      <c r="AB240" s="13" t="str">
        <f t="array" ref="AB240">IFERROR(INDEX(B237:B262, SMALL(IF("V"=F237:F262, ROW(F237:F262)-MIN(ROW(F237:F262))+1, ""), ROW() -236 )), "")</f>
        <v>St. Francis (IL) ,University Of</v>
      </c>
      <c r="AC240" s="13">
        <f t="array" ref="AC240">IFERROR(INDEX(C237:C262, SMALL(IF("V"=F237:F262, ROW(F237:F262)-MIN(ROW(F237:F262))+1, ""), ROW() -236 )), "")</f>
        <v>0</v>
      </c>
      <c r="AD240" s="13" t="str">
        <f t="array" ref="AD240">IFERROR(INDEX(D237:D262, SMALL(IF("V"=F237:F262, ROW(F237:F262)-MIN(ROW(F237:F262))+1, ""), ROW() -236 )), "")</f>
        <v>7914-10638</v>
      </c>
      <c r="AE240" s="13" t="str">
        <f t="array" ref="AE240">IFERROR(INDEX(E237:E262, SMALL(IF("V"=F237:F262, ROW(F237:F262)-MIN(ROW(F237:F262))+1, ""), ROW() -236 )), "")</f>
        <v>Chris Bald</v>
      </c>
      <c r="AF240" s="13" t="str">
        <f t="array" ref="AF240">IFERROR(INDEX(B237:B262, SMALL(IF(ISNUMBER(SEARCH("JV1",F237:F262)), ROW(F237:F262)-MIN(ROW(F237:F262))+1, ""), ROW() -236 )), "")</f>
        <v/>
      </c>
      <c r="AG240" s="13" t="str">
        <f t="array" ref="AG240">IFERROR(INDEX(C237:C262, SMALL(IF(ISNUMBER(SEARCH("JV1",F237:F262)), ROW(F237:F262)-MIN(ROW(F237:F262))+1, ""), ROW() -236 )), "")</f>
        <v/>
      </c>
      <c r="AH240" s="13" t="str">
        <f t="array" ref="AH240">IFERROR(INDEX(D237:D262, SMALL(IF(ISNUMBER(SEARCH("JV1",F237:F262)), ROW(F237:F262)-MIN(ROW(F237:F262))+1, ""), ROW() -236 )), "")</f>
        <v/>
      </c>
      <c r="AI240" s="13" t="str">
        <f t="array" ref="AI240">IFERROR(INDEX(E237:E262, SMALL(IF(ISNUMBER(SEARCH("JV1",F237:F262)), ROW(F237:F262)-MIN(ROW(F237:F262))+1, ""), ROW() -236 )), "")</f>
        <v/>
      </c>
      <c r="AJ240" s="13" t="str">
        <f t="array" ref="AJ240">IFERROR(INDEX(B237:B262, SMALL(IF(ISNUMBER(SEARCH("JV2",F237:F262)), ROW(F237:F262)-MIN(ROW(F237:F262))+1, ""), ROW() -236 )), "")</f>
        <v/>
      </c>
      <c r="AK240" s="13" t="str">
        <f t="array" ref="AK240">IFERROR(INDEX(C237:C262, SMALL(IF(ISNUMBER(SEARCH("JV2",F237:F262)), ROW(F237:F262)-MIN(ROW(F237:F262))+1, ""), ROW() -236 )), "")</f>
        <v/>
      </c>
      <c r="AL240" s="13" t="str">
        <f t="array" ref="AL240">IFERROR(INDEX(D237:D262, SMALL(IF(ISNUMBER(SEARCH("JV2",F237:F262)), ROW(F237:F262)-MIN(ROW(F237:F262))+1, ""), ROW() -236 )), "")</f>
        <v/>
      </c>
      <c r="AM240" s="13" t="str">
        <f t="array" ref="AM240">IFERROR(INDEX(E237:E262, SMALL(IF(ISNUMBER(SEARCH("JV2",F237:F262)), ROW(F237:F262)-MIN(ROW(F237:F262))+1, ""), ROW() -236 )), "")</f>
        <v/>
      </c>
    </row>
    <row r="241" spans="2:39" s="13" customFormat="1" ht="15" customHeight="1">
      <c r="B241" s="21" t="s">
        <v>490</v>
      </c>
      <c r="C241" s="1"/>
      <c r="D241" s="22" t="s">
        <v>499</v>
      </c>
      <c r="E241" s="1" t="s">
        <v>500</v>
      </c>
      <c r="F241" s="23" t="s">
        <v>29</v>
      </c>
      <c r="G241" s="24"/>
      <c r="H241" s="25">
        <v>2517</v>
      </c>
      <c r="I241" s="24"/>
      <c r="J241" s="25" t="b">
        <v>0</v>
      </c>
      <c r="K241" s="19"/>
      <c r="L241" s="26"/>
      <c r="M241" s="27"/>
      <c r="AB241" s="13" t="str">
        <f t="array" ref="AB241">IFERROR(INDEX(B237:B262, SMALL(IF("V"=F237:F262, ROW(F237:F262)-MIN(ROW(F237:F262))+1, ""), ROW() -236 )), "")</f>
        <v>St. Francis (IL) ,University Of</v>
      </c>
      <c r="AC241" s="13">
        <f t="array" ref="AC241">IFERROR(INDEX(C237:C262, SMALL(IF("V"=F237:F262, ROW(F237:F262)-MIN(ROW(F237:F262))+1, ""), ROW() -236 )), "")</f>
        <v>0</v>
      </c>
      <c r="AD241" s="13" t="str">
        <f t="array" ref="AD241">IFERROR(INDEX(D237:D262, SMALL(IF("V"=F237:F262, ROW(F237:F262)-MIN(ROW(F237:F262))+1, ""), ROW() -236 )), "")</f>
        <v>11-697068</v>
      </c>
      <c r="AE241" s="13" t="str">
        <f t="array" ref="AE241">IFERROR(INDEX(E237:E262, SMALL(IF("V"=F237:F262, ROW(F237:F262)-MIN(ROW(F237:F262))+1, ""), ROW() -236 )), "")</f>
        <v>Christian Moore-Randle</v>
      </c>
      <c r="AF241" s="13" t="str">
        <f t="array" ref="AF241">IFERROR(INDEX(B237:B262, SMALL(IF(ISNUMBER(SEARCH("JV1",F237:F262)), ROW(F237:F262)-MIN(ROW(F237:F262))+1, ""), ROW() -236 )), "")</f>
        <v/>
      </c>
      <c r="AG241" s="13" t="str">
        <f t="array" ref="AG241">IFERROR(INDEX(C237:C262, SMALL(IF(ISNUMBER(SEARCH("JV1",F237:F262)), ROW(F237:F262)-MIN(ROW(F237:F262))+1, ""), ROW() -236 )), "")</f>
        <v/>
      </c>
      <c r="AH241" s="13" t="str">
        <f t="array" ref="AH241">IFERROR(INDEX(D237:D262, SMALL(IF(ISNUMBER(SEARCH("JV1",F237:F262)), ROW(F237:F262)-MIN(ROW(F237:F262))+1, ""), ROW() -236 )), "")</f>
        <v/>
      </c>
      <c r="AI241" s="13" t="str">
        <f t="array" ref="AI241">IFERROR(INDEX(E237:E262, SMALL(IF(ISNUMBER(SEARCH("JV1",F237:F262)), ROW(F237:F262)-MIN(ROW(F237:F262))+1, ""), ROW() -236 )), "")</f>
        <v/>
      </c>
      <c r="AJ241" s="13" t="str">
        <f t="array" ref="AJ241">IFERROR(INDEX(B237:B262, SMALL(IF(ISNUMBER(SEARCH("JV2",F237:F262)), ROW(F237:F262)-MIN(ROW(F237:F262))+1, ""), ROW() -236 )), "")</f>
        <v/>
      </c>
      <c r="AK241" s="13" t="str">
        <f t="array" ref="AK241">IFERROR(INDEX(C237:C262, SMALL(IF(ISNUMBER(SEARCH("JV2",F237:F262)), ROW(F237:F262)-MIN(ROW(F237:F262))+1, ""), ROW() -236 )), "")</f>
        <v/>
      </c>
      <c r="AL241" s="13" t="str">
        <f t="array" ref="AL241">IFERROR(INDEX(D237:D262, SMALL(IF(ISNUMBER(SEARCH("JV2",F237:F262)), ROW(F237:F262)-MIN(ROW(F237:F262))+1, ""), ROW() -236 )), "")</f>
        <v/>
      </c>
      <c r="AM241" s="13" t="str">
        <f t="array" ref="AM241">IFERROR(INDEX(E237:E262, SMALL(IF(ISNUMBER(SEARCH("JV2",F237:F262)), ROW(F237:F262)-MIN(ROW(F237:F262))+1, ""), ROW() -236 )), "")</f>
        <v/>
      </c>
    </row>
    <row r="242" spans="2:39" s="13" customFormat="1" ht="15" customHeight="1">
      <c r="B242" s="21" t="s">
        <v>490</v>
      </c>
      <c r="C242" s="1"/>
      <c r="D242" s="22" t="s">
        <v>501</v>
      </c>
      <c r="E242" s="1" t="s">
        <v>502</v>
      </c>
      <c r="F242" s="23" t="s">
        <v>29</v>
      </c>
      <c r="G242" s="24"/>
      <c r="H242" s="25">
        <v>2517</v>
      </c>
      <c r="I242" s="24"/>
      <c r="J242" s="25" t="b">
        <v>0</v>
      </c>
      <c r="K242" s="19"/>
      <c r="L242" s="26"/>
      <c r="M242" s="27"/>
      <c r="AB242" s="13" t="str">
        <f t="array" ref="AB242">IFERROR(INDEX(B237:B262, SMALL(IF("V"=F237:F262, ROW(F237:F262)-MIN(ROW(F237:F262))+1, ""), ROW() -236 )), "")</f>
        <v>St. Francis (IL) ,University Of</v>
      </c>
      <c r="AC242" s="13">
        <f t="array" ref="AC242">IFERROR(INDEX(C237:C262, SMALL(IF("V"=F237:F262, ROW(F237:F262)-MIN(ROW(F237:F262))+1, ""), ROW() -236 )), "")</f>
        <v>0</v>
      </c>
      <c r="AD242" s="13" t="str">
        <f t="array" ref="AD242">IFERROR(INDEX(D237:D262, SMALL(IF("V"=F237:F262, ROW(F237:F262)-MIN(ROW(F237:F262))+1, ""), ROW() -236 )), "")</f>
        <v>20-53104</v>
      </c>
      <c r="AE242" s="13" t="str">
        <f t="array" ref="AE242">IFERROR(INDEX(E237:E262, SMALL(IF("V"=F237:F262, ROW(F237:F262)-MIN(ROW(F237:F262))+1, ""), ROW() -236 )), "")</f>
        <v>Jalen Pfaff</v>
      </c>
      <c r="AF242" s="13" t="str">
        <f t="array" ref="AF242">IFERROR(INDEX(B237:B262, SMALL(IF(ISNUMBER(SEARCH("JV1",F237:F262)), ROW(F237:F262)-MIN(ROW(F237:F262))+1, ""), ROW() -236 )), "")</f>
        <v/>
      </c>
      <c r="AG242" s="13" t="str">
        <f t="array" ref="AG242">IFERROR(INDEX(C237:C262, SMALL(IF(ISNUMBER(SEARCH("JV1",F237:F262)), ROW(F237:F262)-MIN(ROW(F237:F262))+1, ""), ROW() -236 )), "")</f>
        <v/>
      </c>
      <c r="AH242" s="13" t="str">
        <f t="array" ref="AH242">IFERROR(INDEX(D237:D262, SMALL(IF(ISNUMBER(SEARCH("JV1",F237:F262)), ROW(F237:F262)-MIN(ROW(F237:F262))+1, ""), ROW() -236 )), "")</f>
        <v/>
      </c>
      <c r="AI242" s="13" t="str">
        <f t="array" ref="AI242">IFERROR(INDEX(E237:E262, SMALL(IF(ISNUMBER(SEARCH("JV1",F237:F262)), ROW(F237:F262)-MIN(ROW(F237:F262))+1, ""), ROW() -236 )), "")</f>
        <v/>
      </c>
      <c r="AJ242" s="13" t="str">
        <f t="array" ref="AJ242">IFERROR(INDEX(B237:B262, SMALL(IF(ISNUMBER(SEARCH("JV2",F237:F262)), ROW(F237:F262)-MIN(ROW(F237:F262))+1, ""), ROW() -236 )), "")</f>
        <v/>
      </c>
      <c r="AK242" s="13" t="str">
        <f t="array" ref="AK242">IFERROR(INDEX(C237:C262, SMALL(IF(ISNUMBER(SEARCH("JV2",F237:F262)), ROW(F237:F262)-MIN(ROW(F237:F262))+1, ""), ROW() -236 )), "")</f>
        <v/>
      </c>
      <c r="AL242" s="13" t="str">
        <f t="array" ref="AL242">IFERROR(INDEX(D237:D262, SMALL(IF(ISNUMBER(SEARCH("JV2",F237:F262)), ROW(F237:F262)-MIN(ROW(F237:F262))+1, ""), ROW() -236 )), "")</f>
        <v/>
      </c>
      <c r="AM242" s="13" t="str">
        <f t="array" ref="AM242">IFERROR(INDEX(E237:E262, SMALL(IF(ISNUMBER(SEARCH("JV2",F237:F262)), ROW(F237:F262)-MIN(ROW(F237:F262))+1, ""), ROW() -236 )), "")</f>
        <v/>
      </c>
    </row>
    <row r="243" spans="2:39" s="13" customFormat="1" ht="15" customHeight="1">
      <c r="B243" s="21" t="s">
        <v>490</v>
      </c>
      <c r="C243" s="1"/>
      <c r="D243" s="22" t="s">
        <v>503</v>
      </c>
      <c r="E243" s="1" t="s">
        <v>504</v>
      </c>
      <c r="F243" s="23" t="s">
        <v>13</v>
      </c>
      <c r="G243" s="24"/>
      <c r="H243" s="25">
        <v>2517</v>
      </c>
      <c r="I243" s="24"/>
      <c r="J243" s="25" t="b">
        <v>0</v>
      </c>
      <c r="K243" s="19"/>
      <c r="L243" s="26"/>
      <c r="M243" s="27"/>
      <c r="AB243" s="13" t="str">
        <f t="array" ref="AB243">IFERROR(INDEX(B237:B262, SMALL(IF("V"=F237:F262, ROW(F237:F262)-MIN(ROW(F237:F262))+1, ""), ROW() -236 )), "")</f>
        <v>St. Francis (IL) ,University Of</v>
      </c>
      <c r="AC243" s="13">
        <f t="array" ref="AC243">IFERROR(INDEX(C237:C262, SMALL(IF("V"=F237:F262, ROW(F237:F262)-MIN(ROW(F237:F262))+1, ""), ROW() -236 )), "")</f>
        <v>0</v>
      </c>
      <c r="AD243" s="13" t="str">
        <f t="array" ref="AD243">IFERROR(INDEX(D237:D262, SMALL(IF("V"=F237:F262, ROW(F237:F262)-MIN(ROW(F237:F262))+1, ""), ROW() -236 )), "")</f>
        <v>7914-46532</v>
      </c>
      <c r="AE243" s="13" t="str">
        <f t="array" ref="AE243">IFERROR(INDEX(E237:E262, SMALL(IF("V"=F237:F262, ROW(F237:F262)-MIN(ROW(F237:F262))+1, ""), ROW() -236 )), "")</f>
        <v>Jared Krison</v>
      </c>
      <c r="AF243" s="13" t="str">
        <f t="array" ref="AF243">IFERROR(INDEX(B237:B262, SMALL(IF(ISNUMBER(SEARCH("JV1",F237:F262)), ROW(F237:F262)-MIN(ROW(F237:F262))+1, ""), ROW() -236 )), "")</f>
        <v/>
      </c>
      <c r="AG243" s="13" t="str">
        <f t="array" ref="AG243">IFERROR(INDEX(C237:C262, SMALL(IF(ISNUMBER(SEARCH("JV1",F237:F262)), ROW(F237:F262)-MIN(ROW(F237:F262))+1, ""), ROW() -236 )), "")</f>
        <v/>
      </c>
      <c r="AH243" s="13" t="str">
        <f t="array" ref="AH243">IFERROR(INDEX(D237:D262, SMALL(IF(ISNUMBER(SEARCH("JV1",F237:F262)), ROW(F237:F262)-MIN(ROW(F237:F262))+1, ""), ROW() -236 )), "")</f>
        <v/>
      </c>
      <c r="AI243" s="13" t="str">
        <f t="array" ref="AI243">IFERROR(INDEX(E237:E262, SMALL(IF(ISNUMBER(SEARCH("JV1",F237:F262)), ROW(F237:F262)-MIN(ROW(F237:F262))+1, ""), ROW() -236 )), "")</f>
        <v/>
      </c>
      <c r="AJ243" s="13" t="str">
        <f t="array" ref="AJ243">IFERROR(INDEX(B237:B262, SMALL(IF(ISNUMBER(SEARCH("JV2",F237:F262)), ROW(F237:F262)-MIN(ROW(F237:F262))+1, ""), ROW() -236 )), "")</f>
        <v/>
      </c>
      <c r="AK243" s="13" t="str">
        <f t="array" ref="AK243">IFERROR(INDEX(C237:C262, SMALL(IF(ISNUMBER(SEARCH("JV2",F237:F262)), ROW(F237:F262)-MIN(ROW(F237:F262))+1, ""), ROW() -236 )), "")</f>
        <v/>
      </c>
      <c r="AL243" s="13" t="str">
        <f t="array" ref="AL243">IFERROR(INDEX(D237:D262, SMALL(IF(ISNUMBER(SEARCH("JV2",F237:F262)), ROW(F237:F262)-MIN(ROW(F237:F262))+1, ""), ROW() -236 )), "")</f>
        <v/>
      </c>
      <c r="AM243" s="13" t="str">
        <f t="array" ref="AM243">IFERROR(INDEX(E237:E262, SMALL(IF(ISNUMBER(SEARCH("JV2",F237:F262)), ROW(F237:F262)-MIN(ROW(F237:F262))+1, ""), ROW() -236 )), "")</f>
        <v/>
      </c>
    </row>
    <row r="244" spans="2:39" s="13" customFormat="1" ht="15" customHeight="1">
      <c r="B244" s="21" t="s">
        <v>490</v>
      </c>
      <c r="C244" s="1"/>
      <c r="D244" s="22" t="s">
        <v>505</v>
      </c>
      <c r="E244" s="1" t="s">
        <v>506</v>
      </c>
      <c r="F244" s="23" t="s">
        <v>29</v>
      </c>
      <c r="G244" s="24"/>
      <c r="H244" s="25">
        <v>2517</v>
      </c>
      <c r="I244" s="24"/>
      <c r="J244" s="25" t="b">
        <v>0</v>
      </c>
      <c r="K244" s="19"/>
      <c r="L244" s="26"/>
      <c r="M244" s="27"/>
      <c r="AB244" s="13" t="str">
        <f t="array" ref="AB244">IFERROR(INDEX(B237:B262, SMALL(IF("V"=F237:F262, ROW(F237:F262)-MIN(ROW(F237:F262))+1, ""), ROW() -236 )), "")</f>
        <v>St. Francis (IL) ,University Of</v>
      </c>
      <c r="AC244" s="13">
        <f t="array" ref="AC244">IFERROR(INDEX(C237:C262, SMALL(IF("V"=F237:F262, ROW(F237:F262)-MIN(ROW(F237:F262))+1, ""), ROW() -236 )), "")</f>
        <v>0</v>
      </c>
      <c r="AD244" s="13" t="str">
        <f t="array" ref="AD244">IFERROR(INDEX(D237:D262, SMALL(IF("V"=F237:F262, ROW(F237:F262)-MIN(ROW(F237:F262))+1, ""), ROW() -236 )), "")</f>
        <v>17-11333</v>
      </c>
      <c r="AE244" s="13" t="str">
        <f t="array" ref="AE244">IFERROR(INDEX(E237:E262, SMALL(IF("V"=F237:F262, ROW(F237:F262)-MIN(ROW(F237:F262))+1, ""), ROW() -236 )), "")</f>
        <v>Matt Devorsky</v>
      </c>
      <c r="AF244" s="13" t="str">
        <f t="array" ref="AF244">IFERROR(INDEX(B237:B262, SMALL(IF(ISNUMBER(SEARCH("JV1",F237:F262)), ROW(F237:F262)-MIN(ROW(F237:F262))+1, ""), ROW() -236 )), "")</f>
        <v/>
      </c>
      <c r="AG244" s="13" t="str">
        <f t="array" ref="AG244">IFERROR(INDEX(C237:C262, SMALL(IF(ISNUMBER(SEARCH("JV1",F237:F262)), ROW(F237:F262)-MIN(ROW(F237:F262))+1, ""), ROW() -236 )), "")</f>
        <v/>
      </c>
      <c r="AH244" s="13" t="str">
        <f t="array" ref="AH244">IFERROR(INDEX(D237:D262, SMALL(IF(ISNUMBER(SEARCH("JV1",F237:F262)), ROW(F237:F262)-MIN(ROW(F237:F262))+1, ""), ROW() -236 )), "")</f>
        <v/>
      </c>
      <c r="AI244" s="13" t="str">
        <f t="array" ref="AI244">IFERROR(INDEX(E237:E262, SMALL(IF(ISNUMBER(SEARCH("JV1",F237:F262)), ROW(F237:F262)-MIN(ROW(F237:F262))+1, ""), ROW() -236 )), "")</f>
        <v/>
      </c>
      <c r="AJ244" s="13" t="str">
        <f t="array" ref="AJ244">IFERROR(INDEX(B237:B262, SMALL(IF(ISNUMBER(SEARCH("JV2",F237:F262)), ROW(F237:F262)-MIN(ROW(F237:F262))+1, ""), ROW() -236 )), "")</f>
        <v/>
      </c>
      <c r="AK244" s="13" t="str">
        <f t="array" ref="AK244">IFERROR(INDEX(C237:C262, SMALL(IF(ISNUMBER(SEARCH("JV2",F237:F262)), ROW(F237:F262)-MIN(ROW(F237:F262))+1, ""), ROW() -236 )), "")</f>
        <v/>
      </c>
      <c r="AL244" s="13" t="str">
        <f t="array" ref="AL244">IFERROR(INDEX(D237:D262, SMALL(IF(ISNUMBER(SEARCH("JV2",F237:F262)), ROW(F237:F262)-MIN(ROW(F237:F262))+1, ""), ROW() -236 )), "")</f>
        <v/>
      </c>
      <c r="AM244" s="13" t="str">
        <f t="array" ref="AM244">IFERROR(INDEX(E237:E262, SMALL(IF(ISNUMBER(SEARCH("JV2",F237:F262)), ROW(F237:F262)-MIN(ROW(F237:F262))+1, ""), ROW() -236 )), "")</f>
        <v/>
      </c>
    </row>
    <row r="245" spans="2:39" s="13" customFormat="1" ht="15" customHeight="1">
      <c r="B245" s="21" t="s">
        <v>490</v>
      </c>
      <c r="C245" s="1"/>
      <c r="D245" s="22" t="s">
        <v>507</v>
      </c>
      <c r="E245" s="1" t="s">
        <v>508</v>
      </c>
      <c r="F245" s="23" t="s">
        <v>29</v>
      </c>
      <c r="G245" s="24"/>
      <c r="H245" s="25">
        <v>2517</v>
      </c>
      <c r="I245" s="24"/>
      <c r="J245" s="25" t="b">
        <v>0</v>
      </c>
      <c r="K245" s="19"/>
      <c r="L245" s="26"/>
      <c r="M245" s="27"/>
    </row>
    <row r="246" spans="2:39" s="13" customFormat="1" ht="15" customHeight="1">
      <c r="B246" s="21" t="s">
        <v>490</v>
      </c>
      <c r="C246" s="1"/>
      <c r="D246" s="22" t="s">
        <v>509</v>
      </c>
      <c r="E246" s="1" t="s">
        <v>510</v>
      </c>
      <c r="F246" s="23" t="s">
        <v>13</v>
      </c>
      <c r="G246" s="24"/>
      <c r="H246" s="25">
        <v>2517</v>
      </c>
      <c r="I246" s="24"/>
      <c r="J246" s="25" t="b">
        <v>0</v>
      </c>
      <c r="K246" s="19"/>
      <c r="L246" s="26"/>
      <c r="M246" s="27"/>
    </row>
    <row r="247" spans="2:39" s="13" customFormat="1" ht="15" customHeight="1">
      <c r="B247" s="21" t="s">
        <v>490</v>
      </c>
      <c r="C247" s="1"/>
      <c r="D247" s="22" t="s">
        <v>511</v>
      </c>
      <c r="E247" s="1" t="s">
        <v>512</v>
      </c>
      <c r="F247" s="23" t="s">
        <v>13</v>
      </c>
      <c r="G247" s="24"/>
      <c r="H247" s="25">
        <v>2517</v>
      </c>
      <c r="I247" s="24"/>
      <c r="J247" s="25" t="b">
        <v>0</v>
      </c>
      <c r="K247" s="19"/>
      <c r="L247" s="26"/>
      <c r="M247" s="27"/>
    </row>
    <row r="248" spans="2:39" s="13" customFormat="1" ht="15" customHeight="1">
      <c r="B248" s="21" t="s">
        <v>490</v>
      </c>
      <c r="C248" s="1"/>
      <c r="D248" s="22" t="s">
        <v>513</v>
      </c>
      <c r="E248" s="1" t="s">
        <v>514</v>
      </c>
      <c r="F248" s="23" t="s">
        <v>29</v>
      </c>
      <c r="G248" s="24"/>
      <c r="H248" s="25">
        <v>2517</v>
      </c>
      <c r="I248" s="24"/>
      <c r="J248" s="25" t="b">
        <v>0</v>
      </c>
      <c r="K248" s="19"/>
      <c r="L248" s="26"/>
      <c r="M248" s="27"/>
    </row>
    <row r="249" spans="2:39" s="13" customFormat="1" ht="15" customHeight="1">
      <c r="B249" s="21" t="s">
        <v>490</v>
      </c>
      <c r="C249" s="1"/>
      <c r="D249" s="22" t="s">
        <v>515</v>
      </c>
      <c r="E249" s="1" t="s">
        <v>516</v>
      </c>
      <c r="F249" s="23" t="s">
        <v>29</v>
      </c>
      <c r="G249" s="24"/>
      <c r="H249" s="25">
        <v>2517</v>
      </c>
      <c r="I249" s="24"/>
      <c r="J249" s="25" t="b">
        <v>0</v>
      </c>
      <c r="K249" s="19"/>
      <c r="L249" s="26"/>
      <c r="M249" s="27"/>
    </row>
    <row r="250" spans="2:39" s="13" customFormat="1" ht="15" customHeight="1">
      <c r="B250" s="21" t="s">
        <v>490</v>
      </c>
      <c r="C250" s="1"/>
      <c r="D250" s="22" t="s">
        <v>517</v>
      </c>
      <c r="E250" s="1" t="s">
        <v>518</v>
      </c>
      <c r="F250" s="23" t="s">
        <v>29</v>
      </c>
      <c r="G250" s="24"/>
      <c r="H250" s="25">
        <v>2517</v>
      </c>
      <c r="I250" s="24"/>
      <c r="J250" s="25" t="b">
        <v>0</v>
      </c>
      <c r="K250" s="19"/>
      <c r="L250" s="26"/>
      <c r="M250" s="27"/>
    </row>
    <row r="251" spans="2:39" s="13" customFormat="1" ht="15" customHeight="1">
      <c r="B251" s="21" t="s">
        <v>490</v>
      </c>
      <c r="C251" s="1"/>
      <c r="D251" s="22" t="s">
        <v>519</v>
      </c>
      <c r="E251" s="1" t="s">
        <v>520</v>
      </c>
      <c r="F251" s="23" t="s">
        <v>29</v>
      </c>
      <c r="G251" s="24"/>
      <c r="H251" s="25">
        <v>2517</v>
      </c>
      <c r="I251" s="24"/>
      <c r="J251" s="25" t="b">
        <v>0</v>
      </c>
      <c r="K251" s="19"/>
      <c r="L251" s="26"/>
      <c r="M251" s="27"/>
    </row>
    <row r="252" spans="2:39" s="13" customFormat="1" ht="15" customHeight="1">
      <c r="B252" s="21" t="s">
        <v>490</v>
      </c>
      <c r="C252" s="1"/>
      <c r="D252" s="22" t="s">
        <v>521</v>
      </c>
      <c r="E252" s="1" t="s">
        <v>522</v>
      </c>
      <c r="F252" s="23" t="s">
        <v>29</v>
      </c>
      <c r="G252" s="24"/>
      <c r="H252" s="25">
        <v>2517</v>
      </c>
      <c r="I252" s="24"/>
      <c r="J252" s="25" t="b">
        <v>0</v>
      </c>
      <c r="K252" s="19"/>
      <c r="L252" s="26"/>
      <c r="M252" s="27"/>
    </row>
    <row r="253" spans="2:39" s="13" customFormat="1" ht="15" customHeight="1">
      <c r="B253" s="21" t="s">
        <v>490</v>
      </c>
      <c r="C253" s="1"/>
      <c r="D253" s="22" t="s">
        <v>523</v>
      </c>
      <c r="E253" s="1" t="s">
        <v>524</v>
      </c>
      <c r="F253" s="23" t="s">
        <v>13</v>
      </c>
      <c r="G253" s="24"/>
      <c r="H253" s="25">
        <v>2517</v>
      </c>
      <c r="I253" s="24"/>
      <c r="J253" s="25" t="b">
        <v>0</v>
      </c>
      <c r="K253" s="19"/>
      <c r="L253" s="26"/>
      <c r="M253" s="27"/>
    </row>
    <row r="254" spans="2:39" s="13" customFormat="1" ht="15" customHeight="1">
      <c r="B254" s="21" t="s">
        <v>490</v>
      </c>
      <c r="C254" s="1"/>
      <c r="D254" s="22" t="s">
        <v>525</v>
      </c>
      <c r="E254" s="1" t="s">
        <v>526</v>
      </c>
      <c r="F254" s="23" t="s">
        <v>13</v>
      </c>
      <c r="G254" s="24"/>
      <c r="H254" s="25">
        <v>2517</v>
      </c>
      <c r="I254" s="24"/>
      <c r="J254" s="25" t="b">
        <v>0</v>
      </c>
      <c r="K254" s="19"/>
      <c r="L254" s="26"/>
      <c r="M254" s="27"/>
    </row>
    <row r="255" spans="2:39" s="13" customFormat="1" ht="15" customHeight="1">
      <c r="B255" s="21" t="s">
        <v>490</v>
      </c>
      <c r="C255" s="1"/>
      <c r="D255" s="22" t="s">
        <v>527</v>
      </c>
      <c r="E255" s="1" t="s">
        <v>528</v>
      </c>
      <c r="F255" s="23" t="s">
        <v>29</v>
      </c>
      <c r="G255" s="24"/>
      <c r="H255" s="25">
        <v>2517</v>
      </c>
      <c r="I255" s="24"/>
      <c r="J255" s="25" t="b">
        <v>0</v>
      </c>
      <c r="K255" s="19"/>
      <c r="L255" s="26"/>
      <c r="M255" s="27"/>
    </row>
    <row r="256" spans="2:39" s="13" customFormat="1" ht="15" customHeight="1">
      <c r="B256" s="21" t="s">
        <v>490</v>
      </c>
      <c r="C256" s="1"/>
      <c r="D256" s="22" t="s">
        <v>529</v>
      </c>
      <c r="E256" s="1" t="s">
        <v>530</v>
      </c>
      <c r="F256" s="23" t="s">
        <v>29</v>
      </c>
      <c r="G256" s="24"/>
      <c r="H256" s="25">
        <v>2517</v>
      </c>
      <c r="I256" s="24"/>
      <c r="J256" s="25" t="b">
        <v>0</v>
      </c>
      <c r="K256" s="19"/>
      <c r="L256" s="26"/>
      <c r="M256" s="27"/>
    </row>
    <row r="257" spans="2:39" s="13" customFormat="1" ht="15" customHeight="1">
      <c r="B257" s="21" t="s">
        <v>490</v>
      </c>
      <c r="C257" s="1"/>
      <c r="D257" s="22" t="s">
        <v>531</v>
      </c>
      <c r="E257" s="1" t="s">
        <v>532</v>
      </c>
      <c r="F257" s="23" t="s">
        <v>29</v>
      </c>
      <c r="G257" s="24"/>
      <c r="H257" s="25">
        <v>2517</v>
      </c>
      <c r="I257" s="24"/>
      <c r="J257" s="25" t="b">
        <v>0</v>
      </c>
      <c r="K257" s="19"/>
      <c r="L257" s="26"/>
      <c r="M257" s="27"/>
    </row>
    <row r="258" spans="2:39" s="13" customFormat="1" ht="15" customHeight="1">
      <c r="B258" s="21" t="s">
        <v>490</v>
      </c>
      <c r="C258" s="1"/>
      <c r="D258" s="22" t="s">
        <v>533</v>
      </c>
      <c r="E258" s="1" t="s">
        <v>534</v>
      </c>
      <c r="F258" s="23" t="s">
        <v>13</v>
      </c>
      <c r="G258" s="24"/>
      <c r="H258" s="25">
        <v>2517</v>
      </c>
      <c r="I258" s="24"/>
      <c r="J258" s="25" t="b">
        <v>0</v>
      </c>
      <c r="K258" s="19"/>
      <c r="L258" s="26"/>
      <c r="M258" s="27"/>
    </row>
    <row r="259" spans="2:39" s="13" customFormat="1" ht="15" customHeight="1">
      <c r="B259" s="21" t="s">
        <v>490</v>
      </c>
      <c r="C259" s="1"/>
      <c r="D259" s="22" t="s">
        <v>535</v>
      </c>
      <c r="E259" s="1" t="s">
        <v>536</v>
      </c>
      <c r="F259" s="23" t="s">
        <v>29</v>
      </c>
      <c r="G259" s="24"/>
      <c r="H259" s="25">
        <v>2517</v>
      </c>
      <c r="I259" s="24"/>
      <c r="J259" s="25" t="b">
        <v>0</v>
      </c>
      <c r="K259" s="19"/>
      <c r="L259" s="26"/>
      <c r="M259" s="27"/>
    </row>
    <row r="260" spans="2:39" s="13" customFormat="1" ht="15" customHeight="1">
      <c r="B260" s="21" t="s">
        <v>490</v>
      </c>
      <c r="C260" s="1"/>
      <c r="D260" s="22" t="s">
        <v>537</v>
      </c>
      <c r="E260" s="1" t="s">
        <v>538</v>
      </c>
      <c r="F260" s="23" t="s">
        <v>29</v>
      </c>
      <c r="G260" s="24"/>
      <c r="H260" s="25">
        <v>2517</v>
      </c>
      <c r="I260" s="24"/>
      <c r="J260" s="25" t="b">
        <v>0</v>
      </c>
      <c r="K260" s="19"/>
      <c r="L260" s="26"/>
      <c r="M260" s="27"/>
    </row>
    <row r="261" spans="2:39" s="13" customFormat="1" ht="15" customHeight="1">
      <c r="B261" s="21" t="s">
        <v>490</v>
      </c>
      <c r="C261" s="1"/>
      <c r="D261" s="22" t="s">
        <v>539</v>
      </c>
      <c r="E261" s="1" t="s">
        <v>540</v>
      </c>
      <c r="F261" s="23" t="s">
        <v>29</v>
      </c>
      <c r="G261" s="24"/>
      <c r="H261" s="25">
        <v>2517</v>
      </c>
      <c r="I261" s="24"/>
      <c r="J261" s="25" t="b">
        <v>0</v>
      </c>
      <c r="K261" s="19"/>
      <c r="L261" s="26"/>
      <c r="M261" s="27"/>
    </row>
    <row r="262" spans="2:39" s="13" customFormat="1" ht="15" customHeight="1">
      <c r="B262" s="21" t="s">
        <v>490</v>
      </c>
      <c r="C262" s="1"/>
      <c r="D262" s="22" t="s">
        <v>541</v>
      </c>
      <c r="E262" s="1" t="s">
        <v>542</v>
      </c>
      <c r="F262" s="23" t="s">
        <v>29</v>
      </c>
      <c r="G262" s="24"/>
      <c r="H262" s="25">
        <v>2517</v>
      </c>
      <c r="I262" s="24"/>
      <c r="J262" s="25" t="b">
        <v>0</v>
      </c>
      <c r="K262" s="19"/>
      <c r="L262" s="26"/>
      <c r="M262" s="27"/>
    </row>
    <row r="263" spans="2:39" s="13" customFormat="1" ht="15" customHeight="1">
      <c r="B263" s="21" t="s">
        <v>543</v>
      </c>
      <c r="C263" s="1"/>
      <c r="D263" s="22" t="s">
        <v>544</v>
      </c>
      <c r="E263" s="1" t="s">
        <v>545</v>
      </c>
      <c r="F263" s="23" t="s">
        <v>29</v>
      </c>
      <c r="G263" s="24"/>
      <c r="H263" s="25">
        <v>4622</v>
      </c>
      <c r="I263" s="24"/>
      <c r="J263" s="25" t="b">
        <v>0</v>
      </c>
      <c r="K263" s="19"/>
      <c r="L263" s="26"/>
      <c r="M263" s="27"/>
      <c r="AB263" s="13" t="str">
        <f t="array" ref="AB263">IFERROR(INDEX(B263:B270, SMALL(IF("V"=F263:F270, ROW(F263:F270)-MIN(ROW(F263:F270))+1, ""), ROW() -262 )), "")</f>
        <v/>
      </c>
      <c r="AC263" s="13" t="str">
        <f t="array" ref="AC263">IFERROR(INDEX(C263:C270, SMALL(IF("V"=F263:F270, ROW(F263:F270)-MIN(ROW(F263:F270))+1, ""), ROW() -262 )), "")</f>
        <v/>
      </c>
      <c r="AD263" s="13" t="str">
        <f t="array" ref="AD263">IFERROR(INDEX(D263:D270, SMALL(IF("V"=F263:F270, ROW(F263:F270)-MIN(ROW(F263:F270))+1, ""), ROW() -262 )), "")</f>
        <v/>
      </c>
      <c r="AE263" s="13" t="str">
        <f t="array" ref="AE263">IFERROR(INDEX(E263:E270, SMALL(IF("V"=F263:F270, ROW(F263:F270)-MIN(ROW(F263:F270))+1, ""), ROW() -262 )), "")</f>
        <v/>
      </c>
      <c r="AF263" s="13" t="str">
        <f t="array" ref="AF263">IFERROR(INDEX(B263:B270, SMALL(IF(ISNUMBER(SEARCH("JV1",F263:F270)), ROW(F263:F270)-MIN(ROW(F263:F270))+1, ""), ROW() -262 )), "")</f>
        <v/>
      </c>
      <c r="AG263" s="13" t="str">
        <f t="array" ref="AG263">IFERROR(INDEX(C263:C270, SMALL(IF(ISNUMBER(SEARCH("JV1",F263:F270)), ROW(F263:F270)-MIN(ROW(F263:F270))+1, ""), ROW() -262 )), "")</f>
        <v/>
      </c>
      <c r="AH263" s="13" t="str">
        <f t="array" ref="AH263">IFERROR(INDEX(D263:D270, SMALL(IF(ISNUMBER(SEARCH("JV1",F263:F270)), ROW(F263:F270)-MIN(ROW(F263:F270))+1, ""), ROW() -262 )), "")</f>
        <v/>
      </c>
      <c r="AI263" s="13" t="str">
        <f t="array" ref="AI263">IFERROR(INDEX(E263:E270, SMALL(IF(ISNUMBER(SEARCH("JV1",F263:F270)), ROW(F263:F270)-MIN(ROW(F263:F270))+1, ""), ROW() -262 )), "")</f>
        <v/>
      </c>
      <c r="AJ263" s="13" t="str">
        <f t="array" ref="AJ263">IFERROR(INDEX(B263:B270, SMALL(IF(ISNUMBER(SEARCH("JV2",F263:F270)), ROW(F263:F270)-MIN(ROW(F263:F270))+1, ""), ROW() -262 )), "")</f>
        <v/>
      </c>
      <c r="AK263" s="13" t="str">
        <f t="array" ref="AK263">IFERROR(INDEX(C263:C270, SMALL(IF(ISNUMBER(SEARCH("JV2",F263:F270)), ROW(F263:F270)-MIN(ROW(F263:F270))+1, ""), ROW() -262 )), "")</f>
        <v/>
      </c>
      <c r="AL263" s="13" t="str">
        <f t="array" ref="AL263">IFERROR(INDEX(D263:D270, SMALL(IF(ISNUMBER(SEARCH("JV2",F263:F270)), ROW(F263:F270)-MIN(ROW(F263:F270))+1, ""), ROW() -262 )), "")</f>
        <v/>
      </c>
      <c r="AM263" s="13" t="str">
        <f t="array" ref="AM263">IFERROR(INDEX(E263:E270, SMALL(IF(ISNUMBER(SEARCH("JV2",F263:F270)), ROW(F263:F270)-MIN(ROW(F263:F270))+1, ""), ROW() -262 )), "")</f>
        <v/>
      </c>
    </row>
    <row r="264" spans="2:39" s="13" customFormat="1" ht="15" customHeight="1">
      <c r="B264" s="21" t="s">
        <v>543</v>
      </c>
      <c r="C264" s="1"/>
      <c r="D264" s="22" t="s">
        <v>546</v>
      </c>
      <c r="E264" s="1" t="s">
        <v>547</v>
      </c>
      <c r="F264" s="23" t="s">
        <v>29</v>
      </c>
      <c r="G264" s="24"/>
      <c r="H264" s="25">
        <v>4622</v>
      </c>
      <c r="I264" s="24"/>
      <c r="J264" s="25" t="b">
        <v>0</v>
      </c>
      <c r="K264" s="19"/>
      <c r="L264" s="26"/>
      <c r="M264" s="27"/>
      <c r="AB264" s="13" t="str">
        <f t="array" ref="AB264">IFERROR(INDEX(B263:B270, SMALL(IF("V"=F263:F270, ROW(F263:F270)-MIN(ROW(F263:F270))+1, ""), ROW() -262 )), "")</f>
        <v/>
      </c>
      <c r="AC264" s="13" t="str">
        <f t="array" ref="AC264">IFERROR(INDEX(C263:C270, SMALL(IF("V"=F263:F270, ROW(F263:F270)-MIN(ROW(F263:F270))+1, ""), ROW() -262 )), "")</f>
        <v/>
      </c>
      <c r="AD264" s="13" t="str">
        <f t="array" ref="AD264">IFERROR(INDEX(D263:D270, SMALL(IF("V"=F263:F270, ROW(F263:F270)-MIN(ROW(F263:F270))+1, ""), ROW() -262 )), "")</f>
        <v/>
      </c>
      <c r="AE264" s="13" t="str">
        <f t="array" ref="AE264">IFERROR(INDEX(E263:E270, SMALL(IF("V"=F263:F270, ROW(F263:F270)-MIN(ROW(F263:F270))+1, ""), ROW() -262 )), "")</f>
        <v/>
      </c>
      <c r="AF264" s="13" t="str">
        <f t="array" ref="AF264">IFERROR(INDEX(B263:B270, SMALL(IF(ISNUMBER(SEARCH("JV1",F263:F270)), ROW(F263:F270)-MIN(ROW(F263:F270))+1, ""), ROW() -262 )), "")</f>
        <v/>
      </c>
      <c r="AG264" s="13" t="str">
        <f t="array" ref="AG264">IFERROR(INDEX(C263:C270, SMALL(IF(ISNUMBER(SEARCH("JV1",F263:F270)), ROW(F263:F270)-MIN(ROW(F263:F270))+1, ""), ROW() -262 )), "")</f>
        <v/>
      </c>
      <c r="AH264" s="13" t="str">
        <f t="array" ref="AH264">IFERROR(INDEX(D263:D270, SMALL(IF(ISNUMBER(SEARCH("JV1",F263:F270)), ROW(F263:F270)-MIN(ROW(F263:F270))+1, ""), ROW() -262 )), "")</f>
        <v/>
      </c>
      <c r="AI264" s="13" t="str">
        <f t="array" ref="AI264">IFERROR(INDEX(E263:E270, SMALL(IF(ISNUMBER(SEARCH("JV1",F263:F270)), ROW(F263:F270)-MIN(ROW(F263:F270))+1, ""), ROW() -262 )), "")</f>
        <v/>
      </c>
      <c r="AJ264" s="13" t="str">
        <f t="array" ref="AJ264">IFERROR(INDEX(B263:B270, SMALL(IF(ISNUMBER(SEARCH("JV2",F263:F270)), ROW(F263:F270)-MIN(ROW(F263:F270))+1, ""), ROW() -262 )), "")</f>
        <v/>
      </c>
      <c r="AK264" s="13" t="str">
        <f t="array" ref="AK264">IFERROR(INDEX(C263:C270, SMALL(IF(ISNUMBER(SEARCH("JV2",F263:F270)), ROW(F263:F270)-MIN(ROW(F263:F270))+1, ""), ROW() -262 )), "")</f>
        <v/>
      </c>
      <c r="AL264" s="13" t="str">
        <f t="array" ref="AL264">IFERROR(INDEX(D263:D270, SMALL(IF(ISNUMBER(SEARCH("JV2",F263:F270)), ROW(F263:F270)-MIN(ROW(F263:F270))+1, ""), ROW() -262 )), "")</f>
        <v/>
      </c>
      <c r="AM264" s="13" t="str">
        <f t="array" ref="AM264">IFERROR(INDEX(E263:E270, SMALL(IF(ISNUMBER(SEARCH("JV2",F263:F270)), ROW(F263:F270)-MIN(ROW(F263:F270))+1, ""), ROW() -262 )), "")</f>
        <v/>
      </c>
    </row>
    <row r="265" spans="2:39" s="13" customFormat="1" ht="15" customHeight="1">
      <c r="B265" s="21" t="s">
        <v>543</v>
      </c>
      <c r="C265" s="1"/>
      <c r="D265" s="22" t="s">
        <v>548</v>
      </c>
      <c r="E265" s="1" t="s">
        <v>549</v>
      </c>
      <c r="F265" s="23" t="s">
        <v>29</v>
      </c>
      <c r="G265" s="24"/>
      <c r="H265" s="25">
        <v>4622</v>
      </c>
      <c r="I265" s="24"/>
      <c r="J265" s="25" t="b">
        <v>0</v>
      </c>
      <c r="K265" s="19"/>
      <c r="L265" s="26"/>
      <c r="M265" s="27"/>
      <c r="AB265" s="13" t="str">
        <f t="array" ref="AB265">IFERROR(INDEX(B263:B270, SMALL(IF("V"=F263:F270, ROW(F263:F270)-MIN(ROW(F263:F270))+1, ""), ROW() -262 )), "")</f>
        <v/>
      </c>
      <c r="AC265" s="13" t="str">
        <f t="array" ref="AC265">IFERROR(INDEX(C263:C270, SMALL(IF("V"=F263:F270, ROW(F263:F270)-MIN(ROW(F263:F270))+1, ""), ROW() -262 )), "")</f>
        <v/>
      </c>
      <c r="AD265" s="13" t="str">
        <f t="array" ref="AD265">IFERROR(INDEX(D263:D270, SMALL(IF("V"=F263:F270, ROW(F263:F270)-MIN(ROW(F263:F270))+1, ""), ROW() -262 )), "")</f>
        <v/>
      </c>
      <c r="AE265" s="13" t="str">
        <f t="array" ref="AE265">IFERROR(INDEX(E263:E270, SMALL(IF("V"=F263:F270, ROW(F263:F270)-MIN(ROW(F263:F270))+1, ""), ROW() -262 )), "")</f>
        <v/>
      </c>
      <c r="AF265" s="13" t="str">
        <f t="array" ref="AF265">IFERROR(INDEX(B263:B270, SMALL(IF(ISNUMBER(SEARCH("JV1",F263:F270)), ROW(F263:F270)-MIN(ROW(F263:F270))+1, ""), ROW() -262 )), "")</f>
        <v/>
      </c>
      <c r="AG265" s="13" t="str">
        <f t="array" ref="AG265">IFERROR(INDEX(C263:C270, SMALL(IF(ISNUMBER(SEARCH("JV1",F263:F270)), ROW(F263:F270)-MIN(ROW(F263:F270))+1, ""), ROW() -262 )), "")</f>
        <v/>
      </c>
      <c r="AH265" s="13" t="str">
        <f t="array" ref="AH265">IFERROR(INDEX(D263:D270, SMALL(IF(ISNUMBER(SEARCH("JV1",F263:F270)), ROW(F263:F270)-MIN(ROW(F263:F270))+1, ""), ROW() -262 )), "")</f>
        <v/>
      </c>
      <c r="AI265" s="13" t="str">
        <f t="array" ref="AI265">IFERROR(INDEX(E263:E270, SMALL(IF(ISNUMBER(SEARCH("JV1",F263:F270)), ROW(F263:F270)-MIN(ROW(F263:F270))+1, ""), ROW() -262 )), "")</f>
        <v/>
      </c>
      <c r="AJ265" s="13" t="str">
        <f t="array" ref="AJ265">IFERROR(INDEX(B263:B270, SMALL(IF(ISNUMBER(SEARCH("JV2",F263:F270)), ROW(F263:F270)-MIN(ROW(F263:F270))+1, ""), ROW() -262 )), "")</f>
        <v/>
      </c>
      <c r="AK265" s="13" t="str">
        <f t="array" ref="AK265">IFERROR(INDEX(C263:C270, SMALL(IF(ISNUMBER(SEARCH("JV2",F263:F270)), ROW(F263:F270)-MIN(ROW(F263:F270))+1, ""), ROW() -262 )), "")</f>
        <v/>
      </c>
      <c r="AL265" s="13" t="str">
        <f t="array" ref="AL265">IFERROR(INDEX(D263:D270, SMALL(IF(ISNUMBER(SEARCH("JV2",F263:F270)), ROW(F263:F270)-MIN(ROW(F263:F270))+1, ""), ROW() -262 )), "")</f>
        <v/>
      </c>
      <c r="AM265" s="13" t="str">
        <f t="array" ref="AM265">IFERROR(INDEX(E263:E270, SMALL(IF(ISNUMBER(SEARCH("JV2",F263:F270)), ROW(F263:F270)-MIN(ROW(F263:F270))+1, ""), ROW() -262 )), "")</f>
        <v/>
      </c>
    </row>
    <row r="266" spans="2:39" s="13" customFormat="1" ht="15" customHeight="1">
      <c r="B266" s="21" t="s">
        <v>543</v>
      </c>
      <c r="C266" s="1"/>
      <c r="D266" s="22" t="s">
        <v>550</v>
      </c>
      <c r="E266" s="1" t="s">
        <v>551</v>
      </c>
      <c r="F266" s="23" t="s">
        <v>29</v>
      </c>
      <c r="G266" s="24"/>
      <c r="H266" s="25">
        <v>4622</v>
      </c>
      <c r="I266" s="24"/>
      <c r="J266" s="25" t="b">
        <v>0</v>
      </c>
      <c r="K266" s="19"/>
      <c r="L266" s="26"/>
      <c r="M266" s="27"/>
      <c r="AB266" s="13" t="str">
        <f t="array" ref="AB266">IFERROR(INDEX(B263:B270, SMALL(IF("V"=F263:F270, ROW(F263:F270)-MIN(ROW(F263:F270))+1, ""), ROW() -262 )), "")</f>
        <v/>
      </c>
      <c r="AC266" s="13" t="str">
        <f t="array" ref="AC266">IFERROR(INDEX(C263:C270, SMALL(IF("V"=F263:F270, ROW(F263:F270)-MIN(ROW(F263:F270))+1, ""), ROW() -262 )), "")</f>
        <v/>
      </c>
      <c r="AD266" s="13" t="str">
        <f t="array" ref="AD266">IFERROR(INDEX(D263:D270, SMALL(IF("V"=F263:F270, ROW(F263:F270)-MIN(ROW(F263:F270))+1, ""), ROW() -262 )), "")</f>
        <v/>
      </c>
      <c r="AE266" s="13" t="str">
        <f t="array" ref="AE266">IFERROR(INDEX(E263:E270, SMALL(IF("V"=F263:F270, ROW(F263:F270)-MIN(ROW(F263:F270))+1, ""), ROW() -262 )), "")</f>
        <v/>
      </c>
      <c r="AF266" s="13" t="str">
        <f t="array" ref="AF266">IFERROR(INDEX(B263:B270, SMALL(IF(ISNUMBER(SEARCH("JV1",F263:F270)), ROW(F263:F270)-MIN(ROW(F263:F270))+1, ""), ROW() -262 )), "")</f>
        <v/>
      </c>
      <c r="AG266" s="13" t="str">
        <f t="array" ref="AG266">IFERROR(INDEX(C263:C270, SMALL(IF(ISNUMBER(SEARCH("JV1",F263:F270)), ROW(F263:F270)-MIN(ROW(F263:F270))+1, ""), ROW() -262 )), "")</f>
        <v/>
      </c>
      <c r="AH266" s="13" t="str">
        <f t="array" ref="AH266">IFERROR(INDEX(D263:D270, SMALL(IF(ISNUMBER(SEARCH("JV1",F263:F270)), ROW(F263:F270)-MIN(ROW(F263:F270))+1, ""), ROW() -262 )), "")</f>
        <v/>
      </c>
      <c r="AI266" s="13" t="str">
        <f t="array" ref="AI266">IFERROR(INDEX(E263:E270, SMALL(IF(ISNUMBER(SEARCH("JV1",F263:F270)), ROW(F263:F270)-MIN(ROW(F263:F270))+1, ""), ROW() -262 )), "")</f>
        <v/>
      </c>
      <c r="AJ266" s="13" t="str">
        <f t="array" ref="AJ266">IFERROR(INDEX(B263:B270, SMALL(IF(ISNUMBER(SEARCH("JV2",F263:F270)), ROW(F263:F270)-MIN(ROW(F263:F270))+1, ""), ROW() -262 )), "")</f>
        <v/>
      </c>
      <c r="AK266" s="13" t="str">
        <f t="array" ref="AK266">IFERROR(INDEX(C263:C270, SMALL(IF(ISNUMBER(SEARCH("JV2",F263:F270)), ROW(F263:F270)-MIN(ROW(F263:F270))+1, ""), ROW() -262 )), "")</f>
        <v/>
      </c>
      <c r="AL266" s="13" t="str">
        <f t="array" ref="AL266">IFERROR(INDEX(D263:D270, SMALL(IF(ISNUMBER(SEARCH("JV2",F263:F270)), ROW(F263:F270)-MIN(ROW(F263:F270))+1, ""), ROW() -262 )), "")</f>
        <v/>
      </c>
      <c r="AM266" s="13" t="str">
        <f t="array" ref="AM266">IFERROR(INDEX(E263:E270, SMALL(IF(ISNUMBER(SEARCH("JV2",F263:F270)), ROW(F263:F270)-MIN(ROW(F263:F270))+1, ""), ROW() -262 )), "")</f>
        <v/>
      </c>
    </row>
    <row r="267" spans="2:39" s="13" customFormat="1" ht="15" customHeight="1">
      <c r="B267" s="21" t="s">
        <v>543</v>
      </c>
      <c r="C267" s="1"/>
      <c r="D267" s="22" t="s">
        <v>552</v>
      </c>
      <c r="E267" s="1" t="s">
        <v>553</v>
      </c>
      <c r="F267" s="23" t="s">
        <v>29</v>
      </c>
      <c r="G267" s="24"/>
      <c r="H267" s="25">
        <v>4622</v>
      </c>
      <c r="I267" s="24"/>
      <c r="J267" s="25" t="b">
        <v>0</v>
      </c>
      <c r="K267" s="19"/>
      <c r="L267" s="26"/>
      <c r="M267" s="27"/>
      <c r="AB267" s="13" t="str">
        <f t="array" ref="AB267">IFERROR(INDEX(B263:B270, SMALL(IF("V"=F263:F270, ROW(F263:F270)-MIN(ROW(F263:F270))+1, ""), ROW() -262 )), "")</f>
        <v/>
      </c>
      <c r="AC267" s="13" t="str">
        <f t="array" ref="AC267">IFERROR(INDEX(C263:C270, SMALL(IF("V"=F263:F270, ROW(F263:F270)-MIN(ROW(F263:F270))+1, ""), ROW() -262 )), "")</f>
        <v/>
      </c>
      <c r="AD267" s="13" t="str">
        <f t="array" ref="AD267">IFERROR(INDEX(D263:D270, SMALL(IF("V"=F263:F270, ROW(F263:F270)-MIN(ROW(F263:F270))+1, ""), ROW() -262 )), "")</f>
        <v/>
      </c>
      <c r="AE267" s="13" t="str">
        <f t="array" ref="AE267">IFERROR(INDEX(E263:E270, SMALL(IF("V"=F263:F270, ROW(F263:F270)-MIN(ROW(F263:F270))+1, ""), ROW() -262 )), "")</f>
        <v/>
      </c>
      <c r="AF267" s="13" t="str">
        <f t="array" ref="AF267">IFERROR(INDEX(B263:B270, SMALL(IF(ISNUMBER(SEARCH("JV1",F263:F270)), ROW(F263:F270)-MIN(ROW(F263:F270))+1, ""), ROW() -262 )), "")</f>
        <v/>
      </c>
      <c r="AG267" s="13" t="str">
        <f t="array" ref="AG267">IFERROR(INDEX(C263:C270, SMALL(IF(ISNUMBER(SEARCH("JV1",F263:F270)), ROW(F263:F270)-MIN(ROW(F263:F270))+1, ""), ROW() -262 )), "")</f>
        <v/>
      </c>
      <c r="AH267" s="13" t="str">
        <f t="array" ref="AH267">IFERROR(INDEX(D263:D270, SMALL(IF(ISNUMBER(SEARCH("JV1",F263:F270)), ROW(F263:F270)-MIN(ROW(F263:F270))+1, ""), ROW() -262 )), "")</f>
        <v/>
      </c>
      <c r="AI267" s="13" t="str">
        <f t="array" ref="AI267">IFERROR(INDEX(E263:E270, SMALL(IF(ISNUMBER(SEARCH("JV1",F263:F270)), ROW(F263:F270)-MIN(ROW(F263:F270))+1, ""), ROW() -262 )), "")</f>
        <v/>
      </c>
      <c r="AJ267" s="13" t="str">
        <f t="array" ref="AJ267">IFERROR(INDEX(B263:B270, SMALL(IF(ISNUMBER(SEARCH("JV2",F263:F270)), ROW(F263:F270)-MIN(ROW(F263:F270))+1, ""), ROW() -262 )), "")</f>
        <v/>
      </c>
      <c r="AK267" s="13" t="str">
        <f t="array" ref="AK267">IFERROR(INDEX(C263:C270, SMALL(IF(ISNUMBER(SEARCH("JV2",F263:F270)), ROW(F263:F270)-MIN(ROW(F263:F270))+1, ""), ROW() -262 )), "")</f>
        <v/>
      </c>
      <c r="AL267" s="13" t="str">
        <f t="array" ref="AL267">IFERROR(INDEX(D263:D270, SMALL(IF(ISNUMBER(SEARCH("JV2",F263:F270)), ROW(F263:F270)-MIN(ROW(F263:F270))+1, ""), ROW() -262 )), "")</f>
        <v/>
      </c>
      <c r="AM267" s="13" t="str">
        <f t="array" ref="AM267">IFERROR(INDEX(E263:E270, SMALL(IF(ISNUMBER(SEARCH("JV2",F263:F270)), ROW(F263:F270)-MIN(ROW(F263:F270))+1, ""), ROW() -262 )), "")</f>
        <v/>
      </c>
    </row>
    <row r="268" spans="2:39" s="13" customFormat="1" ht="15" customHeight="1">
      <c r="B268" s="21" t="s">
        <v>543</v>
      </c>
      <c r="C268" s="1"/>
      <c r="D268" s="22" t="s">
        <v>554</v>
      </c>
      <c r="E268" s="1" t="s">
        <v>555</v>
      </c>
      <c r="F268" s="23" t="s">
        <v>29</v>
      </c>
      <c r="G268" s="24"/>
      <c r="H268" s="25">
        <v>4622</v>
      </c>
      <c r="I268" s="24"/>
      <c r="J268" s="25" t="b">
        <v>0</v>
      </c>
      <c r="K268" s="19"/>
      <c r="L268" s="26"/>
      <c r="M268" s="27"/>
      <c r="AB268" s="13" t="str">
        <f t="array" ref="AB268">IFERROR(INDEX(B263:B270, SMALL(IF("V"=F263:F270, ROW(F263:F270)-MIN(ROW(F263:F270))+1, ""), ROW() -262 )), "")</f>
        <v/>
      </c>
      <c r="AC268" s="13" t="str">
        <f t="array" ref="AC268">IFERROR(INDEX(C263:C270, SMALL(IF("V"=F263:F270, ROW(F263:F270)-MIN(ROW(F263:F270))+1, ""), ROW() -262 )), "")</f>
        <v/>
      </c>
      <c r="AD268" s="13" t="str">
        <f t="array" ref="AD268">IFERROR(INDEX(D263:D270, SMALL(IF("V"=F263:F270, ROW(F263:F270)-MIN(ROW(F263:F270))+1, ""), ROW() -262 )), "")</f>
        <v/>
      </c>
      <c r="AE268" s="13" t="str">
        <f t="array" ref="AE268">IFERROR(INDEX(E263:E270, SMALL(IF("V"=F263:F270, ROW(F263:F270)-MIN(ROW(F263:F270))+1, ""), ROW() -262 )), "")</f>
        <v/>
      </c>
      <c r="AF268" s="13" t="str">
        <f t="array" ref="AF268">IFERROR(INDEX(B263:B270, SMALL(IF(ISNUMBER(SEARCH("JV1",F263:F270)), ROW(F263:F270)-MIN(ROW(F263:F270))+1, ""), ROW() -262 )), "")</f>
        <v/>
      </c>
      <c r="AG268" s="13" t="str">
        <f t="array" ref="AG268">IFERROR(INDEX(C263:C270, SMALL(IF(ISNUMBER(SEARCH("JV1",F263:F270)), ROW(F263:F270)-MIN(ROW(F263:F270))+1, ""), ROW() -262 )), "")</f>
        <v/>
      </c>
      <c r="AH268" s="13" t="str">
        <f t="array" ref="AH268">IFERROR(INDEX(D263:D270, SMALL(IF(ISNUMBER(SEARCH("JV1",F263:F270)), ROW(F263:F270)-MIN(ROW(F263:F270))+1, ""), ROW() -262 )), "")</f>
        <v/>
      </c>
      <c r="AI268" s="13" t="str">
        <f t="array" ref="AI268">IFERROR(INDEX(E263:E270, SMALL(IF(ISNUMBER(SEARCH("JV1",F263:F270)), ROW(F263:F270)-MIN(ROW(F263:F270))+1, ""), ROW() -262 )), "")</f>
        <v/>
      </c>
      <c r="AJ268" s="13" t="str">
        <f t="array" ref="AJ268">IFERROR(INDEX(B263:B270, SMALL(IF(ISNUMBER(SEARCH("JV2",F263:F270)), ROW(F263:F270)-MIN(ROW(F263:F270))+1, ""), ROW() -262 )), "")</f>
        <v/>
      </c>
      <c r="AK268" s="13" t="str">
        <f t="array" ref="AK268">IFERROR(INDEX(C263:C270, SMALL(IF(ISNUMBER(SEARCH("JV2",F263:F270)), ROW(F263:F270)-MIN(ROW(F263:F270))+1, ""), ROW() -262 )), "")</f>
        <v/>
      </c>
      <c r="AL268" s="13" t="str">
        <f t="array" ref="AL268">IFERROR(INDEX(D263:D270, SMALL(IF(ISNUMBER(SEARCH("JV2",F263:F270)), ROW(F263:F270)-MIN(ROW(F263:F270))+1, ""), ROW() -262 )), "")</f>
        <v/>
      </c>
      <c r="AM268" s="13" t="str">
        <f t="array" ref="AM268">IFERROR(INDEX(E263:E270, SMALL(IF(ISNUMBER(SEARCH("JV2",F263:F270)), ROW(F263:F270)-MIN(ROW(F263:F270))+1, ""), ROW() -262 )), "")</f>
        <v/>
      </c>
    </row>
    <row r="269" spans="2:39" s="13" customFormat="1" ht="15" customHeight="1">
      <c r="B269" s="21" t="s">
        <v>543</v>
      </c>
      <c r="C269" s="1"/>
      <c r="D269" s="22" t="s">
        <v>556</v>
      </c>
      <c r="E269" s="1" t="s">
        <v>557</v>
      </c>
      <c r="F269" s="23" t="s">
        <v>29</v>
      </c>
      <c r="G269" s="24"/>
      <c r="H269" s="25">
        <v>4622</v>
      </c>
      <c r="I269" s="24"/>
      <c r="J269" s="25" t="b">
        <v>0</v>
      </c>
      <c r="K269" s="19"/>
      <c r="L269" s="26"/>
      <c r="M269" s="27"/>
      <c r="AB269" s="13" t="str">
        <f t="array" ref="AB269">IFERROR(INDEX(B263:B270, SMALL(IF("V"=F263:F270, ROW(F263:F270)-MIN(ROW(F263:F270))+1, ""), ROW() -262 )), "")</f>
        <v/>
      </c>
      <c r="AC269" s="13" t="str">
        <f t="array" ref="AC269">IFERROR(INDEX(C263:C270, SMALL(IF("V"=F263:F270, ROW(F263:F270)-MIN(ROW(F263:F270))+1, ""), ROW() -262 )), "")</f>
        <v/>
      </c>
      <c r="AD269" s="13" t="str">
        <f t="array" ref="AD269">IFERROR(INDEX(D263:D270, SMALL(IF("V"=F263:F270, ROW(F263:F270)-MIN(ROW(F263:F270))+1, ""), ROW() -262 )), "")</f>
        <v/>
      </c>
      <c r="AE269" s="13" t="str">
        <f t="array" ref="AE269">IFERROR(INDEX(E263:E270, SMALL(IF("V"=F263:F270, ROW(F263:F270)-MIN(ROW(F263:F270))+1, ""), ROW() -262 )), "")</f>
        <v/>
      </c>
      <c r="AF269" s="13" t="str">
        <f t="array" ref="AF269">IFERROR(INDEX(B263:B270, SMALL(IF(ISNUMBER(SEARCH("JV1",F263:F270)), ROW(F263:F270)-MIN(ROW(F263:F270))+1, ""), ROW() -262 )), "")</f>
        <v/>
      </c>
      <c r="AG269" s="13" t="str">
        <f t="array" ref="AG269">IFERROR(INDEX(C263:C270, SMALL(IF(ISNUMBER(SEARCH("JV1",F263:F270)), ROW(F263:F270)-MIN(ROW(F263:F270))+1, ""), ROW() -262 )), "")</f>
        <v/>
      </c>
      <c r="AH269" s="13" t="str">
        <f t="array" ref="AH269">IFERROR(INDEX(D263:D270, SMALL(IF(ISNUMBER(SEARCH("JV1",F263:F270)), ROW(F263:F270)-MIN(ROW(F263:F270))+1, ""), ROW() -262 )), "")</f>
        <v/>
      </c>
      <c r="AI269" s="13" t="str">
        <f t="array" ref="AI269">IFERROR(INDEX(E263:E270, SMALL(IF(ISNUMBER(SEARCH("JV1",F263:F270)), ROW(F263:F270)-MIN(ROW(F263:F270))+1, ""), ROW() -262 )), "")</f>
        <v/>
      </c>
      <c r="AJ269" s="13" t="str">
        <f t="array" ref="AJ269">IFERROR(INDEX(B263:B270, SMALL(IF(ISNUMBER(SEARCH("JV2",F263:F270)), ROW(F263:F270)-MIN(ROW(F263:F270))+1, ""), ROW() -262 )), "")</f>
        <v/>
      </c>
      <c r="AK269" s="13" t="str">
        <f t="array" ref="AK269">IFERROR(INDEX(C263:C270, SMALL(IF(ISNUMBER(SEARCH("JV2",F263:F270)), ROW(F263:F270)-MIN(ROW(F263:F270))+1, ""), ROW() -262 )), "")</f>
        <v/>
      </c>
      <c r="AL269" s="13" t="str">
        <f t="array" ref="AL269">IFERROR(INDEX(D263:D270, SMALL(IF(ISNUMBER(SEARCH("JV2",F263:F270)), ROW(F263:F270)-MIN(ROW(F263:F270))+1, ""), ROW() -262 )), "")</f>
        <v/>
      </c>
      <c r="AM269" s="13" t="str">
        <f t="array" ref="AM269">IFERROR(INDEX(E263:E270, SMALL(IF(ISNUMBER(SEARCH("JV2",F263:F270)), ROW(F263:F270)-MIN(ROW(F263:F270))+1, ""), ROW() -262 )), "")</f>
        <v/>
      </c>
    </row>
    <row r="270" spans="2:39" s="13" customFormat="1" ht="15" customHeight="1">
      <c r="B270" s="21" t="s">
        <v>543</v>
      </c>
      <c r="C270" s="1"/>
      <c r="D270" s="22" t="s">
        <v>558</v>
      </c>
      <c r="E270" s="1" t="s">
        <v>559</v>
      </c>
      <c r="F270" s="23" t="s">
        <v>29</v>
      </c>
      <c r="G270" s="24"/>
      <c r="H270" s="25">
        <v>4622</v>
      </c>
      <c r="I270" s="24"/>
      <c r="J270" s="25" t="b">
        <v>0</v>
      </c>
      <c r="K270" s="19"/>
      <c r="L270" s="26"/>
      <c r="M270" s="27"/>
      <c r="AB270" s="13" t="str">
        <f t="array" ref="AB270">IFERROR(INDEX(B263:B270, SMALL(IF("V"=F263:F270, ROW(F263:F270)-MIN(ROW(F263:F270))+1, ""), ROW() -262 )), "")</f>
        <v/>
      </c>
      <c r="AC270" s="13" t="str">
        <f t="array" ref="AC270">IFERROR(INDEX(C263:C270, SMALL(IF("V"=F263:F270, ROW(F263:F270)-MIN(ROW(F263:F270))+1, ""), ROW() -262 )), "")</f>
        <v/>
      </c>
      <c r="AD270" s="13" t="str">
        <f t="array" ref="AD270">IFERROR(INDEX(D263:D270, SMALL(IF("V"=F263:F270, ROW(F263:F270)-MIN(ROW(F263:F270))+1, ""), ROW() -262 )), "")</f>
        <v/>
      </c>
      <c r="AE270" s="13" t="str">
        <f t="array" ref="AE270">IFERROR(INDEX(E263:E270, SMALL(IF("V"=F263:F270, ROW(F263:F270)-MIN(ROW(F263:F270))+1, ""), ROW() -262 )), "")</f>
        <v/>
      </c>
      <c r="AF270" s="13" t="str">
        <f t="array" ref="AF270">IFERROR(INDEX(B263:B270, SMALL(IF(ISNUMBER(SEARCH("JV1",F263:F270)), ROW(F263:F270)-MIN(ROW(F263:F270))+1, ""), ROW() -262 )), "")</f>
        <v/>
      </c>
      <c r="AG270" s="13" t="str">
        <f t="array" ref="AG270">IFERROR(INDEX(C263:C270, SMALL(IF(ISNUMBER(SEARCH("JV1",F263:F270)), ROW(F263:F270)-MIN(ROW(F263:F270))+1, ""), ROW() -262 )), "")</f>
        <v/>
      </c>
      <c r="AH270" s="13" t="str">
        <f t="array" ref="AH270">IFERROR(INDEX(D263:D270, SMALL(IF(ISNUMBER(SEARCH("JV1",F263:F270)), ROW(F263:F270)-MIN(ROW(F263:F270))+1, ""), ROW() -262 )), "")</f>
        <v/>
      </c>
      <c r="AI270" s="13" t="str">
        <f t="array" ref="AI270">IFERROR(INDEX(E263:E270, SMALL(IF(ISNUMBER(SEARCH("JV1",F263:F270)), ROW(F263:F270)-MIN(ROW(F263:F270))+1, ""), ROW() -262 )), "")</f>
        <v/>
      </c>
      <c r="AJ270" s="13" t="str">
        <f t="array" ref="AJ270">IFERROR(INDEX(B263:B270, SMALL(IF(ISNUMBER(SEARCH("JV2",F263:F270)), ROW(F263:F270)-MIN(ROW(F263:F270))+1, ""), ROW() -262 )), "")</f>
        <v/>
      </c>
      <c r="AK270" s="13" t="str">
        <f t="array" ref="AK270">IFERROR(INDEX(C263:C270, SMALL(IF(ISNUMBER(SEARCH("JV2",F263:F270)), ROW(F263:F270)-MIN(ROW(F263:F270))+1, ""), ROW() -262 )), "")</f>
        <v/>
      </c>
      <c r="AL270" s="13" t="str">
        <f t="array" ref="AL270">IFERROR(INDEX(D263:D270, SMALL(IF(ISNUMBER(SEARCH("JV2",F263:F270)), ROW(F263:F270)-MIN(ROW(F263:F270))+1, ""), ROW() -262 )), "")</f>
        <v/>
      </c>
      <c r="AM270" s="13" t="str">
        <f t="array" ref="AM270">IFERROR(INDEX(E263:E270, SMALL(IF(ISNUMBER(SEARCH("JV2",F263:F270)), ROW(F263:F270)-MIN(ROW(F263:F270))+1, ""), ROW() -262 )), "")</f>
        <v/>
      </c>
    </row>
    <row r="271" spans="2:39" s="13" customFormat="1" ht="15" customHeight="1">
      <c r="B271" s="21" t="s">
        <v>560</v>
      </c>
      <c r="C271" s="1"/>
      <c r="D271" s="22" t="s">
        <v>561</v>
      </c>
      <c r="E271" s="1" t="s">
        <v>562</v>
      </c>
      <c r="F271" s="23" t="s">
        <v>13</v>
      </c>
      <c r="G271" s="24"/>
      <c r="H271" s="25">
        <v>4386</v>
      </c>
      <c r="I271" s="24"/>
      <c r="J271" s="25" t="b">
        <v>0</v>
      </c>
      <c r="K271" s="19"/>
      <c r="L271" s="26"/>
      <c r="M271" s="27"/>
      <c r="AB271" s="13" t="str">
        <f t="array" ref="AB271">IFERROR(INDEX(B271:B284, SMALL(IF("V"=F271:F284, ROW(F271:F284)-MIN(ROW(F271:F284))+1, ""), ROW() -270 )), "")</f>
        <v>Tennessee Wesleyan University</v>
      </c>
      <c r="AC271" s="13">
        <f t="array" ref="AC271">IFERROR(INDEX(C271:C284, SMALL(IF("V"=F271:F284, ROW(F271:F284)-MIN(ROW(F271:F284))+1, ""), ROW() -270 )), "")</f>
        <v>0</v>
      </c>
      <c r="AD271" s="13" t="str">
        <f t="array" ref="AD271">IFERROR(INDEX(D271:D284, SMALL(IF("V"=F271:F284, ROW(F271:F284)-MIN(ROW(F271:F284))+1, ""), ROW() -270 )), "")</f>
        <v>11-241906</v>
      </c>
      <c r="AE271" s="13" t="str">
        <f t="array" ref="AE271">IFERROR(INDEX(E271:E284, SMALL(IF("V"=F271:F284, ROW(F271:F284)-MIN(ROW(F271:F284))+1, ""), ROW() -270 )), "")</f>
        <v>Adam Driver</v>
      </c>
      <c r="AF271" s="13" t="str">
        <f t="array" ref="AF271">IFERROR(INDEX(B271:B284, SMALL(IF(ISNUMBER(SEARCH("JV1",F271:F284)), ROW(F271:F284)-MIN(ROW(F271:F284))+1, ""), ROW() -270 )), "")</f>
        <v>Tennessee Wesleyan University</v>
      </c>
      <c r="AG271" s="13">
        <f t="array" ref="AG271">IFERROR(INDEX(C271:C284, SMALL(IF(ISNUMBER(SEARCH("JV1",F271:F284)), ROW(F271:F284)-MIN(ROW(F271:F284))+1, ""), ROW() -270 )), "")</f>
        <v>0</v>
      </c>
      <c r="AH271" s="13" t="str">
        <f t="array" ref="AH271">IFERROR(INDEX(D271:D284, SMALL(IF(ISNUMBER(SEARCH("JV1",F271:F284)), ROW(F271:F284)-MIN(ROW(F271:F284))+1, ""), ROW() -270 )), "")</f>
        <v>22-14064</v>
      </c>
      <c r="AI271" s="13" t="str">
        <f t="array" ref="AI271">IFERROR(INDEX(E271:E284, SMALL(IF(ISNUMBER(SEARCH("JV1",F271:F284)), ROW(F271:F284)-MIN(ROW(F271:F284))+1, ""), ROW() -270 )), "")</f>
        <v>Andrew Stewart</v>
      </c>
      <c r="AJ271" s="13" t="str">
        <f t="array" ref="AJ271">IFERROR(INDEX(B271:B284, SMALL(IF(ISNUMBER(SEARCH("JV2",F271:F284)), ROW(F271:F284)-MIN(ROW(F271:F284))+1, ""), ROW() -270 )), "")</f>
        <v/>
      </c>
      <c r="AK271" s="13" t="str">
        <f t="array" ref="AK271">IFERROR(INDEX(C271:C284, SMALL(IF(ISNUMBER(SEARCH("JV2",F271:F284)), ROW(F271:F284)-MIN(ROW(F271:F284))+1, ""), ROW() -270 )), "")</f>
        <v/>
      </c>
      <c r="AL271" s="13" t="str">
        <f t="array" ref="AL271">IFERROR(INDEX(D271:D284, SMALL(IF(ISNUMBER(SEARCH("JV2",F271:F284)), ROW(F271:F284)-MIN(ROW(F271:F284))+1, ""), ROW() -270 )), "")</f>
        <v/>
      </c>
      <c r="AM271" s="13" t="str">
        <f t="array" ref="AM271">IFERROR(INDEX(E271:E284, SMALL(IF(ISNUMBER(SEARCH("JV2",F271:F284)), ROW(F271:F284)-MIN(ROW(F271:F284))+1, ""), ROW() -270 )), "")</f>
        <v/>
      </c>
    </row>
    <row r="272" spans="2:39" s="13" customFormat="1" ht="15" customHeight="1">
      <c r="B272" s="21" t="s">
        <v>560</v>
      </c>
      <c r="C272" s="1"/>
      <c r="D272" s="22" t="s">
        <v>563</v>
      </c>
      <c r="E272" s="1" t="s">
        <v>564</v>
      </c>
      <c r="F272" s="23" t="s">
        <v>16</v>
      </c>
      <c r="G272" s="24"/>
      <c r="H272" s="25">
        <v>4386</v>
      </c>
      <c r="I272" s="24"/>
      <c r="J272" s="25" t="b">
        <v>0</v>
      </c>
      <c r="K272" s="19"/>
      <c r="L272" s="26"/>
      <c r="M272" s="27"/>
      <c r="AB272" s="13" t="str">
        <f t="array" ref="AB272">IFERROR(INDEX(B271:B284, SMALL(IF("V"=F271:F284, ROW(F271:F284)-MIN(ROW(F271:F284))+1, ""), ROW() -270 )), "")</f>
        <v>Tennessee Wesleyan University</v>
      </c>
      <c r="AC272" s="13">
        <f t="array" ref="AC272">IFERROR(INDEX(C271:C284, SMALL(IF("V"=F271:F284, ROW(F271:F284)-MIN(ROW(F271:F284))+1, ""), ROW() -270 )), "")</f>
        <v>0</v>
      </c>
      <c r="AD272" s="13" t="str">
        <f t="array" ref="AD272">IFERROR(INDEX(D271:D284, SMALL(IF("V"=F271:F284, ROW(F271:F284)-MIN(ROW(F271:F284))+1, ""), ROW() -270 )), "")</f>
        <v>16-32593</v>
      </c>
      <c r="AE272" s="13" t="str">
        <f t="array" ref="AE272">IFERROR(INDEX(E271:E284, SMALL(IF("V"=F271:F284, ROW(F271:F284)-MIN(ROW(F271:F284))+1, ""), ROW() -270 )), "")</f>
        <v>Cameron Compton</v>
      </c>
      <c r="AF272" s="13" t="str">
        <f t="array" ref="AF272">IFERROR(INDEX(B271:B284, SMALL(IF(ISNUMBER(SEARCH("JV1",F271:F284)), ROW(F271:F284)-MIN(ROW(F271:F284))+1, ""), ROW() -270 )), "")</f>
        <v>Tennessee Wesleyan University</v>
      </c>
      <c r="AG272" s="13">
        <f t="array" ref="AG272">IFERROR(INDEX(C271:C284, SMALL(IF(ISNUMBER(SEARCH("JV1",F271:F284)), ROW(F271:F284)-MIN(ROW(F271:F284))+1, ""), ROW() -270 )), "")</f>
        <v>0</v>
      </c>
      <c r="AH272" s="13" t="str">
        <f t="array" ref="AH272">IFERROR(INDEX(D271:D284, SMALL(IF(ISNUMBER(SEARCH("JV1",F271:F284)), ROW(F271:F284)-MIN(ROW(F271:F284))+1, ""), ROW() -270 )), "")</f>
        <v>8138-9941</v>
      </c>
      <c r="AI272" s="13" t="str">
        <f t="array" ref="AI272">IFERROR(INDEX(E271:E284, SMALL(IF(ISNUMBER(SEARCH("JV1",F271:F284)), ROW(F271:F284)-MIN(ROW(F271:F284))+1, ""), ROW() -270 )), "")</f>
        <v>C J Williams</v>
      </c>
      <c r="AJ272" s="13" t="str">
        <f t="array" ref="AJ272">IFERROR(INDEX(B271:B284, SMALL(IF(ISNUMBER(SEARCH("JV2",F271:F284)), ROW(F271:F284)-MIN(ROW(F271:F284))+1, ""), ROW() -270 )), "")</f>
        <v/>
      </c>
      <c r="AK272" s="13" t="str">
        <f t="array" ref="AK272">IFERROR(INDEX(C271:C284, SMALL(IF(ISNUMBER(SEARCH("JV2",F271:F284)), ROW(F271:F284)-MIN(ROW(F271:F284))+1, ""), ROW() -270 )), "")</f>
        <v/>
      </c>
      <c r="AL272" s="13" t="str">
        <f t="array" ref="AL272">IFERROR(INDEX(D271:D284, SMALL(IF(ISNUMBER(SEARCH("JV2",F271:F284)), ROW(F271:F284)-MIN(ROW(F271:F284))+1, ""), ROW() -270 )), "")</f>
        <v/>
      </c>
      <c r="AM272" s="13" t="str">
        <f t="array" ref="AM272">IFERROR(INDEX(E271:E284, SMALL(IF(ISNUMBER(SEARCH("JV2",F271:F284)), ROW(F271:F284)-MIN(ROW(F271:F284))+1, ""), ROW() -270 )), "")</f>
        <v/>
      </c>
    </row>
    <row r="273" spans="2:39" s="13" customFormat="1" ht="15" customHeight="1">
      <c r="B273" s="21" t="s">
        <v>560</v>
      </c>
      <c r="C273" s="1"/>
      <c r="D273" s="22" t="s">
        <v>565</v>
      </c>
      <c r="E273" s="1" t="s">
        <v>566</v>
      </c>
      <c r="F273" s="23"/>
      <c r="G273" s="24"/>
      <c r="H273" s="25">
        <v>4386</v>
      </c>
      <c r="I273" s="24"/>
      <c r="J273" s="25" t="b">
        <v>0</v>
      </c>
      <c r="K273" s="19"/>
      <c r="L273" s="26"/>
      <c r="M273" s="27"/>
      <c r="AB273" s="13" t="str">
        <f t="array" ref="AB273">IFERROR(INDEX(B271:B284, SMALL(IF("V"=F271:F284, ROW(F271:F284)-MIN(ROW(F271:F284))+1, ""), ROW() -270 )), "")</f>
        <v>Tennessee Wesleyan University</v>
      </c>
      <c r="AC273" s="13">
        <f t="array" ref="AC273">IFERROR(INDEX(C271:C284, SMALL(IF("V"=F271:F284, ROW(F271:F284)-MIN(ROW(F271:F284))+1, ""), ROW() -270 )), "")</f>
        <v>0</v>
      </c>
      <c r="AD273" s="13" t="str">
        <f t="array" ref="AD273">IFERROR(INDEX(D271:D284, SMALL(IF("V"=F271:F284, ROW(F271:F284)-MIN(ROW(F271:F284))+1, ""), ROW() -270 )), "")</f>
        <v>11-230862</v>
      </c>
      <c r="AE273" s="13" t="str">
        <f t="array" ref="AE273">IFERROR(INDEX(E271:E284, SMALL(IF("V"=F271:F284, ROW(F271:F284)-MIN(ROW(F271:F284))+1, ""), ROW() -270 )), "")</f>
        <v>Devean Littlejohn</v>
      </c>
      <c r="AF273" s="13" t="str">
        <f t="array" ref="AF273">IFERROR(INDEX(B271:B284, SMALL(IF(ISNUMBER(SEARCH("JV1",F271:F284)), ROW(F271:F284)-MIN(ROW(F271:F284))+1, ""), ROW() -270 )), "")</f>
        <v>Tennessee Wesleyan University</v>
      </c>
      <c r="AG273" s="13">
        <f t="array" ref="AG273">IFERROR(INDEX(C271:C284, SMALL(IF(ISNUMBER(SEARCH("JV1",F271:F284)), ROW(F271:F284)-MIN(ROW(F271:F284))+1, ""), ROW() -270 )), "")</f>
        <v>0</v>
      </c>
      <c r="AH273" s="13" t="str">
        <f t="array" ref="AH273">IFERROR(INDEX(D271:D284, SMALL(IF(ISNUMBER(SEARCH("JV1",F271:F284)), ROW(F271:F284)-MIN(ROW(F271:F284))+1, ""), ROW() -270 )), "")</f>
        <v>11-33724</v>
      </c>
      <c r="AI273" s="13" t="str">
        <f t="array" ref="AI273">IFERROR(INDEX(E271:E284, SMALL(IF(ISNUMBER(SEARCH("JV1",F271:F284)), ROW(F271:F284)-MIN(ROW(F271:F284))+1, ""), ROW() -270 )), "")</f>
        <v>Hunter Hardaway</v>
      </c>
      <c r="AJ273" s="13" t="str">
        <f t="array" ref="AJ273">IFERROR(INDEX(B271:B284, SMALL(IF(ISNUMBER(SEARCH("JV2",F271:F284)), ROW(F271:F284)-MIN(ROW(F271:F284))+1, ""), ROW() -270 )), "")</f>
        <v/>
      </c>
      <c r="AK273" s="13" t="str">
        <f t="array" ref="AK273">IFERROR(INDEX(C271:C284, SMALL(IF(ISNUMBER(SEARCH("JV2",F271:F284)), ROW(F271:F284)-MIN(ROW(F271:F284))+1, ""), ROW() -270 )), "")</f>
        <v/>
      </c>
      <c r="AL273" s="13" t="str">
        <f t="array" ref="AL273">IFERROR(INDEX(D271:D284, SMALL(IF(ISNUMBER(SEARCH("JV2",F271:F284)), ROW(F271:F284)-MIN(ROW(F271:F284))+1, ""), ROW() -270 )), "")</f>
        <v/>
      </c>
      <c r="AM273" s="13" t="str">
        <f t="array" ref="AM273">IFERROR(INDEX(E271:E284, SMALL(IF(ISNUMBER(SEARCH("JV2",F271:F284)), ROW(F271:F284)-MIN(ROW(F271:F284))+1, ""), ROW() -270 )), "")</f>
        <v/>
      </c>
    </row>
    <row r="274" spans="2:39" s="13" customFormat="1" ht="15" customHeight="1">
      <c r="B274" s="21" t="s">
        <v>560</v>
      </c>
      <c r="C274" s="1"/>
      <c r="D274" s="22" t="s">
        <v>567</v>
      </c>
      <c r="E274" s="1" t="s">
        <v>568</v>
      </c>
      <c r="F274" s="23" t="s">
        <v>16</v>
      </c>
      <c r="G274" s="24"/>
      <c r="H274" s="25">
        <v>4386</v>
      </c>
      <c r="I274" s="24"/>
      <c r="J274" s="25" t="b">
        <v>0</v>
      </c>
      <c r="K274" s="19"/>
      <c r="L274" s="26"/>
      <c r="M274" s="27"/>
      <c r="AB274" s="13" t="str">
        <f t="array" ref="AB274">IFERROR(INDEX(B271:B284, SMALL(IF("V"=F271:F284, ROW(F271:F284)-MIN(ROW(F271:F284))+1, ""), ROW() -270 )), "")</f>
        <v>Tennessee Wesleyan University</v>
      </c>
      <c r="AC274" s="13">
        <f t="array" ref="AC274">IFERROR(INDEX(C271:C284, SMALL(IF("V"=F271:F284, ROW(F271:F284)-MIN(ROW(F271:F284))+1, ""), ROW() -270 )), "")</f>
        <v>0</v>
      </c>
      <c r="AD274" s="13" t="str">
        <f t="array" ref="AD274">IFERROR(INDEX(D271:D284, SMALL(IF("V"=F271:F284, ROW(F271:F284)-MIN(ROW(F271:F284))+1, ""), ROW() -270 )), "")</f>
        <v>11-349432</v>
      </c>
      <c r="AE274" s="13" t="str">
        <f t="array" ref="AE274">IFERROR(INDEX(E271:E284, SMALL(IF("V"=F271:F284, ROW(F271:F284)-MIN(ROW(F271:F284))+1, ""), ROW() -270 )), "")</f>
        <v>Duane Jones</v>
      </c>
      <c r="AF274" s="13" t="str">
        <f t="array" ref="AF274">IFERROR(INDEX(B271:B284, SMALL(IF(ISNUMBER(SEARCH("JV1",F271:F284)), ROW(F271:F284)-MIN(ROW(F271:F284))+1, ""), ROW() -270 )), "")</f>
        <v>Tennessee Wesleyan University</v>
      </c>
      <c r="AG274" s="13">
        <f t="array" ref="AG274">IFERROR(INDEX(C271:C284, SMALL(IF(ISNUMBER(SEARCH("JV1",F271:F284)), ROW(F271:F284)-MIN(ROW(F271:F284))+1, ""), ROW() -270 )), "")</f>
        <v>0</v>
      </c>
      <c r="AH274" s="13" t="str">
        <f t="array" ref="AH274">IFERROR(INDEX(D271:D284, SMALL(IF(ISNUMBER(SEARCH("JV1",F271:F284)), ROW(F271:F284)-MIN(ROW(F271:F284))+1, ""), ROW() -270 )), "")</f>
        <v>20-30841</v>
      </c>
      <c r="AI274" s="13" t="str">
        <f t="array" ref="AI274">IFERROR(INDEX(E271:E284, SMALL(IF(ISNUMBER(SEARCH("JV1",F271:F284)), ROW(F271:F284)-MIN(ROW(F271:F284))+1, ""), ROW() -270 )), "")</f>
        <v>Kyle Blake</v>
      </c>
      <c r="AJ274" s="13" t="str">
        <f t="array" ref="AJ274">IFERROR(INDEX(B271:B284, SMALL(IF(ISNUMBER(SEARCH("JV2",F271:F284)), ROW(F271:F284)-MIN(ROW(F271:F284))+1, ""), ROW() -270 )), "")</f>
        <v/>
      </c>
      <c r="AK274" s="13" t="str">
        <f t="array" ref="AK274">IFERROR(INDEX(C271:C284, SMALL(IF(ISNUMBER(SEARCH("JV2",F271:F284)), ROW(F271:F284)-MIN(ROW(F271:F284))+1, ""), ROW() -270 )), "")</f>
        <v/>
      </c>
      <c r="AL274" s="13" t="str">
        <f t="array" ref="AL274">IFERROR(INDEX(D271:D284, SMALL(IF(ISNUMBER(SEARCH("JV2",F271:F284)), ROW(F271:F284)-MIN(ROW(F271:F284))+1, ""), ROW() -270 )), "")</f>
        <v/>
      </c>
      <c r="AM274" s="13" t="str">
        <f t="array" ref="AM274">IFERROR(INDEX(E271:E284, SMALL(IF(ISNUMBER(SEARCH("JV2",F271:F284)), ROW(F271:F284)-MIN(ROW(F271:F284))+1, ""), ROW() -270 )), "")</f>
        <v/>
      </c>
    </row>
    <row r="275" spans="2:39" s="13" customFormat="1" ht="15" customHeight="1">
      <c r="B275" s="21" t="s">
        <v>560</v>
      </c>
      <c r="C275" s="1"/>
      <c r="D275" s="22" t="s">
        <v>569</v>
      </c>
      <c r="E275" s="1" t="s">
        <v>570</v>
      </c>
      <c r="F275" s="23" t="s">
        <v>13</v>
      </c>
      <c r="G275" s="24"/>
      <c r="H275" s="25">
        <v>4386</v>
      </c>
      <c r="I275" s="24"/>
      <c r="J275" s="25" t="b">
        <v>0</v>
      </c>
      <c r="K275" s="19"/>
      <c r="L275" s="26"/>
      <c r="M275" s="27"/>
      <c r="AB275" s="13" t="str">
        <f t="array" ref="AB275">IFERROR(INDEX(B271:B284, SMALL(IF("V"=F271:F284, ROW(F271:F284)-MIN(ROW(F271:F284))+1, ""), ROW() -270 )), "")</f>
        <v>Tennessee Wesleyan University</v>
      </c>
      <c r="AC275" s="13">
        <f t="array" ref="AC275">IFERROR(INDEX(C271:C284, SMALL(IF("V"=F271:F284, ROW(F271:F284)-MIN(ROW(F271:F284))+1, ""), ROW() -270 )), "")</f>
        <v>0</v>
      </c>
      <c r="AD275" s="13" t="str">
        <f t="array" ref="AD275">IFERROR(INDEX(D271:D284, SMALL(IF("V"=F271:F284, ROW(F271:F284)-MIN(ROW(F271:F284))+1, ""), ROW() -270 )), "")</f>
        <v>11-241908</v>
      </c>
      <c r="AE275" s="13" t="str">
        <f t="array" ref="AE275">IFERROR(INDEX(E271:E284, SMALL(IF("V"=F271:F284, ROW(F271:F284)-MIN(ROW(F271:F284))+1, ""), ROW() -270 )), "")</f>
        <v>Kory Driver</v>
      </c>
      <c r="AF275" s="13" t="str">
        <f t="array" ref="AF275">IFERROR(INDEX(B271:B284, SMALL(IF(ISNUMBER(SEARCH("JV1",F271:F284)), ROW(F271:F284)-MIN(ROW(F271:F284))+1, ""), ROW() -270 )), "")</f>
        <v>Tennessee Wesleyan University</v>
      </c>
      <c r="AG275" s="13">
        <f t="array" ref="AG275">IFERROR(INDEX(C271:C284, SMALL(IF(ISNUMBER(SEARCH("JV1",F271:F284)), ROW(F271:F284)-MIN(ROW(F271:F284))+1, ""), ROW() -270 )), "")</f>
        <v>0</v>
      </c>
      <c r="AH275" s="13" t="str">
        <f t="array" ref="AH275">IFERROR(INDEX(D271:D284, SMALL(IF(ISNUMBER(SEARCH("JV1",F271:F284)), ROW(F271:F284)-MIN(ROW(F271:F284))+1, ""), ROW() -270 )), "")</f>
        <v>17-52336</v>
      </c>
      <c r="AI275" s="13" t="str">
        <f t="array" ref="AI275">IFERROR(INDEX(E271:E284, SMALL(IF(ISNUMBER(SEARCH("JV1",F271:F284)), ROW(F271:F284)-MIN(ROW(F271:F284))+1, ""), ROW() -270 )), "")</f>
        <v>Spencer Foutz</v>
      </c>
      <c r="AJ275" s="13" t="str">
        <f t="array" ref="AJ275">IFERROR(INDEX(B271:B284, SMALL(IF(ISNUMBER(SEARCH("JV2",F271:F284)), ROW(F271:F284)-MIN(ROW(F271:F284))+1, ""), ROW() -270 )), "")</f>
        <v/>
      </c>
      <c r="AK275" s="13" t="str">
        <f t="array" ref="AK275">IFERROR(INDEX(C271:C284, SMALL(IF(ISNUMBER(SEARCH("JV2",F271:F284)), ROW(F271:F284)-MIN(ROW(F271:F284))+1, ""), ROW() -270 )), "")</f>
        <v/>
      </c>
      <c r="AL275" s="13" t="str">
        <f t="array" ref="AL275">IFERROR(INDEX(D271:D284, SMALL(IF(ISNUMBER(SEARCH("JV2",F271:F284)), ROW(F271:F284)-MIN(ROW(F271:F284))+1, ""), ROW() -270 )), "")</f>
        <v/>
      </c>
      <c r="AM275" s="13" t="str">
        <f t="array" ref="AM275">IFERROR(INDEX(E271:E284, SMALL(IF(ISNUMBER(SEARCH("JV2",F271:F284)), ROW(F271:F284)-MIN(ROW(F271:F284))+1, ""), ROW() -270 )), "")</f>
        <v/>
      </c>
    </row>
    <row r="276" spans="2:39" s="13" customFormat="1" ht="15" customHeight="1">
      <c r="B276" s="21" t="s">
        <v>560</v>
      </c>
      <c r="C276" s="1"/>
      <c r="D276" s="22" t="s">
        <v>571</v>
      </c>
      <c r="E276" s="1" t="s">
        <v>572</v>
      </c>
      <c r="F276" s="23" t="s">
        <v>13</v>
      </c>
      <c r="G276" s="24"/>
      <c r="H276" s="25">
        <v>4386</v>
      </c>
      <c r="I276" s="24"/>
      <c r="J276" s="25" t="b">
        <v>0</v>
      </c>
      <c r="K276" s="19"/>
      <c r="L276" s="26"/>
      <c r="M276" s="27"/>
      <c r="AB276" s="13" t="str">
        <f t="array" ref="AB276">IFERROR(INDEX(B271:B284, SMALL(IF("V"=F271:F284, ROW(F271:F284)-MIN(ROW(F271:F284))+1, ""), ROW() -270 )), "")</f>
        <v>Tennessee Wesleyan University</v>
      </c>
      <c r="AC276" s="13">
        <f t="array" ref="AC276">IFERROR(INDEX(C271:C284, SMALL(IF("V"=F271:F284, ROW(F271:F284)-MIN(ROW(F271:F284))+1, ""), ROW() -270 )), "")</f>
        <v>0</v>
      </c>
      <c r="AD276" s="13" t="str">
        <f t="array" ref="AD276">IFERROR(INDEX(D271:D284, SMALL(IF("V"=F271:F284, ROW(F271:F284)-MIN(ROW(F271:F284))+1, ""), ROW() -270 )), "")</f>
        <v>7914-3412</v>
      </c>
      <c r="AE276" s="13" t="str">
        <f t="array" ref="AE276">IFERROR(INDEX(E271:E284, SMALL(IF("V"=F271:F284, ROW(F271:F284)-MIN(ROW(F271:F284))+1, ""), ROW() -270 )), "")</f>
        <v>Oliver Lawson</v>
      </c>
      <c r="AF276" s="13" t="str">
        <f t="array" ref="AF276">IFERROR(INDEX(B271:B284, SMALL(IF(ISNUMBER(SEARCH("JV1",F271:F284)), ROW(F271:F284)-MIN(ROW(F271:F284))+1, ""), ROW() -270 )), "")</f>
        <v/>
      </c>
      <c r="AG276" s="13" t="str">
        <f t="array" ref="AG276">IFERROR(INDEX(C271:C284, SMALL(IF(ISNUMBER(SEARCH("JV1",F271:F284)), ROW(F271:F284)-MIN(ROW(F271:F284))+1, ""), ROW() -270 )), "")</f>
        <v/>
      </c>
      <c r="AH276" s="13" t="str">
        <f t="array" ref="AH276">IFERROR(INDEX(D271:D284, SMALL(IF(ISNUMBER(SEARCH("JV1",F271:F284)), ROW(F271:F284)-MIN(ROW(F271:F284))+1, ""), ROW() -270 )), "")</f>
        <v/>
      </c>
      <c r="AI276" s="13" t="str">
        <f t="array" ref="AI276">IFERROR(INDEX(E271:E284, SMALL(IF(ISNUMBER(SEARCH("JV1",F271:F284)), ROW(F271:F284)-MIN(ROW(F271:F284))+1, ""), ROW() -270 )), "")</f>
        <v/>
      </c>
      <c r="AJ276" s="13" t="str">
        <f t="array" ref="AJ276">IFERROR(INDEX(B271:B284, SMALL(IF(ISNUMBER(SEARCH("JV2",F271:F284)), ROW(F271:F284)-MIN(ROW(F271:F284))+1, ""), ROW() -270 )), "")</f>
        <v/>
      </c>
      <c r="AK276" s="13" t="str">
        <f t="array" ref="AK276">IFERROR(INDEX(C271:C284, SMALL(IF(ISNUMBER(SEARCH("JV2",F271:F284)), ROW(F271:F284)-MIN(ROW(F271:F284))+1, ""), ROW() -270 )), "")</f>
        <v/>
      </c>
      <c r="AL276" s="13" t="str">
        <f t="array" ref="AL276">IFERROR(INDEX(D271:D284, SMALL(IF(ISNUMBER(SEARCH("JV2",F271:F284)), ROW(F271:F284)-MIN(ROW(F271:F284))+1, ""), ROW() -270 )), "")</f>
        <v/>
      </c>
      <c r="AM276" s="13" t="str">
        <f t="array" ref="AM276">IFERROR(INDEX(E271:E284, SMALL(IF(ISNUMBER(SEARCH("JV2",F271:F284)), ROW(F271:F284)-MIN(ROW(F271:F284))+1, ""), ROW() -270 )), "")</f>
        <v/>
      </c>
    </row>
    <row r="277" spans="2:39" s="13" customFormat="1" ht="15" customHeight="1">
      <c r="B277" s="21" t="s">
        <v>560</v>
      </c>
      <c r="C277" s="1"/>
      <c r="D277" s="22" t="s">
        <v>573</v>
      </c>
      <c r="E277" s="1" t="s">
        <v>574</v>
      </c>
      <c r="F277" s="23" t="s">
        <v>13</v>
      </c>
      <c r="G277" s="24"/>
      <c r="H277" s="25">
        <v>4386</v>
      </c>
      <c r="I277" s="24"/>
      <c r="J277" s="25" t="b">
        <v>0</v>
      </c>
      <c r="K277" s="19"/>
      <c r="L277" s="26"/>
      <c r="M277" s="27"/>
      <c r="AB277" s="13" t="str">
        <f t="array" ref="AB277">IFERROR(INDEX(B271:B284, SMALL(IF("V"=F271:F284, ROW(F271:F284)-MIN(ROW(F271:F284))+1, ""), ROW() -270 )), "")</f>
        <v>Tennessee Wesleyan University</v>
      </c>
      <c r="AC277" s="13">
        <f t="array" ref="AC277">IFERROR(INDEX(C271:C284, SMALL(IF("V"=F271:F284, ROW(F271:F284)-MIN(ROW(F271:F284))+1, ""), ROW() -270 )), "")</f>
        <v>0</v>
      </c>
      <c r="AD277" s="13" t="str">
        <f t="array" ref="AD277">IFERROR(INDEX(D271:D284, SMALL(IF("V"=F271:F284, ROW(F271:F284)-MIN(ROW(F271:F284))+1, ""), ROW() -270 )), "")</f>
        <v>8663-24627</v>
      </c>
      <c r="AE277" s="13" t="str">
        <f t="array" ref="AE277">IFERROR(INDEX(E271:E284, SMALL(IF("V"=F271:F284, ROW(F271:F284)-MIN(ROW(F271:F284))+1, ""), ROW() -270 )), "")</f>
        <v>Tyler Moore</v>
      </c>
      <c r="AF277" s="13" t="str">
        <f t="array" ref="AF277">IFERROR(INDEX(B271:B284, SMALL(IF(ISNUMBER(SEARCH("JV1",F271:F284)), ROW(F271:F284)-MIN(ROW(F271:F284))+1, ""), ROW() -270 )), "")</f>
        <v/>
      </c>
      <c r="AG277" s="13" t="str">
        <f t="array" ref="AG277">IFERROR(INDEX(C271:C284, SMALL(IF(ISNUMBER(SEARCH("JV1",F271:F284)), ROW(F271:F284)-MIN(ROW(F271:F284))+1, ""), ROW() -270 )), "")</f>
        <v/>
      </c>
      <c r="AH277" s="13" t="str">
        <f t="array" ref="AH277">IFERROR(INDEX(D271:D284, SMALL(IF(ISNUMBER(SEARCH("JV1",F271:F284)), ROW(F271:F284)-MIN(ROW(F271:F284))+1, ""), ROW() -270 )), "")</f>
        <v/>
      </c>
      <c r="AI277" s="13" t="str">
        <f t="array" ref="AI277">IFERROR(INDEX(E271:E284, SMALL(IF(ISNUMBER(SEARCH("JV1",F271:F284)), ROW(F271:F284)-MIN(ROW(F271:F284))+1, ""), ROW() -270 )), "")</f>
        <v/>
      </c>
      <c r="AJ277" s="13" t="str">
        <f t="array" ref="AJ277">IFERROR(INDEX(B271:B284, SMALL(IF(ISNUMBER(SEARCH("JV2",F271:F284)), ROW(F271:F284)-MIN(ROW(F271:F284))+1, ""), ROW() -270 )), "")</f>
        <v/>
      </c>
      <c r="AK277" s="13" t="str">
        <f t="array" ref="AK277">IFERROR(INDEX(C271:C284, SMALL(IF(ISNUMBER(SEARCH("JV2",F271:F284)), ROW(F271:F284)-MIN(ROW(F271:F284))+1, ""), ROW() -270 )), "")</f>
        <v/>
      </c>
      <c r="AL277" s="13" t="str">
        <f t="array" ref="AL277">IFERROR(INDEX(D271:D284, SMALL(IF(ISNUMBER(SEARCH("JV2",F271:F284)), ROW(F271:F284)-MIN(ROW(F271:F284))+1, ""), ROW() -270 )), "")</f>
        <v/>
      </c>
      <c r="AM277" s="13" t="str">
        <f t="array" ref="AM277">IFERROR(INDEX(E271:E284, SMALL(IF(ISNUMBER(SEARCH("JV2",F271:F284)), ROW(F271:F284)-MIN(ROW(F271:F284))+1, ""), ROW() -270 )), "")</f>
        <v/>
      </c>
    </row>
    <row r="278" spans="2:39" s="13" customFormat="1" ht="15" customHeight="1">
      <c r="B278" s="21" t="s">
        <v>560</v>
      </c>
      <c r="C278" s="1"/>
      <c r="D278" s="22" t="s">
        <v>575</v>
      </c>
      <c r="E278" s="1" t="s">
        <v>576</v>
      </c>
      <c r="F278" s="23" t="s">
        <v>16</v>
      </c>
      <c r="G278" s="24"/>
      <c r="H278" s="25">
        <v>4386</v>
      </c>
      <c r="I278" s="24"/>
      <c r="J278" s="25" t="b">
        <v>0</v>
      </c>
      <c r="K278" s="19"/>
      <c r="L278" s="26"/>
      <c r="M278" s="27"/>
      <c r="AB278" s="13" t="str">
        <f t="array" ref="AB278">IFERROR(INDEX(B271:B284, SMALL(IF("V"=F271:F284, ROW(F271:F284)-MIN(ROW(F271:F284))+1, ""), ROW() -270 )), "")</f>
        <v/>
      </c>
      <c r="AC278" s="13" t="str">
        <f t="array" ref="AC278">IFERROR(INDEX(C271:C284, SMALL(IF("V"=F271:F284, ROW(F271:F284)-MIN(ROW(F271:F284))+1, ""), ROW() -270 )), "")</f>
        <v/>
      </c>
      <c r="AD278" s="13" t="str">
        <f t="array" ref="AD278">IFERROR(INDEX(D271:D284, SMALL(IF("V"=F271:F284, ROW(F271:F284)-MIN(ROW(F271:F284))+1, ""), ROW() -270 )), "")</f>
        <v/>
      </c>
      <c r="AE278" s="13" t="str">
        <f t="array" ref="AE278">IFERROR(INDEX(E271:E284, SMALL(IF("V"=F271:F284, ROW(F271:F284)-MIN(ROW(F271:F284))+1, ""), ROW() -270 )), "")</f>
        <v/>
      </c>
      <c r="AF278" s="13" t="str">
        <f t="array" ref="AF278">IFERROR(INDEX(B271:B284, SMALL(IF(ISNUMBER(SEARCH("JV1",F271:F284)), ROW(F271:F284)-MIN(ROW(F271:F284))+1, ""), ROW() -270 )), "")</f>
        <v/>
      </c>
      <c r="AG278" s="13" t="str">
        <f t="array" ref="AG278">IFERROR(INDEX(C271:C284, SMALL(IF(ISNUMBER(SEARCH("JV1",F271:F284)), ROW(F271:F284)-MIN(ROW(F271:F284))+1, ""), ROW() -270 )), "")</f>
        <v/>
      </c>
      <c r="AH278" s="13" t="str">
        <f t="array" ref="AH278">IFERROR(INDEX(D271:D284, SMALL(IF(ISNUMBER(SEARCH("JV1",F271:F284)), ROW(F271:F284)-MIN(ROW(F271:F284))+1, ""), ROW() -270 )), "")</f>
        <v/>
      </c>
      <c r="AI278" s="13" t="str">
        <f t="array" ref="AI278">IFERROR(INDEX(E271:E284, SMALL(IF(ISNUMBER(SEARCH("JV1",F271:F284)), ROW(F271:F284)-MIN(ROW(F271:F284))+1, ""), ROW() -270 )), "")</f>
        <v/>
      </c>
      <c r="AJ278" s="13" t="str">
        <f t="array" ref="AJ278">IFERROR(INDEX(B271:B284, SMALL(IF(ISNUMBER(SEARCH("JV2",F271:F284)), ROW(F271:F284)-MIN(ROW(F271:F284))+1, ""), ROW() -270 )), "")</f>
        <v/>
      </c>
      <c r="AK278" s="13" t="str">
        <f t="array" ref="AK278">IFERROR(INDEX(C271:C284, SMALL(IF(ISNUMBER(SEARCH("JV2",F271:F284)), ROW(F271:F284)-MIN(ROW(F271:F284))+1, ""), ROW() -270 )), "")</f>
        <v/>
      </c>
      <c r="AL278" s="13" t="str">
        <f t="array" ref="AL278">IFERROR(INDEX(D271:D284, SMALL(IF(ISNUMBER(SEARCH("JV2",F271:F284)), ROW(F271:F284)-MIN(ROW(F271:F284))+1, ""), ROW() -270 )), "")</f>
        <v/>
      </c>
      <c r="AM278" s="13" t="str">
        <f t="array" ref="AM278">IFERROR(INDEX(E271:E284, SMALL(IF(ISNUMBER(SEARCH("JV2",F271:F284)), ROW(F271:F284)-MIN(ROW(F271:F284))+1, ""), ROW() -270 )), "")</f>
        <v/>
      </c>
    </row>
    <row r="279" spans="2:39" s="13" customFormat="1" ht="15" customHeight="1">
      <c r="B279" s="21" t="s">
        <v>560</v>
      </c>
      <c r="C279" s="1"/>
      <c r="D279" s="22" t="s">
        <v>577</v>
      </c>
      <c r="E279" s="1" t="s">
        <v>578</v>
      </c>
      <c r="F279" s="23"/>
      <c r="G279" s="24"/>
      <c r="H279" s="25">
        <v>4386</v>
      </c>
      <c r="I279" s="24"/>
      <c r="J279" s="25" t="b">
        <v>0</v>
      </c>
      <c r="K279" s="19"/>
      <c r="L279" s="26"/>
      <c r="M279" s="27"/>
    </row>
    <row r="280" spans="2:39" s="13" customFormat="1" ht="15" customHeight="1">
      <c r="B280" s="21" t="s">
        <v>560</v>
      </c>
      <c r="C280" s="1"/>
      <c r="D280" s="22" t="s">
        <v>579</v>
      </c>
      <c r="E280" s="1" t="s">
        <v>580</v>
      </c>
      <c r="F280" s="23" t="s">
        <v>13</v>
      </c>
      <c r="G280" s="24"/>
      <c r="H280" s="25">
        <v>4386</v>
      </c>
      <c r="I280" s="24"/>
      <c r="J280" s="25" t="b">
        <v>0</v>
      </c>
      <c r="K280" s="19"/>
      <c r="L280" s="26"/>
      <c r="M280" s="27"/>
    </row>
    <row r="281" spans="2:39" s="13" customFormat="1" ht="15" customHeight="1">
      <c r="B281" s="21" t="s">
        <v>560</v>
      </c>
      <c r="C281" s="1"/>
      <c r="D281" s="22" t="s">
        <v>581</v>
      </c>
      <c r="E281" s="1" t="s">
        <v>582</v>
      </c>
      <c r="F281" s="23" t="s">
        <v>16</v>
      </c>
      <c r="G281" s="24"/>
      <c r="H281" s="25">
        <v>4386</v>
      </c>
      <c r="I281" s="24"/>
      <c r="J281" s="25" t="b">
        <v>0</v>
      </c>
      <c r="K281" s="19"/>
      <c r="L281" s="26"/>
      <c r="M281" s="27"/>
    </row>
    <row r="282" spans="2:39" s="13" customFormat="1" ht="15" customHeight="1">
      <c r="B282" s="21" t="s">
        <v>560</v>
      </c>
      <c r="C282" s="1"/>
      <c r="D282" s="22" t="s">
        <v>583</v>
      </c>
      <c r="E282" s="1" t="s">
        <v>584</v>
      </c>
      <c r="F282" s="23" t="s">
        <v>13</v>
      </c>
      <c r="G282" s="24"/>
      <c r="H282" s="25">
        <v>4386</v>
      </c>
      <c r="I282" s="24"/>
      <c r="J282" s="25" t="b">
        <v>0</v>
      </c>
      <c r="K282" s="19"/>
      <c r="L282" s="26"/>
      <c r="M282" s="27"/>
    </row>
    <row r="283" spans="2:39" s="13" customFormat="1" ht="15" customHeight="1">
      <c r="B283" s="21" t="s">
        <v>560</v>
      </c>
      <c r="C283" s="1"/>
      <c r="D283" s="22" t="s">
        <v>585</v>
      </c>
      <c r="E283" s="1" t="s">
        <v>586</v>
      </c>
      <c r="F283" s="23" t="s">
        <v>16</v>
      </c>
      <c r="G283" s="24"/>
      <c r="H283" s="25">
        <v>4386</v>
      </c>
      <c r="I283" s="24"/>
      <c r="J283" s="25" t="b">
        <v>0</v>
      </c>
      <c r="K283" s="19"/>
      <c r="L283" s="26"/>
      <c r="M283" s="27"/>
    </row>
    <row r="284" spans="2:39" s="13" customFormat="1" ht="15" customHeight="1">
      <c r="B284" s="21" t="s">
        <v>560</v>
      </c>
      <c r="C284" s="1"/>
      <c r="D284" s="22" t="s">
        <v>587</v>
      </c>
      <c r="E284" s="1" t="s">
        <v>588</v>
      </c>
      <c r="F284" s="23" t="s">
        <v>13</v>
      </c>
      <c r="G284" s="24"/>
      <c r="H284" s="25">
        <v>4386</v>
      </c>
      <c r="I284" s="24"/>
      <c r="J284" s="25" t="b">
        <v>0</v>
      </c>
      <c r="K284" s="19"/>
      <c r="L284" s="26"/>
      <c r="M284" s="27"/>
    </row>
    <row r="285" spans="2:39" s="13" customFormat="1" ht="15" customHeight="1">
      <c r="B285" s="21" t="s">
        <v>589</v>
      </c>
      <c r="C285" s="1"/>
      <c r="D285" s="22" t="s">
        <v>590</v>
      </c>
      <c r="E285" s="1" t="s">
        <v>591</v>
      </c>
      <c r="F285" s="23" t="s">
        <v>13</v>
      </c>
      <c r="G285" s="24"/>
      <c r="H285" s="25">
        <v>3103</v>
      </c>
      <c r="I285" s="24"/>
      <c r="J285" s="25" t="b">
        <v>0</v>
      </c>
      <c r="K285" s="19"/>
      <c r="L285" s="26"/>
      <c r="M285" s="27"/>
      <c r="AB285" s="13" t="str">
        <f t="array" ref="AB285">IFERROR(INDEX(B285:B293, SMALL(IF("V"=F285:F293, ROW(F285:F293)-MIN(ROW(F285:F293))+1, ""), ROW() -284 )), "")</f>
        <v>Union College</v>
      </c>
      <c r="AC285" s="13">
        <f t="array" ref="AC285">IFERROR(INDEX(C285:C293, SMALL(IF("V"=F285:F293, ROW(F285:F293)-MIN(ROW(F285:F293))+1, ""), ROW() -284 )), "")</f>
        <v>0</v>
      </c>
      <c r="AD285" s="13" t="str">
        <f t="array" ref="AD285">IFERROR(INDEX(D285:D293, SMALL(IF("V"=F285:F293, ROW(F285:F293)-MIN(ROW(F285:F293))+1, ""), ROW() -284 )), "")</f>
        <v>11-182949</v>
      </c>
      <c r="AE285" s="13" t="str">
        <f t="array" ref="AE285">IFERROR(INDEX(E285:E293, SMALL(IF("V"=F285:F293, ROW(F285:F293)-MIN(ROW(F285:F293))+1, ""), ROW() -284 )), "")</f>
        <v>Charles Goguen</v>
      </c>
      <c r="AF285" s="13" t="str">
        <f t="array" ref="AF285">IFERROR(INDEX(B285:B293, SMALL(IF(ISNUMBER(SEARCH("JV1",F285:F293)), ROW(F285:F293)-MIN(ROW(F285:F293))+1, ""), ROW() -284 )), "")</f>
        <v/>
      </c>
      <c r="AG285" s="13" t="str">
        <f t="array" ref="AG285">IFERROR(INDEX(C285:C293, SMALL(IF(ISNUMBER(SEARCH("JV1",F285:F293)), ROW(F285:F293)-MIN(ROW(F285:F293))+1, ""), ROW() -284 )), "")</f>
        <v/>
      </c>
      <c r="AH285" s="13" t="str">
        <f t="array" ref="AH285">IFERROR(INDEX(D285:D293, SMALL(IF(ISNUMBER(SEARCH("JV1",F285:F293)), ROW(F285:F293)-MIN(ROW(F285:F293))+1, ""), ROW() -284 )), "")</f>
        <v/>
      </c>
      <c r="AI285" s="13" t="str">
        <f t="array" ref="AI285">IFERROR(INDEX(E285:E293, SMALL(IF(ISNUMBER(SEARCH("JV1",F285:F293)), ROW(F285:F293)-MIN(ROW(F285:F293))+1, ""), ROW() -284 )), "")</f>
        <v/>
      </c>
      <c r="AJ285" s="13" t="str">
        <f t="array" ref="AJ285">IFERROR(INDEX(B285:B293, SMALL(IF(ISNUMBER(SEARCH("JV2",F285:F293)), ROW(F285:F293)-MIN(ROW(F285:F293))+1, ""), ROW() -284 )), "")</f>
        <v/>
      </c>
      <c r="AK285" s="13" t="str">
        <f t="array" ref="AK285">IFERROR(INDEX(C285:C293, SMALL(IF(ISNUMBER(SEARCH("JV2",F285:F293)), ROW(F285:F293)-MIN(ROW(F285:F293))+1, ""), ROW() -284 )), "")</f>
        <v/>
      </c>
      <c r="AL285" s="13" t="str">
        <f t="array" ref="AL285">IFERROR(INDEX(D285:D293, SMALL(IF(ISNUMBER(SEARCH("JV2",F285:F293)), ROW(F285:F293)-MIN(ROW(F285:F293))+1, ""), ROW() -284 )), "")</f>
        <v/>
      </c>
      <c r="AM285" s="13" t="str">
        <f t="array" ref="AM285">IFERROR(INDEX(E285:E293, SMALL(IF(ISNUMBER(SEARCH("JV2",F285:F293)), ROW(F285:F293)-MIN(ROW(F285:F293))+1, ""), ROW() -284 )), "")</f>
        <v/>
      </c>
    </row>
    <row r="286" spans="2:39" s="13" customFormat="1" ht="15" customHeight="1">
      <c r="B286" s="21" t="s">
        <v>589</v>
      </c>
      <c r="C286" s="1"/>
      <c r="D286" s="22" t="s">
        <v>592</v>
      </c>
      <c r="E286" s="1" t="s">
        <v>593</v>
      </c>
      <c r="F286" s="23" t="s">
        <v>13</v>
      </c>
      <c r="G286" s="24"/>
      <c r="H286" s="25">
        <v>3103</v>
      </c>
      <c r="I286" s="24"/>
      <c r="J286" s="25" t="b">
        <v>0</v>
      </c>
      <c r="K286" s="19"/>
      <c r="L286" s="26"/>
      <c r="M286" s="27"/>
      <c r="AB286" s="13" t="str">
        <f t="array" ref="AB286">IFERROR(INDEX(B285:B293, SMALL(IF("V"=F285:F293, ROW(F285:F293)-MIN(ROW(F285:F293))+1, ""), ROW() -284 )), "")</f>
        <v>Union College</v>
      </c>
      <c r="AC286" s="13">
        <f t="array" ref="AC286">IFERROR(INDEX(C285:C293, SMALL(IF("V"=F285:F293, ROW(F285:F293)-MIN(ROW(F285:F293))+1, ""), ROW() -284 )), "")</f>
        <v>0</v>
      </c>
      <c r="AD286" s="13" t="str">
        <f t="array" ref="AD286">IFERROR(INDEX(D285:D293, SMALL(IF("V"=F285:F293, ROW(F285:F293)-MIN(ROW(F285:F293))+1, ""), ROW() -284 )), "")</f>
        <v>11-430517</v>
      </c>
      <c r="AE286" s="13" t="str">
        <f t="array" ref="AE286">IFERROR(INDEX(E285:E293, SMALL(IF("V"=F285:F293, ROW(F285:F293)-MIN(ROW(F285:F293))+1, ""), ROW() -284 )), "")</f>
        <v>David Painter</v>
      </c>
      <c r="AF286" s="13" t="str">
        <f t="array" ref="AF286">IFERROR(INDEX(B285:B293, SMALL(IF(ISNUMBER(SEARCH("JV1",F285:F293)), ROW(F285:F293)-MIN(ROW(F285:F293))+1, ""), ROW() -284 )), "")</f>
        <v/>
      </c>
      <c r="AG286" s="13" t="str">
        <f t="array" ref="AG286">IFERROR(INDEX(C285:C293, SMALL(IF(ISNUMBER(SEARCH("JV1",F285:F293)), ROW(F285:F293)-MIN(ROW(F285:F293))+1, ""), ROW() -284 )), "")</f>
        <v/>
      </c>
      <c r="AH286" s="13" t="str">
        <f t="array" ref="AH286">IFERROR(INDEX(D285:D293, SMALL(IF(ISNUMBER(SEARCH("JV1",F285:F293)), ROW(F285:F293)-MIN(ROW(F285:F293))+1, ""), ROW() -284 )), "")</f>
        <v/>
      </c>
      <c r="AI286" s="13" t="str">
        <f t="array" ref="AI286">IFERROR(INDEX(E285:E293, SMALL(IF(ISNUMBER(SEARCH("JV1",F285:F293)), ROW(F285:F293)-MIN(ROW(F285:F293))+1, ""), ROW() -284 )), "")</f>
        <v/>
      </c>
      <c r="AJ286" s="13" t="str">
        <f t="array" ref="AJ286">IFERROR(INDEX(B285:B293, SMALL(IF(ISNUMBER(SEARCH("JV2",F285:F293)), ROW(F285:F293)-MIN(ROW(F285:F293))+1, ""), ROW() -284 )), "")</f>
        <v/>
      </c>
      <c r="AK286" s="13" t="str">
        <f t="array" ref="AK286">IFERROR(INDEX(C285:C293, SMALL(IF(ISNUMBER(SEARCH("JV2",F285:F293)), ROW(F285:F293)-MIN(ROW(F285:F293))+1, ""), ROW() -284 )), "")</f>
        <v/>
      </c>
      <c r="AL286" s="13" t="str">
        <f t="array" ref="AL286">IFERROR(INDEX(D285:D293, SMALL(IF(ISNUMBER(SEARCH("JV2",F285:F293)), ROW(F285:F293)-MIN(ROW(F285:F293))+1, ""), ROW() -284 )), "")</f>
        <v/>
      </c>
      <c r="AM286" s="13" t="str">
        <f t="array" ref="AM286">IFERROR(INDEX(E285:E293, SMALL(IF(ISNUMBER(SEARCH("JV2",F285:F293)), ROW(F285:F293)-MIN(ROW(F285:F293))+1, ""), ROW() -284 )), "")</f>
        <v/>
      </c>
    </row>
    <row r="287" spans="2:39" s="13" customFormat="1" ht="15" customHeight="1">
      <c r="B287" s="21" t="s">
        <v>589</v>
      </c>
      <c r="C287" s="1"/>
      <c r="D287" s="22" t="s">
        <v>594</v>
      </c>
      <c r="E287" s="1" t="s">
        <v>595</v>
      </c>
      <c r="F287" s="23" t="s">
        <v>13</v>
      </c>
      <c r="G287" s="24"/>
      <c r="H287" s="25">
        <v>3103</v>
      </c>
      <c r="I287" s="24"/>
      <c r="J287" s="25" t="b">
        <v>0</v>
      </c>
      <c r="K287" s="19"/>
      <c r="L287" s="26"/>
      <c r="M287" s="27"/>
      <c r="AB287" s="13" t="str">
        <f t="array" ref="AB287">IFERROR(INDEX(B285:B293, SMALL(IF("V"=F285:F293, ROW(F285:F293)-MIN(ROW(F285:F293))+1, ""), ROW() -284 )), "")</f>
        <v>Union College</v>
      </c>
      <c r="AC287" s="13">
        <f t="array" ref="AC287">IFERROR(INDEX(C285:C293, SMALL(IF("V"=F285:F293, ROW(F285:F293)-MIN(ROW(F285:F293))+1, ""), ROW() -284 )), "")</f>
        <v>0</v>
      </c>
      <c r="AD287" s="13" t="str">
        <f t="array" ref="AD287">IFERROR(INDEX(D285:D293, SMALL(IF("V"=F285:F293, ROW(F285:F293)-MIN(ROW(F285:F293))+1, ""), ROW() -284 )), "")</f>
        <v>11-262432</v>
      </c>
      <c r="AE287" s="13" t="str">
        <f t="array" ref="AE287">IFERROR(INDEX(E285:E293, SMALL(IF("V"=F285:F293, ROW(F285:F293)-MIN(ROW(F285:F293))+1, ""), ROW() -284 )), "")</f>
        <v>Dylan Barkdoll</v>
      </c>
      <c r="AF287" s="13" t="str">
        <f t="array" ref="AF287">IFERROR(INDEX(B285:B293, SMALL(IF(ISNUMBER(SEARCH("JV1",F285:F293)), ROW(F285:F293)-MIN(ROW(F285:F293))+1, ""), ROW() -284 )), "")</f>
        <v/>
      </c>
      <c r="AG287" s="13" t="str">
        <f t="array" ref="AG287">IFERROR(INDEX(C285:C293, SMALL(IF(ISNUMBER(SEARCH("JV1",F285:F293)), ROW(F285:F293)-MIN(ROW(F285:F293))+1, ""), ROW() -284 )), "")</f>
        <v/>
      </c>
      <c r="AH287" s="13" t="str">
        <f t="array" ref="AH287">IFERROR(INDEX(D285:D293, SMALL(IF(ISNUMBER(SEARCH("JV1",F285:F293)), ROW(F285:F293)-MIN(ROW(F285:F293))+1, ""), ROW() -284 )), "")</f>
        <v/>
      </c>
      <c r="AI287" s="13" t="str">
        <f t="array" ref="AI287">IFERROR(INDEX(E285:E293, SMALL(IF(ISNUMBER(SEARCH("JV1",F285:F293)), ROW(F285:F293)-MIN(ROW(F285:F293))+1, ""), ROW() -284 )), "")</f>
        <v/>
      </c>
      <c r="AJ287" s="13" t="str">
        <f t="array" ref="AJ287">IFERROR(INDEX(B285:B293, SMALL(IF(ISNUMBER(SEARCH("JV2",F285:F293)), ROW(F285:F293)-MIN(ROW(F285:F293))+1, ""), ROW() -284 )), "")</f>
        <v/>
      </c>
      <c r="AK287" s="13" t="str">
        <f t="array" ref="AK287">IFERROR(INDEX(C285:C293, SMALL(IF(ISNUMBER(SEARCH("JV2",F285:F293)), ROW(F285:F293)-MIN(ROW(F285:F293))+1, ""), ROW() -284 )), "")</f>
        <v/>
      </c>
      <c r="AL287" s="13" t="str">
        <f t="array" ref="AL287">IFERROR(INDEX(D285:D293, SMALL(IF(ISNUMBER(SEARCH("JV2",F285:F293)), ROW(F285:F293)-MIN(ROW(F285:F293))+1, ""), ROW() -284 )), "")</f>
        <v/>
      </c>
      <c r="AM287" s="13" t="str">
        <f t="array" ref="AM287">IFERROR(INDEX(E285:E293, SMALL(IF(ISNUMBER(SEARCH("JV2",F285:F293)), ROW(F285:F293)-MIN(ROW(F285:F293))+1, ""), ROW() -284 )), "")</f>
        <v/>
      </c>
    </row>
    <row r="288" spans="2:39" s="13" customFormat="1" ht="15" customHeight="1">
      <c r="B288" s="21" t="s">
        <v>589</v>
      </c>
      <c r="C288" s="1"/>
      <c r="D288" s="22" t="s">
        <v>596</v>
      </c>
      <c r="E288" s="1" t="s">
        <v>597</v>
      </c>
      <c r="F288" s="23" t="s">
        <v>13</v>
      </c>
      <c r="G288" s="24"/>
      <c r="H288" s="25">
        <v>3103</v>
      </c>
      <c r="I288" s="24"/>
      <c r="J288" s="25" t="b">
        <v>0</v>
      </c>
      <c r="K288" s="19"/>
      <c r="L288" s="26"/>
      <c r="M288" s="27"/>
      <c r="AB288" s="13" t="str">
        <f t="array" ref="AB288">IFERROR(INDEX(B285:B293, SMALL(IF("V"=F285:F293, ROW(F285:F293)-MIN(ROW(F285:F293))+1, ""), ROW() -284 )), "")</f>
        <v>Union College</v>
      </c>
      <c r="AC288" s="13">
        <f t="array" ref="AC288">IFERROR(INDEX(C285:C293, SMALL(IF("V"=F285:F293, ROW(F285:F293)-MIN(ROW(F285:F293))+1, ""), ROW() -284 )), "")</f>
        <v>0</v>
      </c>
      <c r="AD288" s="13" t="str">
        <f t="array" ref="AD288">IFERROR(INDEX(D285:D293, SMALL(IF("V"=F285:F293, ROW(F285:F293)-MIN(ROW(F285:F293))+1, ""), ROW() -284 )), "")</f>
        <v>17-18896</v>
      </c>
      <c r="AE288" s="13" t="str">
        <f t="array" ref="AE288">IFERROR(INDEX(E285:E293, SMALL(IF("V"=F285:F293, ROW(F285:F293)-MIN(ROW(F285:F293))+1, ""), ROW() -284 )), "")</f>
        <v>Hunter Cain</v>
      </c>
      <c r="AF288" s="13" t="str">
        <f t="array" ref="AF288">IFERROR(INDEX(B285:B293, SMALL(IF(ISNUMBER(SEARCH("JV1",F285:F293)), ROW(F285:F293)-MIN(ROW(F285:F293))+1, ""), ROW() -284 )), "")</f>
        <v/>
      </c>
      <c r="AG288" s="13" t="str">
        <f t="array" ref="AG288">IFERROR(INDEX(C285:C293, SMALL(IF(ISNUMBER(SEARCH("JV1",F285:F293)), ROW(F285:F293)-MIN(ROW(F285:F293))+1, ""), ROW() -284 )), "")</f>
        <v/>
      </c>
      <c r="AH288" s="13" t="str">
        <f t="array" ref="AH288">IFERROR(INDEX(D285:D293, SMALL(IF(ISNUMBER(SEARCH("JV1",F285:F293)), ROW(F285:F293)-MIN(ROW(F285:F293))+1, ""), ROW() -284 )), "")</f>
        <v/>
      </c>
      <c r="AI288" s="13" t="str">
        <f t="array" ref="AI288">IFERROR(INDEX(E285:E293, SMALL(IF(ISNUMBER(SEARCH("JV1",F285:F293)), ROW(F285:F293)-MIN(ROW(F285:F293))+1, ""), ROW() -284 )), "")</f>
        <v/>
      </c>
      <c r="AJ288" s="13" t="str">
        <f t="array" ref="AJ288">IFERROR(INDEX(B285:B293, SMALL(IF(ISNUMBER(SEARCH("JV2",F285:F293)), ROW(F285:F293)-MIN(ROW(F285:F293))+1, ""), ROW() -284 )), "")</f>
        <v/>
      </c>
      <c r="AK288" s="13" t="str">
        <f t="array" ref="AK288">IFERROR(INDEX(C285:C293, SMALL(IF(ISNUMBER(SEARCH("JV2",F285:F293)), ROW(F285:F293)-MIN(ROW(F285:F293))+1, ""), ROW() -284 )), "")</f>
        <v/>
      </c>
      <c r="AL288" s="13" t="str">
        <f t="array" ref="AL288">IFERROR(INDEX(D285:D293, SMALL(IF(ISNUMBER(SEARCH("JV2",F285:F293)), ROW(F285:F293)-MIN(ROW(F285:F293))+1, ""), ROW() -284 )), "")</f>
        <v/>
      </c>
      <c r="AM288" s="13" t="str">
        <f t="array" ref="AM288">IFERROR(INDEX(E285:E293, SMALL(IF(ISNUMBER(SEARCH("JV2",F285:F293)), ROW(F285:F293)-MIN(ROW(F285:F293))+1, ""), ROW() -284 )), "")</f>
        <v/>
      </c>
    </row>
    <row r="289" spans="2:39" s="13" customFormat="1" ht="15" customHeight="1">
      <c r="B289" s="21" t="s">
        <v>589</v>
      </c>
      <c r="C289" s="1"/>
      <c r="D289" s="22" t="s">
        <v>598</v>
      </c>
      <c r="E289" s="1" t="s">
        <v>599</v>
      </c>
      <c r="F289" s="23" t="s">
        <v>13</v>
      </c>
      <c r="G289" s="24"/>
      <c r="H289" s="25">
        <v>3103</v>
      </c>
      <c r="I289" s="24"/>
      <c r="J289" s="25" t="b">
        <v>0</v>
      </c>
      <c r="K289" s="19"/>
      <c r="L289" s="26"/>
      <c r="M289" s="27"/>
      <c r="AB289" s="13" t="str">
        <f t="array" ref="AB289">IFERROR(INDEX(B285:B293, SMALL(IF("V"=F285:F293, ROW(F285:F293)-MIN(ROW(F285:F293))+1, ""), ROW() -284 )), "")</f>
        <v>Union College</v>
      </c>
      <c r="AC289" s="13">
        <f t="array" ref="AC289">IFERROR(INDEX(C285:C293, SMALL(IF("V"=F285:F293, ROW(F285:F293)-MIN(ROW(F285:F293))+1, ""), ROW() -284 )), "")</f>
        <v>0</v>
      </c>
      <c r="AD289" s="13" t="str">
        <f t="array" ref="AD289">IFERROR(INDEX(D285:D293, SMALL(IF("V"=F285:F293, ROW(F285:F293)-MIN(ROW(F285:F293))+1, ""), ROW() -284 )), "")</f>
        <v>4860-813</v>
      </c>
      <c r="AE289" s="13" t="str">
        <f t="array" ref="AE289">IFERROR(INDEX(E285:E293, SMALL(IF("V"=F285:F293, ROW(F285:F293)-MIN(ROW(F285:F293))+1, ""), ROW() -284 )), "")</f>
        <v>Jeffrey Carter</v>
      </c>
      <c r="AF289" s="13" t="str">
        <f t="array" ref="AF289">IFERROR(INDEX(B285:B293, SMALL(IF(ISNUMBER(SEARCH("JV1",F285:F293)), ROW(F285:F293)-MIN(ROW(F285:F293))+1, ""), ROW() -284 )), "")</f>
        <v/>
      </c>
      <c r="AG289" s="13" t="str">
        <f t="array" ref="AG289">IFERROR(INDEX(C285:C293, SMALL(IF(ISNUMBER(SEARCH("JV1",F285:F293)), ROW(F285:F293)-MIN(ROW(F285:F293))+1, ""), ROW() -284 )), "")</f>
        <v/>
      </c>
      <c r="AH289" s="13" t="str">
        <f t="array" ref="AH289">IFERROR(INDEX(D285:D293, SMALL(IF(ISNUMBER(SEARCH("JV1",F285:F293)), ROW(F285:F293)-MIN(ROW(F285:F293))+1, ""), ROW() -284 )), "")</f>
        <v/>
      </c>
      <c r="AI289" s="13" t="str">
        <f t="array" ref="AI289">IFERROR(INDEX(E285:E293, SMALL(IF(ISNUMBER(SEARCH("JV1",F285:F293)), ROW(F285:F293)-MIN(ROW(F285:F293))+1, ""), ROW() -284 )), "")</f>
        <v/>
      </c>
      <c r="AJ289" s="13" t="str">
        <f t="array" ref="AJ289">IFERROR(INDEX(B285:B293, SMALL(IF(ISNUMBER(SEARCH("JV2",F285:F293)), ROW(F285:F293)-MIN(ROW(F285:F293))+1, ""), ROW() -284 )), "")</f>
        <v/>
      </c>
      <c r="AK289" s="13" t="str">
        <f t="array" ref="AK289">IFERROR(INDEX(C285:C293, SMALL(IF(ISNUMBER(SEARCH("JV2",F285:F293)), ROW(F285:F293)-MIN(ROW(F285:F293))+1, ""), ROW() -284 )), "")</f>
        <v/>
      </c>
      <c r="AL289" s="13" t="str">
        <f t="array" ref="AL289">IFERROR(INDEX(D285:D293, SMALL(IF(ISNUMBER(SEARCH("JV2",F285:F293)), ROW(F285:F293)-MIN(ROW(F285:F293))+1, ""), ROW() -284 )), "")</f>
        <v/>
      </c>
      <c r="AM289" s="13" t="str">
        <f t="array" ref="AM289">IFERROR(INDEX(E285:E293, SMALL(IF(ISNUMBER(SEARCH("JV2",F285:F293)), ROW(F285:F293)-MIN(ROW(F285:F293))+1, ""), ROW() -284 )), "")</f>
        <v/>
      </c>
    </row>
    <row r="290" spans="2:39" s="13" customFormat="1" ht="15" customHeight="1">
      <c r="B290" s="21" t="s">
        <v>589</v>
      </c>
      <c r="C290" s="1"/>
      <c r="D290" s="22" t="s">
        <v>600</v>
      </c>
      <c r="E290" s="1" t="s">
        <v>601</v>
      </c>
      <c r="F290" s="23" t="s">
        <v>13</v>
      </c>
      <c r="G290" s="24"/>
      <c r="H290" s="25">
        <v>3103</v>
      </c>
      <c r="I290" s="24"/>
      <c r="J290" s="25" t="b">
        <v>0</v>
      </c>
      <c r="K290" s="19"/>
      <c r="L290" s="26"/>
      <c r="M290" s="27"/>
      <c r="AB290" s="13" t="str">
        <f t="array" ref="AB290">IFERROR(INDEX(B285:B293, SMALL(IF("V"=F285:F293, ROW(F285:F293)-MIN(ROW(F285:F293))+1, ""), ROW() -284 )), "")</f>
        <v>Union College</v>
      </c>
      <c r="AC290" s="13">
        <f t="array" ref="AC290">IFERROR(INDEX(C285:C293, SMALL(IF("V"=F285:F293, ROW(F285:F293)-MIN(ROW(F285:F293))+1, ""), ROW() -284 )), "")</f>
        <v>0</v>
      </c>
      <c r="AD290" s="13" t="str">
        <f t="array" ref="AD290">IFERROR(INDEX(D285:D293, SMALL(IF("V"=F285:F293, ROW(F285:F293)-MIN(ROW(F285:F293))+1, ""), ROW() -284 )), "")</f>
        <v>20-21971</v>
      </c>
      <c r="AE290" s="13" t="str">
        <f t="array" ref="AE290">IFERROR(INDEX(E285:E293, SMALL(IF("V"=F285:F293, ROW(F285:F293)-MIN(ROW(F285:F293))+1, ""), ROW() -284 )), "")</f>
        <v>Michael Dixon</v>
      </c>
      <c r="AF290" s="13" t="str">
        <f t="array" ref="AF290">IFERROR(INDEX(B285:B293, SMALL(IF(ISNUMBER(SEARCH("JV1",F285:F293)), ROW(F285:F293)-MIN(ROW(F285:F293))+1, ""), ROW() -284 )), "")</f>
        <v/>
      </c>
      <c r="AG290" s="13" t="str">
        <f t="array" ref="AG290">IFERROR(INDEX(C285:C293, SMALL(IF(ISNUMBER(SEARCH("JV1",F285:F293)), ROW(F285:F293)-MIN(ROW(F285:F293))+1, ""), ROW() -284 )), "")</f>
        <v/>
      </c>
      <c r="AH290" s="13" t="str">
        <f t="array" ref="AH290">IFERROR(INDEX(D285:D293, SMALL(IF(ISNUMBER(SEARCH("JV1",F285:F293)), ROW(F285:F293)-MIN(ROW(F285:F293))+1, ""), ROW() -284 )), "")</f>
        <v/>
      </c>
      <c r="AI290" s="13" t="str">
        <f t="array" ref="AI290">IFERROR(INDEX(E285:E293, SMALL(IF(ISNUMBER(SEARCH("JV1",F285:F293)), ROW(F285:F293)-MIN(ROW(F285:F293))+1, ""), ROW() -284 )), "")</f>
        <v/>
      </c>
      <c r="AJ290" s="13" t="str">
        <f t="array" ref="AJ290">IFERROR(INDEX(B285:B293, SMALL(IF(ISNUMBER(SEARCH("JV2",F285:F293)), ROW(F285:F293)-MIN(ROW(F285:F293))+1, ""), ROW() -284 )), "")</f>
        <v/>
      </c>
      <c r="AK290" s="13" t="str">
        <f t="array" ref="AK290">IFERROR(INDEX(C285:C293, SMALL(IF(ISNUMBER(SEARCH("JV2",F285:F293)), ROW(F285:F293)-MIN(ROW(F285:F293))+1, ""), ROW() -284 )), "")</f>
        <v/>
      </c>
      <c r="AL290" s="13" t="str">
        <f t="array" ref="AL290">IFERROR(INDEX(D285:D293, SMALL(IF(ISNUMBER(SEARCH("JV2",F285:F293)), ROW(F285:F293)-MIN(ROW(F285:F293))+1, ""), ROW() -284 )), "")</f>
        <v/>
      </c>
      <c r="AM290" s="13" t="str">
        <f t="array" ref="AM290">IFERROR(INDEX(E285:E293, SMALL(IF(ISNUMBER(SEARCH("JV2",F285:F293)), ROW(F285:F293)-MIN(ROW(F285:F293))+1, ""), ROW() -284 )), "")</f>
        <v/>
      </c>
    </row>
    <row r="291" spans="2:39" s="13" customFormat="1" ht="15" customHeight="1">
      <c r="B291" s="21" t="s">
        <v>589</v>
      </c>
      <c r="C291" s="1"/>
      <c r="D291" s="22" t="s">
        <v>602</v>
      </c>
      <c r="E291" s="1" t="s">
        <v>603</v>
      </c>
      <c r="F291" s="23" t="s">
        <v>29</v>
      </c>
      <c r="G291" s="24"/>
      <c r="H291" s="25">
        <v>3103</v>
      </c>
      <c r="I291" s="24"/>
      <c r="J291" s="25" t="b">
        <v>0</v>
      </c>
      <c r="K291" s="19"/>
      <c r="L291" s="26"/>
      <c r="M291" s="27"/>
      <c r="AB291" s="13" t="str">
        <f t="array" ref="AB291">IFERROR(INDEX(B285:B293, SMALL(IF("V"=F285:F293, ROW(F285:F293)-MIN(ROW(F285:F293))+1, ""), ROW() -284 )), "")</f>
        <v>Union College</v>
      </c>
      <c r="AC291" s="13">
        <f t="array" ref="AC291">IFERROR(INDEX(C285:C293, SMALL(IF("V"=F285:F293, ROW(F285:F293)-MIN(ROW(F285:F293))+1, ""), ROW() -284 )), "")</f>
        <v>0</v>
      </c>
      <c r="AD291" s="13" t="str">
        <f t="array" ref="AD291">IFERROR(INDEX(D285:D293, SMALL(IF("V"=F285:F293, ROW(F285:F293)-MIN(ROW(F285:F293))+1, ""), ROW() -284 )), "")</f>
        <v>15-128090</v>
      </c>
      <c r="AE291" s="13" t="str">
        <f t="array" ref="AE291">IFERROR(INDEX(E285:E293, SMALL(IF("V"=F285:F293, ROW(F285:F293)-MIN(ROW(F285:F293))+1, ""), ROW() -284 )), "")</f>
        <v>Rieley Ulanday</v>
      </c>
      <c r="AF291" s="13" t="str">
        <f t="array" ref="AF291">IFERROR(INDEX(B285:B293, SMALL(IF(ISNUMBER(SEARCH("JV1",F285:F293)), ROW(F285:F293)-MIN(ROW(F285:F293))+1, ""), ROW() -284 )), "")</f>
        <v/>
      </c>
      <c r="AG291" s="13" t="str">
        <f t="array" ref="AG291">IFERROR(INDEX(C285:C293, SMALL(IF(ISNUMBER(SEARCH("JV1",F285:F293)), ROW(F285:F293)-MIN(ROW(F285:F293))+1, ""), ROW() -284 )), "")</f>
        <v/>
      </c>
      <c r="AH291" s="13" t="str">
        <f t="array" ref="AH291">IFERROR(INDEX(D285:D293, SMALL(IF(ISNUMBER(SEARCH("JV1",F285:F293)), ROW(F285:F293)-MIN(ROW(F285:F293))+1, ""), ROW() -284 )), "")</f>
        <v/>
      </c>
      <c r="AI291" s="13" t="str">
        <f t="array" ref="AI291">IFERROR(INDEX(E285:E293, SMALL(IF(ISNUMBER(SEARCH("JV1",F285:F293)), ROW(F285:F293)-MIN(ROW(F285:F293))+1, ""), ROW() -284 )), "")</f>
        <v/>
      </c>
      <c r="AJ291" s="13" t="str">
        <f t="array" ref="AJ291">IFERROR(INDEX(B285:B293, SMALL(IF(ISNUMBER(SEARCH("JV2",F285:F293)), ROW(F285:F293)-MIN(ROW(F285:F293))+1, ""), ROW() -284 )), "")</f>
        <v/>
      </c>
      <c r="AK291" s="13" t="str">
        <f t="array" ref="AK291">IFERROR(INDEX(C285:C293, SMALL(IF(ISNUMBER(SEARCH("JV2",F285:F293)), ROW(F285:F293)-MIN(ROW(F285:F293))+1, ""), ROW() -284 )), "")</f>
        <v/>
      </c>
      <c r="AL291" s="13" t="str">
        <f t="array" ref="AL291">IFERROR(INDEX(D285:D293, SMALL(IF(ISNUMBER(SEARCH("JV2",F285:F293)), ROW(F285:F293)-MIN(ROW(F285:F293))+1, ""), ROW() -284 )), "")</f>
        <v/>
      </c>
      <c r="AM291" s="13" t="str">
        <f t="array" ref="AM291">IFERROR(INDEX(E285:E293, SMALL(IF(ISNUMBER(SEARCH("JV2",F285:F293)), ROW(F285:F293)-MIN(ROW(F285:F293))+1, ""), ROW() -284 )), "")</f>
        <v/>
      </c>
    </row>
    <row r="292" spans="2:39" s="13" customFormat="1" ht="15" customHeight="1">
      <c r="B292" s="21" t="s">
        <v>589</v>
      </c>
      <c r="C292" s="1"/>
      <c r="D292" s="22" t="s">
        <v>604</v>
      </c>
      <c r="E292" s="1" t="s">
        <v>605</v>
      </c>
      <c r="F292" s="23" t="s">
        <v>13</v>
      </c>
      <c r="G292" s="24"/>
      <c r="H292" s="25">
        <v>3103</v>
      </c>
      <c r="I292" s="24"/>
      <c r="J292" s="25" t="b">
        <v>0</v>
      </c>
      <c r="K292" s="19"/>
      <c r="L292" s="26"/>
      <c r="M292" s="27"/>
      <c r="AB292" s="13" t="str">
        <f t="array" ref="AB292">IFERROR(INDEX(B285:B293, SMALL(IF("V"=F285:F293, ROW(F285:F293)-MIN(ROW(F285:F293))+1, ""), ROW() -284 )), "")</f>
        <v>Union College</v>
      </c>
      <c r="AC292" s="13">
        <f t="array" ref="AC292">IFERROR(INDEX(C285:C293, SMALL(IF("V"=F285:F293, ROW(F285:F293)-MIN(ROW(F285:F293))+1, ""), ROW() -284 )), "")</f>
        <v>0</v>
      </c>
      <c r="AD292" s="13" t="str">
        <f t="array" ref="AD292">IFERROR(INDEX(D285:D293, SMALL(IF("V"=F285:F293, ROW(F285:F293)-MIN(ROW(F285:F293))+1, ""), ROW() -284 )), "")</f>
        <v>19-39497</v>
      </c>
      <c r="AE292" s="13" t="str">
        <f t="array" ref="AE292">IFERROR(INDEX(E285:E293, SMALL(IF("V"=F285:F293, ROW(F285:F293)-MIN(ROW(F285:F293))+1, ""), ROW() -284 )), "")</f>
        <v>Zack Lipson</v>
      </c>
      <c r="AF292" s="13" t="str">
        <f t="array" ref="AF292">IFERROR(INDEX(B285:B293, SMALL(IF(ISNUMBER(SEARCH("JV1",F285:F293)), ROW(F285:F293)-MIN(ROW(F285:F293))+1, ""), ROW() -284 )), "")</f>
        <v/>
      </c>
      <c r="AG292" s="13" t="str">
        <f t="array" ref="AG292">IFERROR(INDEX(C285:C293, SMALL(IF(ISNUMBER(SEARCH("JV1",F285:F293)), ROW(F285:F293)-MIN(ROW(F285:F293))+1, ""), ROW() -284 )), "")</f>
        <v/>
      </c>
      <c r="AH292" s="13" t="str">
        <f t="array" ref="AH292">IFERROR(INDEX(D285:D293, SMALL(IF(ISNUMBER(SEARCH("JV1",F285:F293)), ROW(F285:F293)-MIN(ROW(F285:F293))+1, ""), ROW() -284 )), "")</f>
        <v/>
      </c>
      <c r="AI292" s="13" t="str">
        <f t="array" ref="AI292">IFERROR(INDEX(E285:E293, SMALL(IF(ISNUMBER(SEARCH("JV1",F285:F293)), ROW(F285:F293)-MIN(ROW(F285:F293))+1, ""), ROW() -284 )), "")</f>
        <v/>
      </c>
      <c r="AJ292" s="13" t="str">
        <f t="array" ref="AJ292">IFERROR(INDEX(B285:B293, SMALL(IF(ISNUMBER(SEARCH("JV2",F285:F293)), ROW(F285:F293)-MIN(ROW(F285:F293))+1, ""), ROW() -284 )), "")</f>
        <v/>
      </c>
      <c r="AK292" s="13" t="str">
        <f t="array" ref="AK292">IFERROR(INDEX(C285:C293, SMALL(IF(ISNUMBER(SEARCH("JV2",F285:F293)), ROW(F285:F293)-MIN(ROW(F285:F293))+1, ""), ROW() -284 )), "")</f>
        <v/>
      </c>
      <c r="AL292" s="13" t="str">
        <f t="array" ref="AL292">IFERROR(INDEX(D285:D293, SMALL(IF(ISNUMBER(SEARCH("JV2",F285:F293)), ROW(F285:F293)-MIN(ROW(F285:F293))+1, ""), ROW() -284 )), "")</f>
        <v/>
      </c>
      <c r="AM292" s="13" t="str">
        <f t="array" ref="AM292">IFERROR(INDEX(E285:E293, SMALL(IF(ISNUMBER(SEARCH("JV2",F285:F293)), ROW(F285:F293)-MIN(ROW(F285:F293))+1, ""), ROW() -284 )), "")</f>
        <v/>
      </c>
    </row>
    <row r="293" spans="2:39" s="13" customFormat="1" ht="15" customHeight="1">
      <c r="B293" s="21" t="s">
        <v>589</v>
      </c>
      <c r="C293" s="1"/>
      <c r="D293" s="22" t="s">
        <v>606</v>
      </c>
      <c r="E293" s="1" t="s">
        <v>607</v>
      </c>
      <c r="F293" s="23" t="s">
        <v>13</v>
      </c>
      <c r="G293" s="24"/>
      <c r="H293" s="25">
        <v>3103</v>
      </c>
      <c r="I293" s="24"/>
      <c r="J293" s="25" t="b">
        <v>0</v>
      </c>
      <c r="K293" s="19"/>
      <c r="L293" s="26"/>
      <c r="M293" s="27"/>
    </row>
    <row r="294" spans="2:39" s="13" customFormat="1" ht="15" customHeight="1">
      <c r="B294" s="21" t="s">
        <v>608</v>
      </c>
      <c r="C294" s="1"/>
      <c r="D294" s="22" t="s">
        <v>609</v>
      </c>
      <c r="E294" s="1" t="s">
        <v>610</v>
      </c>
      <c r="F294" s="23" t="s">
        <v>13</v>
      </c>
      <c r="G294" s="24"/>
      <c r="H294" s="25">
        <v>4330</v>
      </c>
      <c r="I294" s="24"/>
      <c r="J294" s="25" t="b">
        <v>0</v>
      </c>
      <c r="K294" s="19"/>
      <c r="L294" s="26"/>
      <c r="M294" s="27"/>
      <c r="AB294" s="13" t="str">
        <f t="array" ref="AB294">IFERROR(INDEX(B294:B301, SMALL(IF("V"=F294:F301, ROW(F294:F301)-MIN(ROW(F294:F301))+1, ""), ROW() -293 )), "")</f>
        <v>University of the Cumberlands</v>
      </c>
      <c r="AC294" s="13">
        <f t="array" ref="AC294">IFERROR(INDEX(C294:C301, SMALL(IF("V"=F294:F301, ROW(F294:F301)-MIN(ROW(F294:F301))+1, ""), ROW() -293 )), "")</f>
        <v>0</v>
      </c>
      <c r="AD294" s="13" t="str">
        <f t="array" ref="AD294">IFERROR(INDEX(D294:D301, SMALL(IF("V"=F294:F301, ROW(F294:F301)-MIN(ROW(F294:F301))+1, ""), ROW() -293 )), "")</f>
        <v>11-77678</v>
      </c>
      <c r="AE294" s="13" t="str">
        <f t="array" ref="AE294">IFERROR(INDEX(E294:E301, SMALL(IF("V"=F294:F301, ROW(F294:F301)-MIN(ROW(F294:F301))+1, ""), ROW() -293 )), "")</f>
        <v>Aidan Longo</v>
      </c>
      <c r="AF294" s="13" t="str">
        <f t="array" ref="AF294">IFERROR(INDEX(B294:B301, SMALL(IF(ISNUMBER(SEARCH("JV1",F294:F301)), ROW(F294:F301)-MIN(ROW(F294:F301))+1, ""), ROW() -293 )), "")</f>
        <v/>
      </c>
      <c r="AG294" s="13" t="str">
        <f t="array" ref="AG294">IFERROR(INDEX(C294:C301, SMALL(IF(ISNUMBER(SEARCH("JV1",F294:F301)), ROW(F294:F301)-MIN(ROW(F294:F301))+1, ""), ROW() -293 )), "")</f>
        <v/>
      </c>
      <c r="AH294" s="13" t="str">
        <f t="array" ref="AH294">IFERROR(INDEX(D294:D301, SMALL(IF(ISNUMBER(SEARCH("JV1",F294:F301)), ROW(F294:F301)-MIN(ROW(F294:F301))+1, ""), ROW() -293 )), "")</f>
        <v/>
      </c>
      <c r="AI294" s="13" t="str">
        <f t="array" ref="AI294">IFERROR(INDEX(E294:E301, SMALL(IF(ISNUMBER(SEARCH("JV1",F294:F301)), ROW(F294:F301)-MIN(ROW(F294:F301))+1, ""), ROW() -293 )), "")</f>
        <v/>
      </c>
      <c r="AJ294" s="13" t="str">
        <f t="array" ref="AJ294">IFERROR(INDEX(B294:B301, SMALL(IF(ISNUMBER(SEARCH("JV2",F294:F301)), ROW(F294:F301)-MIN(ROW(F294:F301))+1, ""), ROW() -293 )), "")</f>
        <v/>
      </c>
      <c r="AK294" s="13" t="str">
        <f t="array" ref="AK294">IFERROR(INDEX(C294:C301, SMALL(IF(ISNUMBER(SEARCH("JV2",F294:F301)), ROW(F294:F301)-MIN(ROW(F294:F301))+1, ""), ROW() -293 )), "")</f>
        <v/>
      </c>
      <c r="AL294" s="13" t="str">
        <f t="array" ref="AL294">IFERROR(INDEX(D294:D301, SMALL(IF(ISNUMBER(SEARCH("JV2",F294:F301)), ROW(F294:F301)-MIN(ROW(F294:F301))+1, ""), ROW() -293 )), "")</f>
        <v/>
      </c>
      <c r="AM294" s="13" t="str">
        <f t="array" ref="AM294">IFERROR(INDEX(E294:E301, SMALL(IF(ISNUMBER(SEARCH("JV2",F294:F301)), ROW(F294:F301)-MIN(ROW(F294:F301))+1, ""), ROW() -293 )), "")</f>
        <v/>
      </c>
    </row>
    <row r="295" spans="2:39" s="13" customFormat="1" ht="15" customHeight="1">
      <c r="B295" s="21" t="s">
        <v>608</v>
      </c>
      <c r="C295" s="1"/>
      <c r="D295" s="22" t="s">
        <v>611</v>
      </c>
      <c r="E295" s="1" t="s">
        <v>612</v>
      </c>
      <c r="F295" s="23" t="s">
        <v>13</v>
      </c>
      <c r="G295" s="24"/>
      <c r="H295" s="25">
        <v>4330</v>
      </c>
      <c r="I295" s="24"/>
      <c r="J295" s="25" t="b">
        <v>0</v>
      </c>
      <c r="K295" s="19"/>
      <c r="L295" s="26"/>
      <c r="M295" s="27"/>
      <c r="AB295" s="13" t="str">
        <f t="array" ref="AB295">IFERROR(INDEX(B294:B301, SMALL(IF("V"=F294:F301, ROW(F294:F301)-MIN(ROW(F294:F301))+1, ""), ROW() -293 )), "")</f>
        <v>University of the Cumberlands</v>
      </c>
      <c r="AC295" s="13">
        <f t="array" ref="AC295">IFERROR(INDEX(C294:C301, SMALL(IF("V"=F294:F301, ROW(F294:F301)-MIN(ROW(F294:F301))+1, ""), ROW() -293 )), "")</f>
        <v>0</v>
      </c>
      <c r="AD295" s="13" t="str">
        <f t="array" ref="AD295">IFERROR(INDEX(D294:D301, SMALL(IF("V"=F294:F301, ROW(F294:F301)-MIN(ROW(F294:F301))+1, ""), ROW() -293 )), "")</f>
        <v>18-2834</v>
      </c>
      <c r="AE295" s="13" t="str">
        <f t="array" ref="AE295">IFERROR(INDEX(E294:E301, SMALL(IF("V"=F294:F301, ROW(F294:F301)-MIN(ROW(F294:F301))+1, ""), ROW() -293 )), "")</f>
        <v>Austin Hale</v>
      </c>
      <c r="AF295" s="13" t="str">
        <f t="array" ref="AF295">IFERROR(INDEX(B294:B301, SMALL(IF(ISNUMBER(SEARCH("JV1",F294:F301)), ROW(F294:F301)-MIN(ROW(F294:F301))+1, ""), ROW() -293 )), "")</f>
        <v/>
      </c>
      <c r="AG295" s="13" t="str">
        <f t="array" ref="AG295">IFERROR(INDEX(C294:C301, SMALL(IF(ISNUMBER(SEARCH("JV1",F294:F301)), ROW(F294:F301)-MIN(ROW(F294:F301))+1, ""), ROW() -293 )), "")</f>
        <v/>
      </c>
      <c r="AH295" s="13" t="str">
        <f t="array" ref="AH295">IFERROR(INDEX(D294:D301, SMALL(IF(ISNUMBER(SEARCH("JV1",F294:F301)), ROW(F294:F301)-MIN(ROW(F294:F301))+1, ""), ROW() -293 )), "")</f>
        <v/>
      </c>
      <c r="AI295" s="13" t="str">
        <f t="array" ref="AI295">IFERROR(INDEX(E294:E301, SMALL(IF(ISNUMBER(SEARCH("JV1",F294:F301)), ROW(F294:F301)-MIN(ROW(F294:F301))+1, ""), ROW() -293 )), "")</f>
        <v/>
      </c>
      <c r="AJ295" s="13" t="str">
        <f t="array" ref="AJ295">IFERROR(INDEX(B294:B301, SMALL(IF(ISNUMBER(SEARCH("JV2",F294:F301)), ROW(F294:F301)-MIN(ROW(F294:F301))+1, ""), ROW() -293 )), "")</f>
        <v/>
      </c>
      <c r="AK295" s="13" t="str">
        <f t="array" ref="AK295">IFERROR(INDEX(C294:C301, SMALL(IF(ISNUMBER(SEARCH("JV2",F294:F301)), ROW(F294:F301)-MIN(ROW(F294:F301))+1, ""), ROW() -293 )), "")</f>
        <v/>
      </c>
      <c r="AL295" s="13" t="str">
        <f t="array" ref="AL295">IFERROR(INDEX(D294:D301, SMALL(IF(ISNUMBER(SEARCH("JV2",F294:F301)), ROW(F294:F301)-MIN(ROW(F294:F301))+1, ""), ROW() -293 )), "")</f>
        <v/>
      </c>
      <c r="AM295" s="13" t="str">
        <f t="array" ref="AM295">IFERROR(INDEX(E294:E301, SMALL(IF(ISNUMBER(SEARCH("JV2",F294:F301)), ROW(F294:F301)-MIN(ROW(F294:F301))+1, ""), ROW() -293 )), "")</f>
        <v/>
      </c>
    </row>
    <row r="296" spans="2:39" s="13" customFormat="1" ht="15" customHeight="1">
      <c r="B296" s="21" t="s">
        <v>608</v>
      </c>
      <c r="C296" s="1"/>
      <c r="D296" s="22" t="s">
        <v>613</v>
      </c>
      <c r="E296" s="1" t="s">
        <v>614</v>
      </c>
      <c r="F296" s="23" t="s">
        <v>13</v>
      </c>
      <c r="G296" s="24"/>
      <c r="H296" s="25">
        <v>4330</v>
      </c>
      <c r="I296" s="24"/>
      <c r="J296" s="25" t="b">
        <v>0</v>
      </c>
      <c r="K296" s="19"/>
      <c r="L296" s="26"/>
      <c r="M296" s="27"/>
      <c r="AB296" s="13" t="str">
        <f t="array" ref="AB296">IFERROR(INDEX(B294:B301, SMALL(IF("V"=F294:F301, ROW(F294:F301)-MIN(ROW(F294:F301))+1, ""), ROW() -293 )), "")</f>
        <v>University of the Cumberlands</v>
      </c>
      <c r="AC296" s="13">
        <f t="array" ref="AC296">IFERROR(INDEX(C294:C301, SMALL(IF("V"=F294:F301, ROW(F294:F301)-MIN(ROW(F294:F301))+1, ""), ROW() -293 )), "")</f>
        <v>0</v>
      </c>
      <c r="AD296" s="13" t="str">
        <f t="array" ref="AD296">IFERROR(INDEX(D294:D301, SMALL(IF("V"=F294:F301, ROW(F294:F301)-MIN(ROW(F294:F301))+1, ""), ROW() -293 )), "")</f>
        <v>11-746126</v>
      </c>
      <c r="AE296" s="13" t="str">
        <f t="array" ref="AE296">IFERROR(INDEX(E294:E301, SMALL(IF("V"=F294:F301, ROW(F294:F301)-MIN(ROW(F294:F301))+1, ""), ROW() -293 )), "")</f>
        <v>Charles Wilken</v>
      </c>
      <c r="AF296" s="13" t="str">
        <f t="array" ref="AF296">IFERROR(INDEX(B294:B301, SMALL(IF(ISNUMBER(SEARCH("JV1",F294:F301)), ROW(F294:F301)-MIN(ROW(F294:F301))+1, ""), ROW() -293 )), "")</f>
        <v/>
      </c>
      <c r="AG296" s="13" t="str">
        <f t="array" ref="AG296">IFERROR(INDEX(C294:C301, SMALL(IF(ISNUMBER(SEARCH("JV1",F294:F301)), ROW(F294:F301)-MIN(ROW(F294:F301))+1, ""), ROW() -293 )), "")</f>
        <v/>
      </c>
      <c r="AH296" s="13" t="str">
        <f t="array" ref="AH296">IFERROR(INDEX(D294:D301, SMALL(IF(ISNUMBER(SEARCH("JV1",F294:F301)), ROW(F294:F301)-MIN(ROW(F294:F301))+1, ""), ROW() -293 )), "")</f>
        <v/>
      </c>
      <c r="AI296" s="13" t="str">
        <f t="array" ref="AI296">IFERROR(INDEX(E294:E301, SMALL(IF(ISNUMBER(SEARCH("JV1",F294:F301)), ROW(F294:F301)-MIN(ROW(F294:F301))+1, ""), ROW() -293 )), "")</f>
        <v/>
      </c>
      <c r="AJ296" s="13" t="str">
        <f t="array" ref="AJ296">IFERROR(INDEX(B294:B301, SMALL(IF(ISNUMBER(SEARCH("JV2",F294:F301)), ROW(F294:F301)-MIN(ROW(F294:F301))+1, ""), ROW() -293 )), "")</f>
        <v/>
      </c>
      <c r="AK296" s="13" t="str">
        <f t="array" ref="AK296">IFERROR(INDEX(C294:C301, SMALL(IF(ISNUMBER(SEARCH("JV2",F294:F301)), ROW(F294:F301)-MIN(ROW(F294:F301))+1, ""), ROW() -293 )), "")</f>
        <v/>
      </c>
      <c r="AL296" s="13" t="str">
        <f t="array" ref="AL296">IFERROR(INDEX(D294:D301, SMALL(IF(ISNUMBER(SEARCH("JV2",F294:F301)), ROW(F294:F301)-MIN(ROW(F294:F301))+1, ""), ROW() -293 )), "")</f>
        <v/>
      </c>
      <c r="AM296" s="13" t="str">
        <f t="array" ref="AM296">IFERROR(INDEX(E294:E301, SMALL(IF(ISNUMBER(SEARCH("JV2",F294:F301)), ROW(F294:F301)-MIN(ROW(F294:F301))+1, ""), ROW() -293 )), "")</f>
        <v/>
      </c>
    </row>
    <row r="297" spans="2:39" s="13" customFormat="1" ht="15" customHeight="1">
      <c r="B297" s="21" t="s">
        <v>608</v>
      </c>
      <c r="C297" s="1"/>
      <c r="D297" s="22" t="s">
        <v>615</v>
      </c>
      <c r="E297" s="1" t="s">
        <v>616</v>
      </c>
      <c r="F297" s="23" t="s">
        <v>13</v>
      </c>
      <c r="G297" s="24"/>
      <c r="H297" s="25">
        <v>4330</v>
      </c>
      <c r="I297" s="24"/>
      <c r="J297" s="25" t="b">
        <v>0</v>
      </c>
      <c r="K297" s="19"/>
      <c r="L297" s="26"/>
      <c r="M297" s="27"/>
      <c r="AB297" s="13" t="str">
        <f t="array" ref="AB297">IFERROR(INDEX(B294:B301, SMALL(IF("V"=F294:F301, ROW(F294:F301)-MIN(ROW(F294:F301))+1, ""), ROW() -293 )), "")</f>
        <v>University of the Cumberlands</v>
      </c>
      <c r="AC297" s="13">
        <f t="array" ref="AC297">IFERROR(INDEX(C294:C301, SMALL(IF("V"=F294:F301, ROW(F294:F301)-MIN(ROW(F294:F301))+1, ""), ROW() -293 )), "")</f>
        <v>0</v>
      </c>
      <c r="AD297" s="13" t="str">
        <f t="array" ref="AD297">IFERROR(INDEX(D294:D301, SMALL(IF("V"=F294:F301, ROW(F294:F301)-MIN(ROW(F294:F301))+1, ""), ROW() -293 )), "")</f>
        <v>20-39316</v>
      </c>
      <c r="AE297" s="13" t="str">
        <f t="array" ref="AE297">IFERROR(INDEX(E294:E301, SMALL(IF("V"=F294:F301, ROW(F294:F301)-MIN(ROW(F294:F301))+1, ""), ROW() -293 )), "")</f>
        <v>Cody Lumpkins</v>
      </c>
      <c r="AF297" s="13" t="str">
        <f t="array" ref="AF297">IFERROR(INDEX(B294:B301, SMALL(IF(ISNUMBER(SEARCH("JV1",F294:F301)), ROW(F294:F301)-MIN(ROW(F294:F301))+1, ""), ROW() -293 )), "")</f>
        <v/>
      </c>
      <c r="AG297" s="13" t="str">
        <f t="array" ref="AG297">IFERROR(INDEX(C294:C301, SMALL(IF(ISNUMBER(SEARCH("JV1",F294:F301)), ROW(F294:F301)-MIN(ROW(F294:F301))+1, ""), ROW() -293 )), "")</f>
        <v/>
      </c>
      <c r="AH297" s="13" t="str">
        <f t="array" ref="AH297">IFERROR(INDEX(D294:D301, SMALL(IF(ISNUMBER(SEARCH("JV1",F294:F301)), ROW(F294:F301)-MIN(ROW(F294:F301))+1, ""), ROW() -293 )), "")</f>
        <v/>
      </c>
      <c r="AI297" s="13" t="str">
        <f t="array" ref="AI297">IFERROR(INDEX(E294:E301, SMALL(IF(ISNUMBER(SEARCH("JV1",F294:F301)), ROW(F294:F301)-MIN(ROW(F294:F301))+1, ""), ROW() -293 )), "")</f>
        <v/>
      </c>
      <c r="AJ297" s="13" t="str">
        <f t="array" ref="AJ297">IFERROR(INDEX(B294:B301, SMALL(IF(ISNUMBER(SEARCH("JV2",F294:F301)), ROW(F294:F301)-MIN(ROW(F294:F301))+1, ""), ROW() -293 )), "")</f>
        <v/>
      </c>
      <c r="AK297" s="13" t="str">
        <f t="array" ref="AK297">IFERROR(INDEX(C294:C301, SMALL(IF(ISNUMBER(SEARCH("JV2",F294:F301)), ROW(F294:F301)-MIN(ROW(F294:F301))+1, ""), ROW() -293 )), "")</f>
        <v/>
      </c>
      <c r="AL297" s="13" t="str">
        <f t="array" ref="AL297">IFERROR(INDEX(D294:D301, SMALL(IF(ISNUMBER(SEARCH("JV2",F294:F301)), ROW(F294:F301)-MIN(ROW(F294:F301))+1, ""), ROW() -293 )), "")</f>
        <v/>
      </c>
      <c r="AM297" s="13" t="str">
        <f t="array" ref="AM297">IFERROR(INDEX(E294:E301, SMALL(IF(ISNUMBER(SEARCH("JV2",F294:F301)), ROW(F294:F301)-MIN(ROW(F294:F301))+1, ""), ROW() -293 )), "")</f>
        <v/>
      </c>
    </row>
    <row r="298" spans="2:39" s="13" customFormat="1" ht="15" customHeight="1">
      <c r="B298" s="21" t="s">
        <v>608</v>
      </c>
      <c r="C298" s="1"/>
      <c r="D298" s="22" t="s">
        <v>617</v>
      </c>
      <c r="E298" s="1" t="s">
        <v>618</v>
      </c>
      <c r="F298" s="23" t="s">
        <v>13</v>
      </c>
      <c r="G298" s="24"/>
      <c r="H298" s="25">
        <v>4330</v>
      </c>
      <c r="I298" s="24"/>
      <c r="J298" s="25" t="b">
        <v>0</v>
      </c>
      <c r="K298" s="19"/>
      <c r="L298" s="26"/>
      <c r="M298" s="27"/>
      <c r="AB298" s="13" t="str">
        <f t="array" ref="AB298">IFERROR(INDEX(B294:B301, SMALL(IF("V"=F294:F301, ROW(F294:F301)-MIN(ROW(F294:F301))+1, ""), ROW() -293 )), "")</f>
        <v>University of the Cumberlands</v>
      </c>
      <c r="AC298" s="13">
        <f t="array" ref="AC298">IFERROR(INDEX(C294:C301, SMALL(IF("V"=F294:F301, ROW(F294:F301)-MIN(ROW(F294:F301))+1, ""), ROW() -293 )), "")</f>
        <v>0</v>
      </c>
      <c r="AD298" s="13" t="str">
        <f t="array" ref="AD298">IFERROR(INDEX(D294:D301, SMALL(IF("V"=F294:F301, ROW(F294:F301)-MIN(ROW(F294:F301))+1, ""), ROW() -293 )), "")</f>
        <v>16-162248</v>
      </c>
      <c r="AE298" s="13" t="str">
        <f t="array" ref="AE298">IFERROR(INDEX(E294:E301, SMALL(IF("V"=F294:F301, ROW(F294:F301)-MIN(ROW(F294:F301))+1, ""), ROW() -293 )), "")</f>
        <v>Koby Brewer</v>
      </c>
      <c r="AF298" s="13" t="str">
        <f t="array" ref="AF298">IFERROR(INDEX(B294:B301, SMALL(IF(ISNUMBER(SEARCH("JV1",F294:F301)), ROW(F294:F301)-MIN(ROW(F294:F301))+1, ""), ROW() -293 )), "")</f>
        <v/>
      </c>
      <c r="AG298" s="13" t="str">
        <f t="array" ref="AG298">IFERROR(INDEX(C294:C301, SMALL(IF(ISNUMBER(SEARCH("JV1",F294:F301)), ROW(F294:F301)-MIN(ROW(F294:F301))+1, ""), ROW() -293 )), "")</f>
        <v/>
      </c>
      <c r="AH298" s="13" t="str">
        <f t="array" ref="AH298">IFERROR(INDEX(D294:D301, SMALL(IF(ISNUMBER(SEARCH("JV1",F294:F301)), ROW(F294:F301)-MIN(ROW(F294:F301))+1, ""), ROW() -293 )), "")</f>
        <v/>
      </c>
      <c r="AI298" s="13" t="str">
        <f t="array" ref="AI298">IFERROR(INDEX(E294:E301, SMALL(IF(ISNUMBER(SEARCH("JV1",F294:F301)), ROW(F294:F301)-MIN(ROW(F294:F301))+1, ""), ROW() -293 )), "")</f>
        <v/>
      </c>
      <c r="AJ298" s="13" t="str">
        <f t="array" ref="AJ298">IFERROR(INDEX(B294:B301, SMALL(IF(ISNUMBER(SEARCH("JV2",F294:F301)), ROW(F294:F301)-MIN(ROW(F294:F301))+1, ""), ROW() -293 )), "")</f>
        <v/>
      </c>
      <c r="AK298" s="13" t="str">
        <f t="array" ref="AK298">IFERROR(INDEX(C294:C301, SMALL(IF(ISNUMBER(SEARCH("JV2",F294:F301)), ROW(F294:F301)-MIN(ROW(F294:F301))+1, ""), ROW() -293 )), "")</f>
        <v/>
      </c>
      <c r="AL298" s="13" t="str">
        <f t="array" ref="AL298">IFERROR(INDEX(D294:D301, SMALL(IF(ISNUMBER(SEARCH("JV2",F294:F301)), ROW(F294:F301)-MIN(ROW(F294:F301))+1, ""), ROW() -293 )), "")</f>
        <v/>
      </c>
      <c r="AM298" s="13" t="str">
        <f t="array" ref="AM298">IFERROR(INDEX(E294:E301, SMALL(IF(ISNUMBER(SEARCH("JV2",F294:F301)), ROW(F294:F301)-MIN(ROW(F294:F301))+1, ""), ROW() -293 )), "")</f>
        <v/>
      </c>
    </row>
    <row r="299" spans="2:39" s="13" customFormat="1" ht="15" customHeight="1">
      <c r="B299" s="21" t="s">
        <v>608</v>
      </c>
      <c r="C299" s="1"/>
      <c r="D299" s="22" t="s">
        <v>619</v>
      </c>
      <c r="E299" s="1" t="s">
        <v>620</v>
      </c>
      <c r="F299" s="23" t="s">
        <v>13</v>
      </c>
      <c r="G299" s="24"/>
      <c r="H299" s="25">
        <v>4330</v>
      </c>
      <c r="I299" s="24"/>
      <c r="J299" s="25" t="b">
        <v>0</v>
      </c>
      <c r="K299" s="19"/>
      <c r="L299" s="26"/>
      <c r="M299" s="27"/>
      <c r="AB299" s="13" t="str">
        <f t="array" ref="AB299">IFERROR(INDEX(B294:B301, SMALL(IF("V"=F294:F301, ROW(F294:F301)-MIN(ROW(F294:F301))+1, ""), ROW() -293 )), "")</f>
        <v>University of the Cumberlands</v>
      </c>
      <c r="AC299" s="13">
        <f t="array" ref="AC299">IFERROR(INDEX(C294:C301, SMALL(IF("V"=F294:F301, ROW(F294:F301)-MIN(ROW(F294:F301))+1, ""), ROW() -293 )), "")</f>
        <v>0</v>
      </c>
      <c r="AD299" s="13" t="str">
        <f t="array" ref="AD299">IFERROR(INDEX(D294:D301, SMALL(IF("V"=F294:F301, ROW(F294:F301)-MIN(ROW(F294:F301))+1, ""), ROW() -293 )), "")</f>
        <v>8069-30719</v>
      </c>
      <c r="AE299" s="13" t="str">
        <f t="array" ref="AE299">IFERROR(INDEX(E294:E301, SMALL(IF("V"=F294:F301, ROW(F294:F301)-MIN(ROW(F294:F301))+1, ""), ROW() -293 )), "")</f>
        <v>Liam Mcnamara</v>
      </c>
      <c r="AF299" s="13" t="str">
        <f t="array" ref="AF299">IFERROR(INDEX(B294:B301, SMALL(IF(ISNUMBER(SEARCH("JV1",F294:F301)), ROW(F294:F301)-MIN(ROW(F294:F301))+1, ""), ROW() -293 )), "")</f>
        <v/>
      </c>
      <c r="AG299" s="13" t="str">
        <f t="array" ref="AG299">IFERROR(INDEX(C294:C301, SMALL(IF(ISNUMBER(SEARCH("JV1",F294:F301)), ROW(F294:F301)-MIN(ROW(F294:F301))+1, ""), ROW() -293 )), "")</f>
        <v/>
      </c>
      <c r="AH299" s="13" t="str">
        <f t="array" ref="AH299">IFERROR(INDEX(D294:D301, SMALL(IF(ISNUMBER(SEARCH("JV1",F294:F301)), ROW(F294:F301)-MIN(ROW(F294:F301))+1, ""), ROW() -293 )), "")</f>
        <v/>
      </c>
      <c r="AI299" s="13" t="str">
        <f t="array" ref="AI299">IFERROR(INDEX(E294:E301, SMALL(IF(ISNUMBER(SEARCH("JV1",F294:F301)), ROW(F294:F301)-MIN(ROW(F294:F301))+1, ""), ROW() -293 )), "")</f>
        <v/>
      </c>
      <c r="AJ299" s="13" t="str">
        <f t="array" ref="AJ299">IFERROR(INDEX(B294:B301, SMALL(IF(ISNUMBER(SEARCH("JV2",F294:F301)), ROW(F294:F301)-MIN(ROW(F294:F301))+1, ""), ROW() -293 )), "")</f>
        <v/>
      </c>
      <c r="AK299" s="13" t="str">
        <f t="array" ref="AK299">IFERROR(INDEX(C294:C301, SMALL(IF(ISNUMBER(SEARCH("JV2",F294:F301)), ROW(F294:F301)-MIN(ROW(F294:F301))+1, ""), ROW() -293 )), "")</f>
        <v/>
      </c>
      <c r="AL299" s="13" t="str">
        <f t="array" ref="AL299">IFERROR(INDEX(D294:D301, SMALL(IF(ISNUMBER(SEARCH("JV2",F294:F301)), ROW(F294:F301)-MIN(ROW(F294:F301))+1, ""), ROW() -293 )), "")</f>
        <v/>
      </c>
      <c r="AM299" s="13" t="str">
        <f t="array" ref="AM299">IFERROR(INDEX(E294:E301, SMALL(IF(ISNUMBER(SEARCH("JV2",F294:F301)), ROW(F294:F301)-MIN(ROW(F294:F301))+1, ""), ROW() -293 )), "")</f>
        <v/>
      </c>
    </row>
    <row r="300" spans="2:39" s="13" customFormat="1" ht="15" customHeight="1">
      <c r="B300" s="21" t="s">
        <v>608</v>
      </c>
      <c r="C300" s="1"/>
      <c r="D300" s="22" t="s">
        <v>621</v>
      </c>
      <c r="E300" s="1" t="s">
        <v>622</v>
      </c>
      <c r="F300" s="23" t="s">
        <v>29</v>
      </c>
      <c r="G300" s="24"/>
      <c r="H300" s="25">
        <v>4330</v>
      </c>
      <c r="I300" s="24"/>
      <c r="J300" s="25" t="b">
        <v>0</v>
      </c>
      <c r="K300" s="19"/>
      <c r="L300" s="26"/>
      <c r="M300" s="27"/>
      <c r="AB300" s="13" t="str">
        <f t="array" ref="AB300">IFERROR(INDEX(B294:B301, SMALL(IF("V"=F294:F301, ROW(F294:F301)-MIN(ROW(F294:F301))+1, ""), ROW() -293 )), "")</f>
        <v>University of the Cumberlands</v>
      </c>
      <c r="AC300" s="13">
        <f t="array" ref="AC300">IFERROR(INDEX(C294:C301, SMALL(IF("V"=F294:F301, ROW(F294:F301)-MIN(ROW(F294:F301))+1, ""), ROW() -293 )), "")</f>
        <v>0</v>
      </c>
      <c r="AD300" s="13" t="str">
        <f t="array" ref="AD300">IFERROR(INDEX(D294:D301, SMALL(IF("V"=F294:F301, ROW(F294:F301)-MIN(ROW(F294:F301))+1, ""), ROW() -293 )), "")</f>
        <v>18-64010</v>
      </c>
      <c r="AE300" s="13" t="str">
        <f t="array" ref="AE300">IFERROR(INDEX(E294:E301, SMALL(IF("V"=F294:F301, ROW(F294:F301)-MIN(ROW(F294:F301))+1, ""), ROW() -293 )), "")</f>
        <v>Stephen Simmons</v>
      </c>
      <c r="AF300" s="13" t="str">
        <f t="array" ref="AF300">IFERROR(INDEX(B294:B301, SMALL(IF(ISNUMBER(SEARCH("JV1",F294:F301)), ROW(F294:F301)-MIN(ROW(F294:F301))+1, ""), ROW() -293 )), "")</f>
        <v/>
      </c>
      <c r="AG300" s="13" t="str">
        <f t="array" ref="AG300">IFERROR(INDEX(C294:C301, SMALL(IF(ISNUMBER(SEARCH("JV1",F294:F301)), ROW(F294:F301)-MIN(ROW(F294:F301))+1, ""), ROW() -293 )), "")</f>
        <v/>
      </c>
      <c r="AH300" s="13" t="str">
        <f t="array" ref="AH300">IFERROR(INDEX(D294:D301, SMALL(IF(ISNUMBER(SEARCH("JV1",F294:F301)), ROW(F294:F301)-MIN(ROW(F294:F301))+1, ""), ROW() -293 )), "")</f>
        <v/>
      </c>
      <c r="AI300" s="13" t="str">
        <f t="array" ref="AI300">IFERROR(INDEX(E294:E301, SMALL(IF(ISNUMBER(SEARCH("JV1",F294:F301)), ROW(F294:F301)-MIN(ROW(F294:F301))+1, ""), ROW() -293 )), "")</f>
        <v/>
      </c>
      <c r="AJ300" s="13" t="str">
        <f t="array" ref="AJ300">IFERROR(INDEX(B294:B301, SMALL(IF(ISNUMBER(SEARCH("JV2",F294:F301)), ROW(F294:F301)-MIN(ROW(F294:F301))+1, ""), ROW() -293 )), "")</f>
        <v/>
      </c>
      <c r="AK300" s="13" t="str">
        <f t="array" ref="AK300">IFERROR(INDEX(C294:C301, SMALL(IF(ISNUMBER(SEARCH("JV2",F294:F301)), ROW(F294:F301)-MIN(ROW(F294:F301))+1, ""), ROW() -293 )), "")</f>
        <v/>
      </c>
      <c r="AL300" s="13" t="str">
        <f t="array" ref="AL300">IFERROR(INDEX(D294:D301, SMALL(IF(ISNUMBER(SEARCH("JV2",F294:F301)), ROW(F294:F301)-MIN(ROW(F294:F301))+1, ""), ROW() -293 )), "")</f>
        <v/>
      </c>
      <c r="AM300" s="13" t="str">
        <f t="array" ref="AM300">IFERROR(INDEX(E294:E301, SMALL(IF(ISNUMBER(SEARCH("JV2",F294:F301)), ROW(F294:F301)-MIN(ROW(F294:F301))+1, ""), ROW() -293 )), "")</f>
        <v/>
      </c>
    </row>
    <row r="301" spans="2:39" s="13" customFormat="1" ht="15" customHeight="1">
      <c r="B301" s="21" t="s">
        <v>608</v>
      </c>
      <c r="C301" s="1"/>
      <c r="D301" s="22" t="s">
        <v>623</v>
      </c>
      <c r="E301" s="1" t="s">
        <v>624</v>
      </c>
      <c r="F301" s="23" t="s">
        <v>13</v>
      </c>
      <c r="G301" s="24"/>
      <c r="H301" s="25">
        <v>4330</v>
      </c>
      <c r="I301" s="24"/>
      <c r="J301" s="25" t="b">
        <v>0</v>
      </c>
      <c r="K301" s="19"/>
      <c r="L301" s="26"/>
      <c r="M301" s="27"/>
      <c r="AB301" s="13" t="str">
        <f t="array" ref="AB301">IFERROR(INDEX(B294:B301, SMALL(IF("V"=F294:F301, ROW(F294:F301)-MIN(ROW(F294:F301))+1, ""), ROW() -293 )), "")</f>
        <v/>
      </c>
      <c r="AC301" s="13" t="str">
        <f t="array" ref="AC301">IFERROR(INDEX(C294:C301, SMALL(IF("V"=F294:F301, ROW(F294:F301)-MIN(ROW(F294:F301))+1, ""), ROW() -293 )), "")</f>
        <v/>
      </c>
      <c r="AD301" s="13" t="str">
        <f t="array" ref="AD301">IFERROR(INDEX(D294:D301, SMALL(IF("V"=F294:F301, ROW(F294:F301)-MIN(ROW(F294:F301))+1, ""), ROW() -293 )), "")</f>
        <v/>
      </c>
      <c r="AE301" s="13" t="str">
        <f t="array" ref="AE301">IFERROR(INDEX(E294:E301, SMALL(IF("V"=F294:F301, ROW(F294:F301)-MIN(ROW(F294:F301))+1, ""), ROW() -293 )), "")</f>
        <v/>
      </c>
      <c r="AF301" s="13" t="str">
        <f t="array" ref="AF301">IFERROR(INDEX(B294:B301, SMALL(IF(ISNUMBER(SEARCH("JV1",F294:F301)), ROW(F294:F301)-MIN(ROW(F294:F301))+1, ""), ROW() -293 )), "")</f>
        <v/>
      </c>
      <c r="AG301" s="13" t="str">
        <f t="array" ref="AG301">IFERROR(INDEX(C294:C301, SMALL(IF(ISNUMBER(SEARCH("JV1",F294:F301)), ROW(F294:F301)-MIN(ROW(F294:F301))+1, ""), ROW() -293 )), "")</f>
        <v/>
      </c>
      <c r="AH301" s="13" t="str">
        <f t="array" ref="AH301">IFERROR(INDEX(D294:D301, SMALL(IF(ISNUMBER(SEARCH("JV1",F294:F301)), ROW(F294:F301)-MIN(ROW(F294:F301))+1, ""), ROW() -293 )), "")</f>
        <v/>
      </c>
      <c r="AI301" s="13" t="str">
        <f t="array" ref="AI301">IFERROR(INDEX(E294:E301, SMALL(IF(ISNUMBER(SEARCH("JV1",F294:F301)), ROW(F294:F301)-MIN(ROW(F294:F301))+1, ""), ROW() -293 )), "")</f>
        <v/>
      </c>
      <c r="AJ301" s="13" t="str">
        <f t="array" ref="AJ301">IFERROR(INDEX(B294:B301, SMALL(IF(ISNUMBER(SEARCH("JV2",F294:F301)), ROW(F294:F301)-MIN(ROW(F294:F301))+1, ""), ROW() -293 )), "")</f>
        <v/>
      </c>
      <c r="AK301" s="13" t="str">
        <f t="array" ref="AK301">IFERROR(INDEX(C294:C301, SMALL(IF(ISNUMBER(SEARCH("JV2",F294:F301)), ROW(F294:F301)-MIN(ROW(F294:F301))+1, ""), ROW() -293 )), "")</f>
        <v/>
      </c>
      <c r="AL301" s="13" t="str">
        <f t="array" ref="AL301">IFERROR(INDEX(D294:D301, SMALL(IF(ISNUMBER(SEARCH("JV2",F294:F301)), ROW(F294:F301)-MIN(ROW(F294:F301))+1, ""), ROW() -293 )), "")</f>
        <v/>
      </c>
      <c r="AM301" s="13" t="str">
        <f t="array" ref="AM301">IFERROR(INDEX(E294:E301, SMALL(IF(ISNUMBER(SEARCH("JV2",F294:F301)), ROW(F294:F301)-MIN(ROW(F294:F301))+1, ""), ROW() -293 )), "")</f>
        <v/>
      </c>
    </row>
    <row r="302" spans="2:39" s="13" customFormat="1" ht="15" customHeight="1">
      <c r="B302" s="21" t="s">
        <v>625</v>
      </c>
      <c r="C302" s="1"/>
      <c r="D302" s="22" t="s">
        <v>626</v>
      </c>
      <c r="E302" s="1" t="s">
        <v>627</v>
      </c>
      <c r="F302" s="23" t="s">
        <v>16</v>
      </c>
      <c r="G302" s="24"/>
      <c r="H302" s="25">
        <v>2326</v>
      </c>
      <c r="I302" s="24"/>
      <c r="J302" s="25" t="b">
        <v>0</v>
      </c>
      <c r="K302" s="19"/>
      <c r="L302" s="26"/>
      <c r="M302" s="27"/>
      <c r="AB302" s="13" t="str">
        <f t="array" ref="AB302">IFERROR(INDEX(B302:B316, SMALL(IF("V"=F302:F316, ROW(F302:F316)-MIN(ROW(F302:F316))+1, ""), ROW() -301 )), "")</f>
        <v>Vincennes University</v>
      </c>
      <c r="AC302" s="13">
        <f t="array" ref="AC302">IFERROR(INDEX(C302:C316, SMALL(IF("V"=F302:F316, ROW(F302:F316)-MIN(ROW(F302:F316))+1, ""), ROW() -301 )), "")</f>
        <v>0</v>
      </c>
      <c r="AD302" s="13" t="str">
        <f t="array" ref="AD302">IFERROR(INDEX(D302:D316, SMALL(IF("V"=F302:F316, ROW(F302:F316)-MIN(ROW(F302:F316))+1, ""), ROW() -301 )), "")</f>
        <v>5730-32087</v>
      </c>
      <c r="AE302" s="13" t="str">
        <f t="array" ref="AE302">IFERROR(INDEX(E302:E316, SMALL(IF("V"=F302:F316, ROW(F302:F316)-MIN(ROW(F302:F316))+1, ""), ROW() -301 )), "")</f>
        <v>Brighton Lucas</v>
      </c>
      <c r="AF302" s="13" t="str">
        <f t="array" ref="AF302">IFERROR(INDEX(B302:B316, SMALL(IF(ISNUMBER(SEARCH("JV1",F302:F316)), ROW(F302:F316)-MIN(ROW(F302:F316))+1, ""), ROW() -301 )), "")</f>
        <v>Vincennes University</v>
      </c>
      <c r="AG302" s="13">
        <f t="array" ref="AG302">IFERROR(INDEX(C302:C316, SMALL(IF(ISNUMBER(SEARCH("JV1",F302:F316)), ROW(F302:F316)-MIN(ROW(F302:F316))+1, ""), ROW() -301 )), "")</f>
        <v>0</v>
      </c>
      <c r="AH302" s="13" t="str">
        <f t="array" ref="AH302">IFERROR(INDEX(D302:D316, SMALL(IF(ISNUMBER(SEARCH("JV1",F302:F316)), ROW(F302:F316)-MIN(ROW(F302:F316))+1, ""), ROW() -301 )), "")</f>
        <v>8376-15708</v>
      </c>
      <c r="AI302" s="13" t="str">
        <f t="array" ref="AI302">IFERROR(INDEX(E302:E316, SMALL(IF(ISNUMBER(SEARCH("JV1",F302:F316)), ROW(F302:F316)-MIN(ROW(F302:F316))+1, ""), ROW() -301 )), "")</f>
        <v>Aiden O'Connor</v>
      </c>
      <c r="AJ302" s="13" t="str">
        <f t="array" ref="AJ302">IFERROR(INDEX(B302:B316, SMALL(IF(ISNUMBER(SEARCH("JV2",F302:F316)), ROW(F302:F316)-MIN(ROW(F302:F316))+1, ""), ROW() -301 )), "")</f>
        <v/>
      </c>
      <c r="AK302" s="13" t="str">
        <f t="array" ref="AK302">IFERROR(INDEX(C302:C316, SMALL(IF(ISNUMBER(SEARCH("JV2",F302:F316)), ROW(F302:F316)-MIN(ROW(F302:F316))+1, ""), ROW() -301 )), "")</f>
        <v/>
      </c>
      <c r="AL302" s="13" t="str">
        <f t="array" ref="AL302">IFERROR(INDEX(D302:D316, SMALL(IF(ISNUMBER(SEARCH("JV2",F302:F316)), ROW(F302:F316)-MIN(ROW(F302:F316))+1, ""), ROW() -301 )), "")</f>
        <v/>
      </c>
      <c r="AM302" s="13" t="str">
        <f t="array" ref="AM302">IFERROR(INDEX(E302:E316, SMALL(IF(ISNUMBER(SEARCH("JV2",F302:F316)), ROW(F302:F316)-MIN(ROW(F302:F316))+1, ""), ROW() -301 )), "")</f>
        <v/>
      </c>
    </row>
    <row r="303" spans="2:39" s="13" customFormat="1" ht="15" customHeight="1">
      <c r="B303" s="21" t="s">
        <v>625</v>
      </c>
      <c r="C303" s="1"/>
      <c r="D303" s="22" t="s">
        <v>628</v>
      </c>
      <c r="E303" s="1" t="s">
        <v>629</v>
      </c>
      <c r="F303" s="23" t="s">
        <v>16</v>
      </c>
      <c r="G303" s="24"/>
      <c r="H303" s="25">
        <v>2326</v>
      </c>
      <c r="I303" s="24"/>
      <c r="J303" s="25" t="b">
        <v>0</v>
      </c>
      <c r="K303" s="19"/>
      <c r="L303" s="26"/>
      <c r="M303" s="27"/>
      <c r="AB303" s="13" t="str">
        <f t="array" ref="AB303">IFERROR(INDEX(B302:B316, SMALL(IF("V"=F302:F316, ROW(F302:F316)-MIN(ROW(F302:F316))+1, ""), ROW() -301 )), "")</f>
        <v>Vincennes University</v>
      </c>
      <c r="AC303" s="13">
        <f t="array" ref="AC303">IFERROR(INDEX(C302:C316, SMALL(IF("V"=F302:F316, ROW(F302:F316)-MIN(ROW(F302:F316))+1, ""), ROW() -301 )), "")</f>
        <v>0</v>
      </c>
      <c r="AD303" s="13" t="str">
        <f t="array" ref="AD303">IFERROR(INDEX(D302:D316, SMALL(IF("V"=F302:F316, ROW(F302:F316)-MIN(ROW(F302:F316))+1, ""), ROW() -301 )), "")</f>
        <v>8270-890</v>
      </c>
      <c r="AE303" s="13" t="str">
        <f t="array" ref="AE303">IFERROR(INDEX(E302:E316, SMALL(IF("V"=F302:F316, ROW(F302:F316)-MIN(ROW(F302:F316))+1, ""), ROW() -301 )), "")</f>
        <v>Cayden Russell</v>
      </c>
      <c r="AF303" s="13" t="str">
        <f t="array" ref="AF303">IFERROR(INDEX(B302:B316, SMALL(IF(ISNUMBER(SEARCH("JV1",F302:F316)), ROW(F302:F316)-MIN(ROW(F302:F316))+1, ""), ROW() -301 )), "")</f>
        <v>Vincennes University</v>
      </c>
      <c r="AG303" s="13">
        <f t="array" ref="AG303">IFERROR(INDEX(C302:C316, SMALL(IF(ISNUMBER(SEARCH("JV1",F302:F316)), ROW(F302:F316)-MIN(ROW(F302:F316))+1, ""), ROW() -301 )), "")</f>
        <v>0</v>
      </c>
      <c r="AH303" s="13" t="str">
        <f t="array" ref="AH303">IFERROR(INDEX(D302:D316, SMALL(IF(ISNUMBER(SEARCH("JV1",F302:F316)), ROW(F302:F316)-MIN(ROW(F302:F316))+1, ""), ROW() -301 )), "")</f>
        <v>23-55642</v>
      </c>
      <c r="AI303" s="13" t="str">
        <f t="array" ref="AI303">IFERROR(INDEX(E302:E316, SMALL(IF(ISNUMBER(SEARCH("JV1",F302:F316)), ROW(F302:F316)-MIN(ROW(F302:F316))+1, ""), ROW() -301 )), "")</f>
        <v>Andrew Boultinghouse</v>
      </c>
      <c r="AJ303" s="13" t="str">
        <f t="array" ref="AJ303">IFERROR(INDEX(B302:B316, SMALL(IF(ISNUMBER(SEARCH("JV2",F302:F316)), ROW(F302:F316)-MIN(ROW(F302:F316))+1, ""), ROW() -301 )), "")</f>
        <v/>
      </c>
      <c r="AK303" s="13" t="str">
        <f t="array" ref="AK303">IFERROR(INDEX(C302:C316, SMALL(IF(ISNUMBER(SEARCH("JV2",F302:F316)), ROW(F302:F316)-MIN(ROW(F302:F316))+1, ""), ROW() -301 )), "")</f>
        <v/>
      </c>
      <c r="AL303" s="13" t="str">
        <f t="array" ref="AL303">IFERROR(INDEX(D302:D316, SMALL(IF(ISNUMBER(SEARCH("JV2",F302:F316)), ROW(F302:F316)-MIN(ROW(F302:F316))+1, ""), ROW() -301 )), "")</f>
        <v/>
      </c>
      <c r="AM303" s="13" t="str">
        <f t="array" ref="AM303">IFERROR(INDEX(E302:E316, SMALL(IF(ISNUMBER(SEARCH("JV2",F302:F316)), ROW(F302:F316)-MIN(ROW(F302:F316))+1, ""), ROW() -301 )), "")</f>
        <v/>
      </c>
    </row>
    <row r="304" spans="2:39" s="13" customFormat="1" ht="15" customHeight="1">
      <c r="B304" s="21" t="s">
        <v>625</v>
      </c>
      <c r="C304" s="1"/>
      <c r="D304" s="22" t="s">
        <v>630</v>
      </c>
      <c r="E304" s="1" t="s">
        <v>631</v>
      </c>
      <c r="F304" s="23" t="s">
        <v>13</v>
      </c>
      <c r="G304" s="24"/>
      <c r="H304" s="25">
        <v>2326</v>
      </c>
      <c r="I304" s="24"/>
      <c r="J304" s="25" t="b">
        <v>0</v>
      </c>
      <c r="K304" s="19"/>
      <c r="L304" s="26"/>
      <c r="M304" s="27"/>
      <c r="AB304" s="13" t="str">
        <f t="array" ref="AB304">IFERROR(INDEX(B302:B316, SMALL(IF("V"=F302:F316, ROW(F302:F316)-MIN(ROW(F302:F316))+1, ""), ROW() -301 )), "")</f>
        <v>Vincennes University</v>
      </c>
      <c r="AC304" s="13">
        <f t="array" ref="AC304">IFERROR(INDEX(C302:C316, SMALL(IF("V"=F302:F316, ROW(F302:F316)-MIN(ROW(F302:F316))+1, ""), ROW() -301 )), "")</f>
        <v>0</v>
      </c>
      <c r="AD304" s="13" t="str">
        <f t="array" ref="AD304">IFERROR(INDEX(D302:D316, SMALL(IF("V"=F302:F316, ROW(F302:F316)-MIN(ROW(F302:F316))+1, ""), ROW() -301 )), "")</f>
        <v>21-69159</v>
      </c>
      <c r="AE304" s="13" t="str">
        <f t="array" ref="AE304">IFERROR(INDEX(E302:E316, SMALL(IF("V"=F302:F316, ROW(F302:F316)-MIN(ROW(F302:F316))+1, ""), ROW() -301 )), "")</f>
        <v>Dakota Waskom</v>
      </c>
      <c r="AF304" s="13" t="str">
        <f t="array" ref="AF304">IFERROR(INDEX(B302:B316, SMALL(IF(ISNUMBER(SEARCH("JV1",F302:F316)), ROW(F302:F316)-MIN(ROW(F302:F316))+1, ""), ROW() -301 )), "")</f>
        <v>Vincennes University</v>
      </c>
      <c r="AG304" s="13">
        <f t="array" ref="AG304">IFERROR(INDEX(C302:C316, SMALL(IF(ISNUMBER(SEARCH("JV1",F302:F316)), ROW(F302:F316)-MIN(ROW(F302:F316))+1, ""), ROW() -301 )), "")</f>
        <v>0</v>
      </c>
      <c r="AH304" s="13" t="str">
        <f t="array" ref="AH304">IFERROR(INDEX(D302:D316, SMALL(IF(ISNUMBER(SEARCH("JV1",F302:F316)), ROW(F302:F316)-MIN(ROW(F302:F316))+1, ""), ROW() -301 )), "")</f>
        <v>5791-221</v>
      </c>
      <c r="AI304" s="13" t="str">
        <f t="array" ref="AI304">IFERROR(INDEX(E302:E316, SMALL(IF(ISNUMBER(SEARCH("JV1",F302:F316)), ROW(F302:F316)-MIN(ROW(F302:F316))+1, ""), ROW() -301 )), "")</f>
        <v>Caleb Lanning</v>
      </c>
      <c r="AJ304" s="13" t="str">
        <f t="array" ref="AJ304">IFERROR(INDEX(B302:B316, SMALL(IF(ISNUMBER(SEARCH("JV2",F302:F316)), ROW(F302:F316)-MIN(ROW(F302:F316))+1, ""), ROW() -301 )), "")</f>
        <v/>
      </c>
      <c r="AK304" s="13" t="str">
        <f t="array" ref="AK304">IFERROR(INDEX(C302:C316, SMALL(IF(ISNUMBER(SEARCH("JV2",F302:F316)), ROW(F302:F316)-MIN(ROW(F302:F316))+1, ""), ROW() -301 )), "")</f>
        <v/>
      </c>
      <c r="AL304" s="13" t="str">
        <f t="array" ref="AL304">IFERROR(INDEX(D302:D316, SMALL(IF(ISNUMBER(SEARCH("JV2",F302:F316)), ROW(F302:F316)-MIN(ROW(F302:F316))+1, ""), ROW() -301 )), "")</f>
        <v/>
      </c>
      <c r="AM304" s="13" t="str">
        <f t="array" ref="AM304">IFERROR(INDEX(E302:E316, SMALL(IF(ISNUMBER(SEARCH("JV2",F302:F316)), ROW(F302:F316)-MIN(ROW(F302:F316))+1, ""), ROW() -301 )), "")</f>
        <v/>
      </c>
    </row>
    <row r="305" spans="2:39" s="13" customFormat="1" ht="15" customHeight="1">
      <c r="B305" s="21" t="s">
        <v>625</v>
      </c>
      <c r="C305" s="1"/>
      <c r="D305" s="22" t="s">
        <v>632</v>
      </c>
      <c r="E305" s="1" t="s">
        <v>633</v>
      </c>
      <c r="F305" s="23" t="s">
        <v>16</v>
      </c>
      <c r="G305" s="24"/>
      <c r="H305" s="25">
        <v>2326</v>
      </c>
      <c r="I305" s="24"/>
      <c r="J305" s="25" t="b">
        <v>0</v>
      </c>
      <c r="K305" s="19"/>
      <c r="L305" s="26"/>
      <c r="M305" s="27"/>
      <c r="AB305" s="13" t="str">
        <f t="array" ref="AB305">IFERROR(INDEX(B302:B316, SMALL(IF("V"=F302:F316, ROW(F302:F316)-MIN(ROW(F302:F316))+1, ""), ROW() -301 )), "")</f>
        <v>Vincennes University</v>
      </c>
      <c r="AC305" s="13">
        <f t="array" ref="AC305">IFERROR(INDEX(C302:C316, SMALL(IF("V"=F302:F316, ROW(F302:F316)-MIN(ROW(F302:F316))+1, ""), ROW() -301 )), "")</f>
        <v>0</v>
      </c>
      <c r="AD305" s="13" t="str">
        <f t="array" ref="AD305">IFERROR(INDEX(D302:D316, SMALL(IF("V"=F302:F316, ROW(F302:F316)-MIN(ROW(F302:F316))+1, ""), ROW() -301 )), "")</f>
        <v>17-13713</v>
      </c>
      <c r="AE305" s="13" t="str">
        <f t="array" ref="AE305">IFERROR(INDEX(E302:E316, SMALL(IF("V"=F302:F316, ROW(F302:F316)-MIN(ROW(F302:F316))+1, ""), ROW() -301 )), "")</f>
        <v>Dylan Lewis</v>
      </c>
      <c r="AF305" s="13" t="str">
        <f t="array" ref="AF305">IFERROR(INDEX(B302:B316, SMALL(IF(ISNUMBER(SEARCH("JV1",F302:F316)), ROW(F302:F316)-MIN(ROW(F302:F316))+1, ""), ROW() -301 )), "")</f>
        <v>Vincennes University</v>
      </c>
      <c r="AG305" s="13">
        <f t="array" ref="AG305">IFERROR(INDEX(C302:C316, SMALL(IF(ISNUMBER(SEARCH("JV1",F302:F316)), ROW(F302:F316)-MIN(ROW(F302:F316))+1, ""), ROW() -301 )), "")</f>
        <v>0</v>
      </c>
      <c r="AH305" s="13" t="str">
        <f t="array" ref="AH305">IFERROR(INDEX(D302:D316, SMALL(IF(ISNUMBER(SEARCH("JV1",F302:F316)), ROW(F302:F316)-MIN(ROW(F302:F316))+1, ""), ROW() -301 )), "")</f>
        <v>19-23265</v>
      </c>
      <c r="AI305" s="13" t="str">
        <f t="array" ref="AI305">IFERROR(INDEX(E302:E316, SMALL(IF(ISNUMBER(SEARCH("JV1",F302:F316)), ROW(F302:F316)-MIN(ROW(F302:F316))+1, ""), ROW() -301 )), "")</f>
        <v>Carson McDivitt</v>
      </c>
      <c r="AJ305" s="13" t="str">
        <f t="array" ref="AJ305">IFERROR(INDEX(B302:B316, SMALL(IF(ISNUMBER(SEARCH("JV2",F302:F316)), ROW(F302:F316)-MIN(ROW(F302:F316))+1, ""), ROW() -301 )), "")</f>
        <v/>
      </c>
      <c r="AK305" s="13" t="str">
        <f t="array" ref="AK305">IFERROR(INDEX(C302:C316, SMALL(IF(ISNUMBER(SEARCH("JV2",F302:F316)), ROW(F302:F316)-MIN(ROW(F302:F316))+1, ""), ROW() -301 )), "")</f>
        <v/>
      </c>
      <c r="AL305" s="13" t="str">
        <f t="array" ref="AL305">IFERROR(INDEX(D302:D316, SMALL(IF(ISNUMBER(SEARCH("JV2",F302:F316)), ROW(F302:F316)-MIN(ROW(F302:F316))+1, ""), ROW() -301 )), "")</f>
        <v/>
      </c>
      <c r="AM305" s="13" t="str">
        <f t="array" ref="AM305">IFERROR(INDEX(E302:E316, SMALL(IF(ISNUMBER(SEARCH("JV2",F302:F316)), ROW(F302:F316)-MIN(ROW(F302:F316))+1, ""), ROW() -301 )), "")</f>
        <v/>
      </c>
    </row>
    <row r="306" spans="2:39" s="13" customFormat="1" ht="15" customHeight="1">
      <c r="B306" s="21" t="s">
        <v>625</v>
      </c>
      <c r="C306" s="1"/>
      <c r="D306" s="22" t="s">
        <v>634</v>
      </c>
      <c r="E306" s="1" t="s">
        <v>635</v>
      </c>
      <c r="F306" s="23" t="s">
        <v>16</v>
      </c>
      <c r="G306" s="24"/>
      <c r="H306" s="25">
        <v>2326</v>
      </c>
      <c r="I306" s="24"/>
      <c r="J306" s="25" t="b">
        <v>0</v>
      </c>
      <c r="K306" s="19"/>
      <c r="L306" s="26"/>
      <c r="M306" s="27"/>
      <c r="AB306" s="13" t="str">
        <f t="array" ref="AB306">IFERROR(INDEX(B302:B316, SMALL(IF("V"=F302:F316, ROW(F302:F316)-MIN(ROW(F302:F316))+1, ""), ROW() -301 )), "")</f>
        <v>Vincennes University</v>
      </c>
      <c r="AC306" s="13">
        <f t="array" ref="AC306">IFERROR(INDEX(C302:C316, SMALL(IF("V"=F302:F316, ROW(F302:F316)-MIN(ROW(F302:F316))+1, ""), ROW() -301 )), "")</f>
        <v>0</v>
      </c>
      <c r="AD306" s="13" t="str">
        <f t="array" ref="AD306">IFERROR(INDEX(D302:D316, SMALL(IF("V"=F302:F316, ROW(F302:F316)-MIN(ROW(F302:F316))+1, ""), ROW() -301 )), "")</f>
        <v>18-12079</v>
      </c>
      <c r="AE306" s="13" t="str">
        <f t="array" ref="AE306">IFERROR(INDEX(E302:E316, SMALL(IF("V"=F302:F316, ROW(F302:F316)-MIN(ROW(F302:F316))+1, ""), ROW() -301 )), "")</f>
        <v>Kannon King</v>
      </c>
      <c r="AF306" s="13" t="str">
        <f t="array" ref="AF306">IFERROR(INDEX(B302:B316, SMALL(IF(ISNUMBER(SEARCH("JV1",F302:F316)), ROW(F302:F316)-MIN(ROW(F302:F316))+1, ""), ROW() -301 )), "")</f>
        <v>Vincennes University</v>
      </c>
      <c r="AG306" s="13">
        <f t="array" ref="AG306">IFERROR(INDEX(C302:C316, SMALL(IF(ISNUMBER(SEARCH("JV1",F302:F316)), ROW(F302:F316)-MIN(ROW(F302:F316))+1, ""), ROW() -301 )), "")</f>
        <v>0</v>
      </c>
      <c r="AH306" s="13" t="str">
        <f t="array" ref="AH306">IFERROR(INDEX(D302:D316, SMALL(IF(ISNUMBER(SEARCH("JV1",F302:F316)), ROW(F302:F316)-MIN(ROW(F302:F316))+1, ""), ROW() -301 )), "")</f>
        <v>11-170846</v>
      </c>
      <c r="AI306" s="13" t="str">
        <f t="array" ref="AI306">IFERROR(INDEX(E302:E316, SMALL(IF(ISNUMBER(SEARCH("JV1",F302:F316)), ROW(F302:F316)-MIN(ROW(F302:F316))+1, ""), ROW() -301 )), "")</f>
        <v>Ethan Ennis</v>
      </c>
      <c r="AJ306" s="13" t="str">
        <f t="array" ref="AJ306">IFERROR(INDEX(B302:B316, SMALL(IF(ISNUMBER(SEARCH("JV2",F302:F316)), ROW(F302:F316)-MIN(ROW(F302:F316))+1, ""), ROW() -301 )), "")</f>
        <v/>
      </c>
      <c r="AK306" s="13" t="str">
        <f t="array" ref="AK306">IFERROR(INDEX(C302:C316, SMALL(IF(ISNUMBER(SEARCH("JV2",F302:F316)), ROW(F302:F316)-MIN(ROW(F302:F316))+1, ""), ROW() -301 )), "")</f>
        <v/>
      </c>
      <c r="AL306" s="13" t="str">
        <f t="array" ref="AL306">IFERROR(INDEX(D302:D316, SMALL(IF(ISNUMBER(SEARCH("JV2",F302:F316)), ROW(F302:F316)-MIN(ROW(F302:F316))+1, ""), ROW() -301 )), "")</f>
        <v/>
      </c>
      <c r="AM306" s="13" t="str">
        <f t="array" ref="AM306">IFERROR(INDEX(E302:E316, SMALL(IF(ISNUMBER(SEARCH("JV2",F302:F316)), ROW(F302:F316)-MIN(ROW(F302:F316))+1, ""), ROW() -301 )), "")</f>
        <v/>
      </c>
    </row>
    <row r="307" spans="2:39" s="13" customFormat="1" ht="15" customHeight="1">
      <c r="B307" s="21" t="s">
        <v>625</v>
      </c>
      <c r="C307" s="1"/>
      <c r="D307" s="22" t="s">
        <v>636</v>
      </c>
      <c r="E307" s="1" t="s">
        <v>637</v>
      </c>
      <c r="F307" s="23" t="s">
        <v>13</v>
      </c>
      <c r="G307" s="24"/>
      <c r="H307" s="25">
        <v>2326</v>
      </c>
      <c r="I307" s="24"/>
      <c r="J307" s="25" t="b">
        <v>0</v>
      </c>
      <c r="K307" s="19"/>
      <c r="L307" s="26"/>
      <c r="M307" s="27"/>
      <c r="AB307" s="13" t="str">
        <f t="array" ref="AB307">IFERROR(INDEX(B302:B316, SMALL(IF("V"=F302:F316, ROW(F302:F316)-MIN(ROW(F302:F316))+1, ""), ROW() -301 )), "")</f>
        <v>Vincennes University</v>
      </c>
      <c r="AC307" s="13">
        <f t="array" ref="AC307">IFERROR(INDEX(C302:C316, SMALL(IF("V"=F302:F316, ROW(F302:F316)-MIN(ROW(F302:F316))+1, ""), ROW() -301 )), "")</f>
        <v>0</v>
      </c>
      <c r="AD307" s="13" t="str">
        <f t="array" ref="AD307">IFERROR(INDEX(D302:D316, SMALL(IF("V"=F302:F316, ROW(F302:F316)-MIN(ROW(F302:F316))+1, ""), ROW() -301 )), "")</f>
        <v>20-540</v>
      </c>
      <c r="AE307" s="13" t="str">
        <f t="array" ref="AE307">IFERROR(INDEX(E302:E316, SMALL(IF("V"=F302:F316, ROW(F302:F316)-MIN(ROW(F302:F316))+1, ""), ROW() -301 )), "")</f>
        <v>Nick Gregg</v>
      </c>
      <c r="AF307" s="13" t="str">
        <f t="array" ref="AF307">IFERROR(INDEX(B302:B316, SMALL(IF(ISNUMBER(SEARCH("JV1",F302:F316)), ROW(F302:F316)-MIN(ROW(F302:F316))+1, ""), ROW() -301 )), "")</f>
        <v>Vincennes University</v>
      </c>
      <c r="AG307" s="13">
        <f t="array" ref="AG307">IFERROR(INDEX(C302:C316, SMALL(IF(ISNUMBER(SEARCH("JV1",F302:F316)), ROW(F302:F316)-MIN(ROW(F302:F316))+1, ""), ROW() -301 )), "")</f>
        <v>0</v>
      </c>
      <c r="AH307" s="13" t="str">
        <f t="array" ref="AH307">IFERROR(INDEX(D302:D316, SMALL(IF(ISNUMBER(SEARCH("JV1",F302:F316)), ROW(F302:F316)-MIN(ROW(F302:F316))+1, ""), ROW() -301 )), "")</f>
        <v>17-18995</v>
      </c>
      <c r="AI307" s="13" t="str">
        <f t="array" ref="AI307">IFERROR(INDEX(E302:E316, SMALL(IF(ISNUMBER(SEARCH("JV1",F302:F316)), ROW(F302:F316)-MIN(ROW(F302:F316))+1, ""), ROW() -301 )), "")</f>
        <v>Ethan Staples</v>
      </c>
      <c r="AJ307" s="13" t="str">
        <f t="array" ref="AJ307">IFERROR(INDEX(B302:B316, SMALL(IF(ISNUMBER(SEARCH("JV2",F302:F316)), ROW(F302:F316)-MIN(ROW(F302:F316))+1, ""), ROW() -301 )), "")</f>
        <v/>
      </c>
      <c r="AK307" s="13" t="str">
        <f t="array" ref="AK307">IFERROR(INDEX(C302:C316, SMALL(IF(ISNUMBER(SEARCH("JV2",F302:F316)), ROW(F302:F316)-MIN(ROW(F302:F316))+1, ""), ROW() -301 )), "")</f>
        <v/>
      </c>
      <c r="AL307" s="13" t="str">
        <f t="array" ref="AL307">IFERROR(INDEX(D302:D316, SMALL(IF(ISNUMBER(SEARCH("JV2",F302:F316)), ROW(F302:F316)-MIN(ROW(F302:F316))+1, ""), ROW() -301 )), "")</f>
        <v/>
      </c>
      <c r="AM307" s="13" t="str">
        <f t="array" ref="AM307">IFERROR(INDEX(E302:E316, SMALL(IF(ISNUMBER(SEARCH("JV2",F302:F316)), ROW(F302:F316)-MIN(ROW(F302:F316))+1, ""), ROW() -301 )), "")</f>
        <v/>
      </c>
    </row>
    <row r="308" spans="2:39" s="13" customFormat="1" ht="15" customHeight="1">
      <c r="B308" s="21" t="s">
        <v>625</v>
      </c>
      <c r="C308" s="1"/>
      <c r="D308" s="22" t="s">
        <v>638</v>
      </c>
      <c r="E308" s="1" t="s">
        <v>639</v>
      </c>
      <c r="F308" s="23" t="s">
        <v>13</v>
      </c>
      <c r="G308" s="24"/>
      <c r="H308" s="25">
        <v>2326</v>
      </c>
      <c r="I308" s="24"/>
      <c r="J308" s="25" t="b">
        <v>0</v>
      </c>
      <c r="K308" s="19"/>
      <c r="L308" s="26"/>
      <c r="M308" s="27"/>
      <c r="AB308" s="13" t="str">
        <f t="array" ref="AB308">IFERROR(INDEX(B302:B316, SMALL(IF("V"=F302:F316, ROW(F302:F316)-MIN(ROW(F302:F316))+1, ""), ROW() -301 )), "")</f>
        <v/>
      </c>
      <c r="AC308" s="13" t="str">
        <f t="array" ref="AC308">IFERROR(INDEX(C302:C316, SMALL(IF("V"=F302:F316, ROW(F302:F316)-MIN(ROW(F302:F316))+1, ""), ROW() -301 )), "")</f>
        <v/>
      </c>
      <c r="AD308" s="13" t="str">
        <f t="array" ref="AD308">IFERROR(INDEX(D302:D316, SMALL(IF("V"=F302:F316, ROW(F302:F316)-MIN(ROW(F302:F316))+1, ""), ROW() -301 )), "")</f>
        <v/>
      </c>
      <c r="AE308" s="13" t="str">
        <f t="array" ref="AE308">IFERROR(INDEX(E302:E316, SMALL(IF("V"=F302:F316, ROW(F302:F316)-MIN(ROW(F302:F316))+1, ""), ROW() -301 )), "")</f>
        <v/>
      </c>
      <c r="AF308" s="13" t="str">
        <f t="array" ref="AF308">IFERROR(INDEX(B302:B316, SMALL(IF(ISNUMBER(SEARCH("JV1",F302:F316)), ROW(F302:F316)-MIN(ROW(F302:F316))+1, ""), ROW() -301 )), "")</f>
        <v>Vincennes University</v>
      </c>
      <c r="AG308" s="13">
        <f t="array" ref="AG308">IFERROR(INDEX(C302:C316, SMALL(IF(ISNUMBER(SEARCH("JV1",F302:F316)), ROW(F302:F316)-MIN(ROW(F302:F316))+1, ""), ROW() -301 )), "")</f>
        <v>0</v>
      </c>
      <c r="AH308" s="13" t="str">
        <f t="array" ref="AH308">IFERROR(INDEX(D302:D316, SMALL(IF(ISNUMBER(SEARCH("JV1",F302:F316)), ROW(F302:F316)-MIN(ROW(F302:F316))+1, ""), ROW() -301 )), "")</f>
        <v>11-546634</v>
      </c>
      <c r="AI308" s="13" t="str">
        <f t="array" ref="AI308">IFERROR(INDEX(E302:E316, SMALL(IF(ISNUMBER(SEARCH("JV1",F302:F316)), ROW(F302:F316)-MIN(ROW(F302:F316))+1, ""), ROW() -301 )), "")</f>
        <v>Haydn Hunt</v>
      </c>
      <c r="AJ308" s="13" t="str">
        <f t="array" ref="AJ308">IFERROR(INDEX(B302:B316, SMALL(IF(ISNUMBER(SEARCH("JV2",F302:F316)), ROW(F302:F316)-MIN(ROW(F302:F316))+1, ""), ROW() -301 )), "")</f>
        <v/>
      </c>
      <c r="AK308" s="13" t="str">
        <f t="array" ref="AK308">IFERROR(INDEX(C302:C316, SMALL(IF(ISNUMBER(SEARCH("JV2",F302:F316)), ROW(F302:F316)-MIN(ROW(F302:F316))+1, ""), ROW() -301 )), "")</f>
        <v/>
      </c>
      <c r="AL308" s="13" t="str">
        <f t="array" ref="AL308">IFERROR(INDEX(D302:D316, SMALL(IF(ISNUMBER(SEARCH("JV2",F302:F316)), ROW(F302:F316)-MIN(ROW(F302:F316))+1, ""), ROW() -301 )), "")</f>
        <v/>
      </c>
      <c r="AM308" s="13" t="str">
        <f t="array" ref="AM308">IFERROR(INDEX(E302:E316, SMALL(IF(ISNUMBER(SEARCH("JV2",F302:F316)), ROW(F302:F316)-MIN(ROW(F302:F316))+1, ""), ROW() -301 )), "")</f>
        <v/>
      </c>
    </row>
    <row r="309" spans="2:39" s="13" customFormat="1" ht="15" customHeight="1">
      <c r="B309" s="21" t="s">
        <v>625</v>
      </c>
      <c r="C309" s="1"/>
      <c r="D309" s="22" t="s">
        <v>640</v>
      </c>
      <c r="E309" s="1" t="s">
        <v>641</v>
      </c>
      <c r="F309" s="23" t="s">
        <v>13</v>
      </c>
      <c r="G309" s="24"/>
      <c r="H309" s="25">
        <v>2326</v>
      </c>
      <c r="I309" s="24"/>
      <c r="J309" s="25" t="b">
        <v>0</v>
      </c>
      <c r="K309" s="19"/>
      <c r="L309" s="26"/>
      <c r="M309" s="27"/>
      <c r="AB309" s="13" t="str">
        <f t="array" ref="AB309">IFERROR(INDEX(B302:B316, SMALL(IF("V"=F302:F316, ROW(F302:F316)-MIN(ROW(F302:F316))+1, ""), ROW() -301 )), "")</f>
        <v/>
      </c>
      <c r="AC309" s="13" t="str">
        <f t="array" ref="AC309">IFERROR(INDEX(C302:C316, SMALL(IF("V"=F302:F316, ROW(F302:F316)-MIN(ROW(F302:F316))+1, ""), ROW() -301 )), "")</f>
        <v/>
      </c>
      <c r="AD309" s="13" t="str">
        <f t="array" ref="AD309">IFERROR(INDEX(D302:D316, SMALL(IF("V"=F302:F316, ROW(F302:F316)-MIN(ROW(F302:F316))+1, ""), ROW() -301 )), "")</f>
        <v/>
      </c>
      <c r="AE309" s="13" t="str">
        <f t="array" ref="AE309">IFERROR(INDEX(E302:E316, SMALL(IF("V"=F302:F316, ROW(F302:F316)-MIN(ROW(F302:F316))+1, ""), ROW() -301 )), "")</f>
        <v/>
      </c>
      <c r="AF309" s="13" t="str">
        <f t="array" ref="AF309">IFERROR(INDEX(B302:B316, SMALL(IF(ISNUMBER(SEARCH("JV1",F302:F316)), ROW(F302:F316)-MIN(ROW(F302:F316))+1, ""), ROW() -301 )), "")</f>
        <v/>
      </c>
      <c r="AG309" s="13" t="str">
        <f t="array" ref="AG309">IFERROR(INDEX(C302:C316, SMALL(IF(ISNUMBER(SEARCH("JV1",F302:F316)), ROW(F302:F316)-MIN(ROW(F302:F316))+1, ""), ROW() -301 )), "")</f>
        <v/>
      </c>
      <c r="AH309" s="13" t="str">
        <f t="array" ref="AH309">IFERROR(INDEX(D302:D316, SMALL(IF(ISNUMBER(SEARCH("JV1",F302:F316)), ROW(F302:F316)-MIN(ROW(F302:F316))+1, ""), ROW() -301 )), "")</f>
        <v/>
      </c>
      <c r="AI309" s="13" t="str">
        <f t="array" ref="AI309">IFERROR(INDEX(E302:E316, SMALL(IF(ISNUMBER(SEARCH("JV1",F302:F316)), ROW(F302:F316)-MIN(ROW(F302:F316))+1, ""), ROW() -301 )), "")</f>
        <v/>
      </c>
      <c r="AJ309" s="13" t="str">
        <f t="array" ref="AJ309">IFERROR(INDEX(B302:B316, SMALL(IF(ISNUMBER(SEARCH("JV2",F302:F316)), ROW(F302:F316)-MIN(ROW(F302:F316))+1, ""), ROW() -301 )), "")</f>
        <v/>
      </c>
      <c r="AK309" s="13" t="str">
        <f t="array" ref="AK309">IFERROR(INDEX(C302:C316, SMALL(IF(ISNUMBER(SEARCH("JV2",F302:F316)), ROW(F302:F316)-MIN(ROW(F302:F316))+1, ""), ROW() -301 )), "")</f>
        <v/>
      </c>
      <c r="AL309" s="13" t="str">
        <f t="array" ref="AL309">IFERROR(INDEX(D302:D316, SMALL(IF(ISNUMBER(SEARCH("JV2",F302:F316)), ROW(F302:F316)-MIN(ROW(F302:F316))+1, ""), ROW() -301 )), "")</f>
        <v/>
      </c>
      <c r="AM309" s="13" t="str">
        <f t="array" ref="AM309">IFERROR(INDEX(E302:E316, SMALL(IF(ISNUMBER(SEARCH("JV2",F302:F316)), ROW(F302:F316)-MIN(ROW(F302:F316))+1, ""), ROW() -301 )), "")</f>
        <v/>
      </c>
    </row>
    <row r="310" spans="2:39" s="13" customFormat="1" ht="15" customHeight="1">
      <c r="B310" s="21" t="s">
        <v>625</v>
      </c>
      <c r="C310" s="1"/>
      <c r="D310" s="22" t="s">
        <v>642</v>
      </c>
      <c r="E310" s="1" t="s">
        <v>643</v>
      </c>
      <c r="F310" s="23" t="s">
        <v>16</v>
      </c>
      <c r="G310" s="24"/>
      <c r="H310" s="25">
        <v>2326</v>
      </c>
      <c r="I310" s="24"/>
      <c r="J310" s="25" t="b">
        <v>0</v>
      </c>
      <c r="K310" s="19"/>
      <c r="L310" s="26"/>
      <c r="M310" s="27"/>
    </row>
    <row r="311" spans="2:39" s="13" customFormat="1" ht="15" customHeight="1">
      <c r="B311" s="21" t="s">
        <v>625</v>
      </c>
      <c r="C311" s="1"/>
      <c r="D311" s="22" t="s">
        <v>644</v>
      </c>
      <c r="E311" s="1" t="s">
        <v>645</v>
      </c>
      <c r="F311" s="23" t="s">
        <v>16</v>
      </c>
      <c r="G311" s="24"/>
      <c r="H311" s="25">
        <v>2326</v>
      </c>
      <c r="I311" s="24"/>
      <c r="J311" s="25" t="b">
        <v>0</v>
      </c>
      <c r="K311" s="19"/>
      <c r="L311" s="26"/>
      <c r="M311" s="27"/>
    </row>
    <row r="312" spans="2:39" s="13" customFormat="1" ht="15" customHeight="1">
      <c r="B312" s="21" t="s">
        <v>625</v>
      </c>
      <c r="C312" s="1"/>
      <c r="D312" s="22" t="s">
        <v>646</v>
      </c>
      <c r="E312" s="1" t="s">
        <v>647</v>
      </c>
      <c r="F312" s="23" t="s">
        <v>16</v>
      </c>
      <c r="G312" s="24"/>
      <c r="H312" s="25">
        <v>2326</v>
      </c>
      <c r="I312" s="24"/>
      <c r="J312" s="25" t="b">
        <v>0</v>
      </c>
      <c r="K312" s="19"/>
      <c r="L312" s="26"/>
      <c r="M312" s="27"/>
    </row>
    <row r="313" spans="2:39" s="13" customFormat="1" ht="15" customHeight="1">
      <c r="B313" s="21" t="s">
        <v>625</v>
      </c>
      <c r="C313" s="1"/>
      <c r="D313" s="22" t="s">
        <v>648</v>
      </c>
      <c r="E313" s="1" t="s">
        <v>649</v>
      </c>
      <c r="F313" s="23" t="s">
        <v>29</v>
      </c>
      <c r="G313" s="24"/>
      <c r="H313" s="25">
        <v>2326</v>
      </c>
      <c r="I313" s="24"/>
      <c r="J313" s="25" t="b">
        <v>0</v>
      </c>
      <c r="K313" s="19"/>
      <c r="L313" s="26"/>
      <c r="M313" s="27"/>
    </row>
    <row r="314" spans="2:39" s="13" customFormat="1" ht="15" customHeight="1">
      <c r="B314" s="21" t="s">
        <v>625</v>
      </c>
      <c r="C314" s="1"/>
      <c r="D314" s="22" t="s">
        <v>650</v>
      </c>
      <c r="E314" s="1" t="s">
        <v>651</v>
      </c>
      <c r="F314" s="23" t="s">
        <v>29</v>
      </c>
      <c r="G314" s="24"/>
      <c r="H314" s="25">
        <v>2326</v>
      </c>
      <c r="I314" s="24"/>
      <c r="J314" s="25" t="b">
        <v>0</v>
      </c>
      <c r="K314" s="19"/>
      <c r="L314" s="26"/>
      <c r="M314" s="27"/>
    </row>
    <row r="315" spans="2:39" s="13" customFormat="1" ht="15" customHeight="1">
      <c r="B315" s="21" t="s">
        <v>625</v>
      </c>
      <c r="C315" s="1"/>
      <c r="D315" s="22" t="s">
        <v>652</v>
      </c>
      <c r="E315" s="1" t="s">
        <v>653</v>
      </c>
      <c r="F315" s="23" t="s">
        <v>13</v>
      </c>
      <c r="G315" s="24"/>
      <c r="H315" s="25">
        <v>2326</v>
      </c>
      <c r="I315" s="24"/>
      <c r="J315" s="25" t="b">
        <v>0</v>
      </c>
      <c r="K315" s="19"/>
      <c r="L315" s="26"/>
      <c r="M315" s="27"/>
    </row>
    <row r="316" spans="2:39" s="13" customFormat="1" ht="15" customHeight="1">
      <c r="B316" s="21" t="s">
        <v>625</v>
      </c>
      <c r="C316" s="1"/>
      <c r="D316" s="22" t="s">
        <v>654</v>
      </c>
      <c r="E316" s="1" t="s">
        <v>655</v>
      </c>
      <c r="F316" s="23" t="s">
        <v>13</v>
      </c>
      <c r="G316" s="24"/>
      <c r="H316" s="25">
        <v>2326</v>
      </c>
      <c r="I316" s="24"/>
      <c r="J316" s="25" t="b">
        <v>0</v>
      </c>
      <c r="K316" s="19"/>
      <c r="L316" s="26"/>
      <c r="M316" s="27"/>
    </row>
    <row r="317" spans="2:39" s="13" customFormat="1" ht="15" customHeight="1">
      <c r="B317" s="21" t="s">
        <v>656</v>
      </c>
      <c r="C317" s="1"/>
      <c r="D317" s="22" t="s">
        <v>657</v>
      </c>
      <c r="E317" s="1" t="s">
        <v>658</v>
      </c>
      <c r="F317" s="23" t="s">
        <v>13</v>
      </c>
      <c r="G317" s="24"/>
      <c r="H317" s="25">
        <v>3064</v>
      </c>
      <c r="I317" s="24"/>
      <c r="J317" s="25" t="b">
        <v>0</v>
      </c>
      <c r="K317" s="19"/>
      <c r="L317" s="26"/>
      <c r="M317" s="27"/>
      <c r="AB317" s="13" t="str">
        <f t="array" ref="AB317">IFERROR(INDEX(B317:B341, SMALL(IF("V"=F317:F341, ROW(F317:F341)-MIN(ROW(F317:F341))+1, ""), ROW() -316 )), "")</f>
        <v>Webber International University</v>
      </c>
      <c r="AC317" s="13">
        <f t="array" ref="AC317">IFERROR(INDEX(C317:C341, SMALL(IF("V"=F317:F341, ROW(F317:F341)-MIN(ROW(F317:F341))+1, ""), ROW() -316 )), "")</f>
        <v>0</v>
      </c>
      <c r="AD317" s="13" t="str">
        <f t="array" ref="AD317">IFERROR(INDEX(D317:D341, SMALL(IF("V"=F317:F341, ROW(F317:F341)-MIN(ROW(F317:F341))+1, ""), ROW() -316 )), "")</f>
        <v>11-427950</v>
      </c>
      <c r="AE317" s="13" t="str">
        <f t="array" ref="AE317">IFERROR(INDEX(E317:E341, SMALL(IF("V"=F317:F341, ROW(F317:F341)-MIN(ROW(F317:F341))+1, ""), ROW() -316 )), "")</f>
        <v>Aaron Reingold</v>
      </c>
      <c r="AF317" s="13" t="str">
        <f t="array" ref="AF317">IFERROR(INDEX(B317:B341, SMALL(IF(ISNUMBER(SEARCH("JV1",F317:F341)), ROW(F317:F341)-MIN(ROW(F317:F341))+1, ""), ROW() -316 )), "")</f>
        <v/>
      </c>
      <c r="AG317" s="13" t="str">
        <f t="array" ref="AG317">IFERROR(INDEX(C317:C341, SMALL(IF(ISNUMBER(SEARCH("JV1",F317:F341)), ROW(F317:F341)-MIN(ROW(F317:F341))+1, ""), ROW() -316 )), "")</f>
        <v/>
      </c>
      <c r="AH317" s="13" t="str">
        <f t="array" ref="AH317">IFERROR(INDEX(D317:D341, SMALL(IF(ISNUMBER(SEARCH("JV1",F317:F341)), ROW(F317:F341)-MIN(ROW(F317:F341))+1, ""), ROW() -316 )), "")</f>
        <v/>
      </c>
      <c r="AI317" s="13" t="str">
        <f t="array" ref="AI317">IFERROR(INDEX(E317:E341, SMALL(IF(ISNUMBER(SEARCH("JV1",F317:F341)), ROW(F317:F341)-MIN(ROW(F317:F341))+1, ""), ROW() -316 )), "")</f>
        <v/>
      </c>
      <c r="AJ317" s="13" t="str">
        <f t="array" ref="AJ317">IFERROR(INDEX(B317:B341, SMALL(IF(ISNUMBER(SEARCH("JV2",F317:F341)), ROW(F317:F341)-MIN(ROW(F317:F341))+1, ""), ROW() -316 )), "")</f>
        <v/>
      </c>
      <c r="AK317" s="13" t="str">
        <f t="array" ref="AK317">IFERROR(INDEX(C317:C341, SMALL(IF(ISNUMBER(SEARCH("JV2",F317:F341)), ROW(F317:F341)-MIN(ROW(F317:F341))+1, ""), ROW() -316 )), "")</f>
        <v/>
      </c>
      <c r="AL317" s="13" t="str">
        <f t="array" ref="AL317">IFERROR(INDEX(D317:D341, SMALL(IF(ISNUMBER(SEARCH("JV2",F317:F341)), ROW(F317:F341)-MIN(ROW(F317:F341))+1, ""), ROW() -316 )), "")</f>
        <v/>
      </c>
      <c r="AM317" s="13" t="str">
        <f t="array" ref="AM317">IFERROR(INDEX(E317:E341, SMALL(IF(ISNUMBER(SEARCH("JV2",F317:F341)), ROW(F317:F341)-MIN(ROW(F317:F341))+1, ""), ROW() -316 )), "")</f>
        <v/>
      </c>
    </row>
    <row r="318" spans="2:39" s="13" customFormat="1" ht="15" customHeight="1">
      <c r="B318" s="21" t="s">
        <v>656</v>
      </c>
      <c r="C318" s="1"/>
      <c r="D318" s="22" t="s">
        <v>659</v>
      </c>
      <c r="E318" s="1" t="s">
        <v>660</v>
      </c>
      <c r="F318" s="23" t="s">
        <v>13</v>
      </c>
      <c r="G318" s="24"/>
      <c r="H318" s="25">
        <v>3064</v>
      </c>
      <c r="I318" s="24"/>
      <c r="J318" s="25" t="b">
        <v>0</v>
      </c>
      <c r="K318" s="19"/>
      <c r="L318" s="26"/>
      <c r="M318" s="27"/>
      <c r="AB318" s="13" t="str">
        <f t="array" ref="AB318">IFERROR(INDEX(B317:B341, SMALL(IF("V"=F317:F341, ROW(F317:F341)-MIN(ROW(F317:F341))+1, ""), ROW() -316 )), "")</f>
        <v>Webber International University</v>
      </c>
      <c r="AC318" s="13">
        <f t="array" ref="AC318">IFERROR(INDEX(C317:C341, SMALL(IF("V"=F317:F341, ROW(F317:F341)-MIN(ROW(F317:F341))+1, ""), ROW() -316 )), "")</f>
        <v>0</v>
      </c>
      <c r="AD318" s="13" t="str">
        <f t="array" ref="AD318">IFERROR(INDEX(D317:D341, SMALL(IF("V"=F317:F341, ROW(F317:F341)-MIN(ROW(F317:F341))+1, ""), ROW() -316 )), "")</f>
        <v>19-21764</v>
      </c>
      <c r="AE318" s="13" t="str">
        <f t="array" ref="AE318">IFERROR(INDEX(E317:E341, SMALL(IF("V"=F317:F341, ROW(F317:F341)-MIN(ROW(F317:F341))+1, ""), ROW() -316 )), "")</f>
        <v>AJ Wolstenholme</v>
      </c>
      <c r="AF318" s="13" t="str">
        <f t="array" ref="AF318">IFERROR(INDEX(B317:B341, SMALL(IF(ISNUMBER(SEARCH("JV1",F317:F341)), ROW(F317:F341)-MIN(ROW(F317:F341))+1, ""), ROW() -316 )), "")</f>
        <v/>
      </c>
      <c r="AG318" s="13" t="str">
        <f t="array" ref="AG318">IFERROR(INDEX(C317:C341, SMALL(IF(ISNUMBER(SEARCH("JV1",F317:F341)), ROW(F317:F341)-MIN(ROW(F317:F341))+1, ""), ROW() -316 )), "")</f>
        <v/>
      </c>
      <c r="AH318" s="13" t="str">
        <f t="array" ref="AH318">IFERROR(INDEX(D317:D341, SMALL(IF(ISNUMBER(SEARCH("JV1",F317:F341)), ROW(F317:F341)-MIN(ROW(F317:F341))+1, ""), ROW() -316 )), "")</f>
        <v/>
      </c>
      <c r="AI318" s="13" t="str">
        <f t="array" ref="AI318">IFERROR(INDEX(E317:E341, SMALL(IF(ISNUMBER(SEARCH("JV1",F317:F341)), ROW(F317:F341)-MIN(ROW(F317:F341))+1, ""), ROW() -316 )), "")</f>
        <v/>
      </c>
      <c r="AJ318" s="13" t="str">
        <f t="array" ref="AJ318">IFERROR(INDEX(B317:B341, SMALL(IF(ISNUMBER(SEARCH("JV2",F317:F341)), ROW(F317:F341)-MIN(ROW(F317:F341))+1, ""), ROW() -316 )), "")</f>
        <v/>
      </c>
      <c r="AK318" s="13" t="str">
        <f t="array" ref="AK318">IFERROR(INDEX(C317:C341, SMALL(IF(ISNUMBER(SEARCH("JV2",F317:F341)), ROW(F317:F341)-MIN(ROW(F317:F341))+1, ""), ROW() -316 )), "")</f>
        <v/>
      </c>
      <c r="AL318" s="13" t="str">
        <f t="array" ref="AL318">IFERROR(INDEX(D317:D341, SMALL(IF(ISNUMBER(SEARCH("JV2",F317:F341)), ROW(F317:F341)-MIN(ROW(F317:F341))+1, ""), ROW() -316 )), "")</f>
        <v/>
      </c>
      <c r="AM318" s="13" t="str">
        <f t="array" ref="AM318">IFERROR(INDEX(E317:E341, SMALL(IF(ISNUMBER(SEARCH("JV2",F317:F341)), ROW(F317:F341)-MIN(ROW(F317:F341))+1, ""), ROW() -316 )), "")</f>
        <v/>
      </c>
    </row>
    <row r="319" spans="2:39" s="13" customFormat="1" ht="15" customHeight="1">
      <c r="B319" s="21" t="s">
        <v>656</v>
      </c>
      <c r="C319" s="1"/>
      <c r="D319" s="22" t="s">
        <v>661</v>
      </c>
      <c r="E319" s="1" t="s">
        <v>662</v>
      </c>
      <c r="F319" s="23" t="s">
        <v>29</v>
      </c>
      <c r="G319" s="24"/>
      <c r="H319" s="25">
        <v>3064</v>
      </c>
      <c r="I319" s="24"/>
      <c r="J319" s="25" t="b">
        <v>0</v>
      </c>
      <c r="K319" s="19"/>
      <c r="L319" s="26"/>
      <c r="M319" s="27"/>
      <c r="AB319" s="13" t="str">
        <f t="array" ref="AB319">IFERROR(INDEX(B317:B341, SMALL(IF("V"=F317:F341, ROW(F317:F341)-MIN(ROW(F317:F341))+1, ""), ROW() -316 )), "")</f>
        <v>Webber International University</v>
      </c>
      <c r="AC319" s="13">
        <f t="array" ref="AC319">IFERROR(INDEX(C317:C341, SMALL(IF("V"=F317:F341, ROW(F317:F341)-MIN(ROW(F317:F341))+1, ""), ROW() -316 )), "")</f>
        <v>0</v>
      </c>
      <c r="AD319" s="13" t="str">
        <f t="array" ref="AD319">IFERROR(INDEX(D317:D341, SMALL(IF("V"=F317:F341, ROW(F317:F341)-MIN(ROW(F317:F341))+1, ""), ROW() -316 )), "")</f>
        <v>6450-9065</v>
      </c>
      <c r="AE319" s="13" t="str">
        <f t="array" ref="AE319">IFERROR(INDEX(E317:E341, SMALL(IF("V"=F317:F341, ROW(F317:F341)-MIN(ROW(F317:F341))+1, ""), ROW() -316 )), "")</f>
        <v>Austin Grammar</v>
      </c>
      <c r="AF319" s="13" t="str">
        <f t="array" ref="AF319">IFERROR(INDEX(B317:B341, SMALL(IF(ISNUMBER(SEARCH("JV1",F317:F341)), ROW(F317:F341)-MIN(ROW(F317:F341))+1, ""), ROW() -316 )), "")</f>
        <v/>
      </c>
      <c r="AG319" s="13" t="str">
        <f t="array" ref="AG319">IFERROR(INDEX(C317:C341, SMALL(IF(ISNUMBER(SEARCH("JV1",F317:F341)), ROW(F317:F341)-MIN(ROW(F317:F341))+1, ""), ROW() -316 )), "")</f>
        <v/>
      </c>
      <c r="AH319" s="13" t="str">
        <f t="array" ref="AH319">IFERROR(INDEX(D317:D341, SMALL(IF(ISNUMBER(SEARCH("JV1",F317:F341)), ROW(F317:F341)-MIN(ROW(F317:F341))+1, ""), ROW() -316 )), "")</f>
        <v/>
      </c>
      <c r="AI319" s="13" t="str">
        <f t="array" ref="AI319">IFERROR(INDEX(E317:E341, SMALL(IF(ISNUMBER(SEARCH("JV1",F317:F341)), ROW(F317:F341)-MIN(ROW(F317:F341))+1, ""), ROW() -316 )), "")</f>
        <v/>
      </c>
      <c r="AJ319" s="13" t="str">
        <f t="array" ref="AJ319">IFERROR(INDEX(B317:B341, SMALL(IF(ISNUMBER(SEARCH("JV2",F317:F341)), ROW(F317:F341)-MIN(ROW(F317:F341))+1, ""), ROW() -316 )), "")</f>
        <v/>
      </c>
      <c r="AK319" s="13" t="str">
        <f t="array" ref="AK319">IFERROR(INDEX(C317:C341, SMALL(IF(ISNUMBER(SEARCH("JV2",F317:F341)), ROW(F317:F341)-MIN(ROW(F317:F341))+1, ""), ROW() -316 )), "")</f>
        <v/>
      </c>
      <c r="AL319" s="13" t="str">
        <f t="array" ref="AL319">IFERROR(INDEX(D317:D341, SMALL(IF(ISNUMBER(SEARCH("JV2",F317:F341)), ROW(F317:F341)-MIN(ROW(F317:F341))+1, ""), ROW() -316 )), "")</f>
        <v/>
      </c>
      <c r="AM319" s="13" t="str">
        <f t="array" ref="AM319">IFERROR(INDEX(E317:E341, SMALL(IF(ISNUMBER(SEARCH("JV2",F317:F341)), ROW(F317:F341)-MIN(ROW(F317:F341))+1, ""), ROW() -316 )), "")</f>
        <v/>
      </c>
    </row>
    <row r="320" spans="2:39" s="13" customFormat="1" ht="15" customHeight="1">
      <c r="B320" s="21" t="s">
        <v>656</v>
      </c>
      <c r="C320" s="1"/>
      <c r="D320" s="22" t="s">
        <v>663</v>
      </c>
      <c r="E320" s="1" t="s">
        <v>664</v>
      </c>
      <c r="F320" s="23" t="s">
        <v>29</v>
      </c>
      <c r="G320" s="24"/>
      <c r="H320" s="25">
        <v>3064</v>
      </c>
      <c r="I320" s="24"/>
      <c r="J320" s="25" t="b">
        <v>0</v>
      </c>
      <c r="K320" s="19"/>
      <c r="L320" s="26"/>
      <c r="M320" s="27"/>
      <c r="AB320" s="13" t="str">
        <f t="array" ref="AB320">IFERROR(INDEX(B317:B341, SMALL(IF("V"=F317:F341, ROW(F317:F341)-MIN(ROW(F317:F341))+1, ""), ROW() -316 )), "")</f>
        <v>Webber International University</v>
      </c>
      <c r="AC320" s="13">
        <f t="array" ref="AC320">IFERROR(INDEX(C317:C341, SMALL(IF("V"=F317:F341, ROW(F317:F341)-MIN(ROW(F317:F341))+1, ""), ROW() -316 )), "")</f>
        <v>0</v>
      </c>
      <c r="AD320" s="13" t="str">
        <f t="array" ref="AD320">IFERROR(INDEX(D317:D341, SMALL(IF("V"=F317:F341, ROW(F317:F341)-MIN(ROW(F317:F341))+1, ""), ROW() -316 )), "")</f>
        <v>11-258258</v>
      </c>
      <c r="AE320" s="13" t="str">
        <f t="array" ref="AE320">IFERROR(INDEX(E317:E341, SMALL(IF("V"=F317:F341, ROW(F317:F341)-MIN(ROW(F317:F341))+1, ""), ROW() -316 )), "")</f>
        <v>Brandon Bohn</v>
      </c>
      <c r="AF320" s="13" t="str">
        <f t="array" ref="AF320">IFERROR(INDEX(B317:B341, SMALL(IF(ISNUMBER(SEARCH("JV1",F317:F341)), ROW(F317:F341)-MIN(ROW(F317:F341))+1, ""), ROW() -316 )), "")</f>
        <v/>
      </c>
      <c r="AG320" s="13" t="str">
        <f t="array" ref="AG320">IFERROR(INDEX(C317:C341, SMALL(IF(ISNUMBER(SEARCH("JV1",F317:F341)), ROW(F317:F341)-MIN(ROW(F317:F341))+1, ""), ROW() -316 )), "")</f>
        <v/>
      </c>
      <c r="AH320" s="13" t="str">
        <f t="array" ref="AH320">IFERROR(INDEX(D317:D341, SMALL(IF(ISNUMBER(SEARCH("JV1",F317:F341)), ROW(F317:F341)-MIN(ROW(F317:F341))+1, ""), ROW() -316 )), "")</f>
        <v/>
      </c>
      <c r="AI320" s="13" t="str">
        <f t="array" ref="AI320">IFERROR(INDEX(E317:E341, SMALL(IF(ISNUMBER(SEARCH("JV1",F317:F341)), ROW(F317:F341)-MIN(ROW(F317:F341))+1, ""), ROW() -316 )), "")</f>
        <v/>
      </c>
      <c r="AJ320" s="13" t="str">
        <f t="array" ref="AJ320">IFERROR(INDEX(B317:B341, SMALL(IF(ISNUMBER(SEARCH("JV2",F317:F341)), ROW(F317:F341)-MIN(ROW(F317:F341))+1, ""), ROW() -316 )), "")</f>
        <v/>
      </c>
      <c r="AK320" s="13" t="str">
        <f t="array" ref="AK320">IFERROR(INDEX(C317:C341, SMALL(IF(ISNUMBER(SEARCH("JV2",F317:F341)), ROW(F317:F341)-MIN(ROW(F317:F341))+1, ""), ROW() -316 )), "")</f>
        <v/>
      </c>
      <c r="AL320" s="13" t="str">
        <f t="array" ref="AL320">IFERROR(INDEX(D317:D341, SMALL(IF(ISNUMBER(SEARCH("JV2",F317:F341)), ROW(F317:F341)-MIN(ROW(F317:F341))+1, ""), ROW() -316 )), "")</f>
        <v/>
      </c>
      <c r="AM320" s="13" t="str">
        <f t="array" ref="AM320">IFERROR(INDEX(E317:E341, SMALL(IF(ISNUMBER(SEARCH("JV2",F317:F341)), ROW(F317:F341)-MIN(ROW(F317:F341))+1, ""), ROW() -316 )), "")</f>
        <v/>
      </c>
    </row>
    <row r="321" spans="2:39" s="13" customFormat="1" ht="15" customHeight="1">
      <c r="B321" s="21" t="s">
        <v>656</v>
      </c>
      <c r="C321" s="1"/>
      <c r="D321" s="22" t="s">
        <v>665</v>
      </c>
      <c r="E321" s="1" t="s">
        <v>666</v>
      </c>
      <c r="F321" s="23" t="s">
        <v>13</v>
      </c>
      <c r="G321" s="24"/>
      <c r="H321" s="25">
        <v>3064</v>
      </c>
      <c r="I321" s="24"/>
      <c r="J321" s="25" t="b">
        <v>0</v>
      </c>
      <c r="K321" s="19"/>
      <c r="L321" s="26"/>
      <c r="M321" s="27"/>
      <c r="AB321" s="13" t="str">
        <f t="array" ref="AB321">IFERROR(INDEX(B317:B341, SMALL(IF("V"=F317:F341, ROW(F317:F341)-MIN(ROW(F317:F341))+1, ""), ROW() -316 )), "")</f>
        <v>Webber International University</v>
      </c>
      <c r="AC321" s="13">
        <f t="array" ref="AC321">IFERROR(INDEX(C317:C341, SMALL(IF("V"=F317:F341, ROW(F317:F341)-MIN(ROW(F317:F341))+1, ""), ROW() -316 )), "")</f>
        <v>0</v>
      </c>
      <c r="AD321" s="13" t="str">
        <f t="array" ref="AD321">IFERROR(INDEX(D317:D341, SMALL(IF("V"=F317:F341, ROW(F317:F341)-MIN(ROW(F317:F341))+1, ""), ROW() -316 )), "")</f>
        <v>7914-17584</v>
      </c>
      <c r="AE321" s="13" t="str">
        <f t="array" ref="AE321">IFERROR(INDEX(E317:E341, SMALL(IF("V"=F317:F341, ROW(F317:F341)-MIN(ROW(F317:F341))+1, ""), ROW() -316 )), "")</f>
        <v>Brett Lloyd</v>
      </c>
      <c r="AF321" s="13" t="str">
        <f t="array" ref="AF321">IFERROR(INDEX(B317:B341, SMALL(IF(ISNUMBER(SEARCH("JV1",F317:F341)), ROW(F317:F341)-MIN(ROW(F317:F341))+1, ""), ROW() -316 )), "")</f>
        <v/>
      </c>
      <c r="AG321" s="13" t="str">
        <f t="array" ref="AG321">IFERROR(INDEX(C317:C341, SMALL(IF(ISNUMBER(SEARCH("JV1",F317:F341)), ROW(F317:F341)-MIN(ROW(F317:F341))+1, ""), ROW() -316 )), "")</f>
        <v/>
      </c>
      <c r="AH321" s="13" t="str">
        <f t="array" ref="AH321">IFERROR(INDEX(D317:D341, SMALL(IF(ISNUMBER(SEARCH("JV1",F317:F341)), ROW(F317:F341)-MIN(ROW(F317:F341))+1, ""), ROW() -316 )), "")</f>
        <v/>
      </c>
      <c r="AI321" s="13" t="str">
        <f t="array" ref="AI321">IFERROR(INDEX(E317:E341, SMALL(IF(ISNUMBER(SEARCH("JV1",F317:F341)), ROW(F317:F341)-MIN(ROW(F317:F341))+1, ""), ROW() -316 )), "")</f>
        <v/>
      </c>
      <c r="AJ321" s="13" t="str">
        <f t="array" ref="AJ321">IFERROR(INDEX(B317:B341, SMALL(IF(ISNUMBER(SEARCH("JV2",F317:F341)), ROW(F317:F341)-MIN(ROW(F317:F341))+1, ""), ROW() -316 )), "")</f>
        <v/>
      </c>
      <c r="AK321" s="13" t="str">
        <f t="array" ref="AK321">IFERROR(INDEX(C317:C341, SMALL(IF(ISNUMBER(SEARCH("JV2",F317:F341)), ROW(F317:F341)-MIN(ROW(F317:F341))+1, ""), ROW() -316 )), "")</f>
        <v/>
      </c>
      <c r="AL321" s="13" t="str">
        <f t="array" ref="AL321">IFERROR(INDEX(D317:D341, SMALL(IF(ISNUMBER(SEARCH("JV2",F317:F341)), ROW(F317:F341)-MIN(ROW(F317:F341))+1, ""), ROW() -316 )), "")</f>
        <v/>
      </c>
      <c r="AM321" s="13" t="str">
        <f t="array" ref="AM321">IFERROR(INDEX(E317:E341, SMALL(IF(ISNUMBER(SEARCH("JV2",F317:F341)), ROW(F317:F341)-MIN(ROW(F317:F341))+1, ""), ROW() -316 )), "")</f>
        <v/>
      </c>
    </row>
    <row r="322" spans="2:39" s="13" customFormat="1" ht="15" customHeight="1">
      <c r="B322" s="21" t="s">
        <v>656</v>
      </c>
      <c r="C322" s="1"/>
      <c r="D322" s="22" t="s">
        <v>667</v>
      </c>
      <c r="E322" s="1" t="s">
        <v>668</v>
      </c>
      <c r="F322" s="23" t="s">
        <v>13</v>
      </c>
      <c r="G322" s="24"/>
      <c r="H322" s="25">
        <v>3064</v>
      </c>
      <c r="I322" s="24"/>
      <c r="J322" s="25" t="b">
        <v>0</v>
      </c>
      <c r="K322" s="19"/>
      <c r="L322" s="26"/>
      <c r="M322" s="27"/>
      <c r="AB322" s="13" t="str">
        <f t="array" ref="AB322">IFERROR(INDEX(B317:B341, SMALL(IF("V"=F317:F341, ROW(F317:F341)-MIN(ROW(F317:F341))+1, ""), ROW() -316 )), "")</f>
        <v>Webber International University</v>
      </c>
      <c r="AC322" s="13">
        <f t="array" ref="AC322">IFERROR(INDEX(C317:C341, SMALL(IF("V"=F317:F341, ROW(F317:F341)-MIN(ROW(F317:F341))+1, ""), ROW() -316 )), "")</f>
        <v>0</v>
      </c>
      <c r="AD322" s="13" t="str">
        <f t="array" ref="AD322">IFERROR(INDEX(D317:D341, SMALL(IF("V"=F317:F341, ROW(F317:F341)-MIN(ROW(F317:F341))+1, ""), ROW() -316 )), "")</f>
        <v>8252-22236</v>
      </c>
      <c r="AE322" s="13" t="str">
        <f t="array" ref="AE322">IFERROR(INDEX(E317:E341, SMALL(IF("V"=F317:F341, ROW(F317:F341)-MIN(ROW(F317:F341))+1, ""), ROW() -316 )), "")</f>
        <v>Charles Bostic</v>
      </c>
      <c r="AF322" s="13" t="str">
        <f t="array" ref="AF322">IFERROR(INDEX(B317:B341, SMALL(IF(ISNUMBER(SEARCH("JV1",F317:F341)), ROW(F317:F341)-MIN(ROW(F317:F341))+1, ""), ROW() -316 )), "")</f>
        <v/>
      </c>
      <c r="AG322" s="13" t="str">
        <f t="array" ref="AG322">IFERROR(INDEX(C317:C341, SMALL(IF(ISNUMBER(SEARCH("JV1",F317:F341)), ROW(F317:F341)-MIN(ROW(F317:F341))+1, ""), ROW() -316 )), "")</f>
        <v/>
      </c>
      <c r="AH322" s="13" t="str">
        <f t="array" ref="AH322">IFERROR(INDEX(D317:D341, SMALL(IF(ISNUMBER(SEARCH("JV1",F317:F341)), ROW(F317:F341)-MIN(ROW(F317:F341))+1, ""), ROW() -316 )), "")</f>
        <v/>
      </c>
      <c r="AI322" s="13" t="str">
        <f t="array" ref="AI322">IFERROR(INDEX(E317:E341, SMALL(IF(ISNUMBER(SEARCH("JV1",F317:F341)), ROW(F317:F341)-MIN(ROW(F317:F341))+1, ""), ROW() -316 )), "")</f>
        <v/>
      </c>
      <c r="AJ322" s="13" t="str">
        <f t="array" ref="AJ322">IFERROR(INDEX(B317:B341, SMALL(IF(ISNUMBER(SEARCH("JV2",F317:F341)), ROW(F317:F341)-MIN(ROW(F317:F341))+1, ""), ROW() -316 )), "")</f>
        <v/>
      </c>
      <c r="AK322" s="13" t="str">
        <f t="array" ref="AK322">IFERROR(INDEX(C317:C341, SMALL(IF(ISNUMBER(SEARCH("JV2",F317:F341)), ROW(F317:F341)-MIN(ROW(F317:F341))+1, ""), ROW() -316 )), "")</f>
        <v/>
      </c>
      <c r="AL322" s="13" t="str">
        <f t="array" ref="AL322">IFERROR(INDEX(D317:D341, SMALL(IF(ISNUMBER(SEARCH("JV2",F317:F341)), ROW(F317:F341)-MIN(ROW(F317:F341))+1, ""), ROW() -316 )), "")</f>
        <v/>
      </c>
      <c r="AM322" s="13" t="str">
        <f t="array" ref="AM322">IFERROR(INDEX(E317:E341, SMALL(IF(ISNUMBER(SEARCH("JV2",F317:F341)), ROW(F317:F341)-MIN(ROW(F317:F341))+1, ""), ROW() -316 )), "")</f>
        <v/>
      </c>
    </row>
    <row r="323" spans="2:39" s="13" customFormat="1" ht="15" customHeight="1">
      <c r="B323" s="21" t="s">
        <v>656</v>
      </c>
      <c r="C323" s="1"/>
      <c r="D323" s="22" t="s">
        <v>669</v>
      </c>
      <c r="E323" s="1" t="s">
        <v>670</v>
      </c>
      <c r="F323" s="23" t="s">
        <v>13</v>
      </c>
      <c r="G323" s="24"/>
      <c r="H323" s="25">
        <v>3064</v>
      </c>
      <c r="I323" s="24"/>
      <c r="J323" s="25" t="b">
        <v>0</v>
      </c>
      <c r="K323" s="19"/>
      <c r="L323" s="26"/>
      <c r="M323" s="27"/>
      <c r="AB323" s="13" t="str">
        <f t="array" ref="AB323">IFERROR(INDEX(B317:B341, SMALL(IF("V"=F317:F341, ROW(F317:F341)-MIN(ROW(F317:F341))+1, ""), ROW() -316 )), "")</f>
        <v>Webber International University</v>
      </c>
      <c r="AC323" s="13">
        <f t="array" ref="AC323">IFERROR(INDEX(C317:C341, SMALL(IF("V"=F317:F341, ROW(F317:F341)-MIN(ROW(F317:F341))+1, ""), ROW() -316 )), "")</f>
        <v>0</v>
      </c>
      <c r="AD323" s="13" t="str">
        <f t="array" ref="AD323">IFERROR(INDEX(D317:D341, SMALL(IF("V"=F317:F341, ROW(F317:F341)-MIN(ROW(F317:F341))+1, ""), ROW() -316 )), "")</f>
        <v>11-735700</v>
      </c>
      <c r="AE323" s="13" t="str">
        <f t="array" ref="AE323">IFERROR(INDEX(E317:E341, SMALL(IF("V"=F317:F341, ROW(F317:F341)-MIN(ROW(F317:F341))+1, ""), ROW() -316 )), "")</f>
        <v>James Bennett</v>
      </c>
      <c r="AF323" s="13" t="str">
        <f t="array" ref="AF323">IFERROR(INDEX(B317:B341, SMALL(IF(ISNUMBER(SEARCH("JV1",F317:F341)), ROW(F317:F341)-MIN(ROW(F317:F341))+1, ""), ROW() -316 )), "")</f>
        <v/>
      </c>
      <c r="AG323" s="13" t="str">
        <f t="array" ref="AG323">IFERROR(INDEX(C317:C341, SMALL(IF(ISNUMBER(SEARCH("JV1",F317:F341)), ROW(F317:F341)-MIN(ROW(F317:F341))+1, ""), ROW() -316 )), "")</f>
        <v/>
      </c>
      <c r="AH323" s="13" t="str">
        <f t="array" ref="AH323">IFERROR(INDEX(D317:D341, SMALL(IF(ISNUMBER(SEARCH("JV1",F317:F341)), ROW(F317:F341)-MIN(ROW(F317:F341))+1, ""), ROW() -316 )), "")</f>
        <v/>
      </c>
      <c r="AI323" s="13" t="str">
        <f t="array" ref="AI323">IFERROR(INDEX(E317:E341, SMALL(IF(ISNUMBER(SEARCH("JV1",F317:F341)), ROW(F317:F341)-MIN(ROW(F317:F341))+1, ""), ROW() -316 )), "")</f>
        <v/>
      </c>
      <c r="AJ323" s="13" t="str">
        <f t="array" ref="AJ323">IFERROR(INDEX(B317:B341, SMALL(IF(ISNUMBER(SEARCH("JV2",F317:F341)), ROW(F317:F341)-MIN(ROW(F317:F341))+1, ""), ROW() -316 )), "")</f>
        <v/>
      </c>
      <c r="AK323" s="13" t="str">
        <f t="array" ref="AK323">IFERROR(INDEX(C317:C341, SMALL(IF(ISNUMBER(SEARCH("JV2",F317:F341)), ROW(F317:F341)-MIN(ROW(F317:F341))+1, ""), ROW() -316 )), "")</f>
        <v/>
      </c>
      <c r="AL323" s="13" t="str">
        <f t="array" ref="AL323">IFERROR(INDEX(D317:D341, SMALL(IF(ISNUMBER(SEARCH("JV2",F317:F341)), ROW(F317:F341)-MIN(ROW(F317:F341))+1, ""), ROW() -316 )), "")</f>
        <v/>
      </c>
      <c r="AM323" s="13" t="str">
        <f t="array" ref="AM323">IFERROR(INDEX(E317:E341, SMALL(IF(ISNUMBER(SEARCH("JV2",F317:F341)), ROW(F317:F341)-MIN(ROW(F317:F341))+1, ""), ROW() -316 )), "")</f>
        <v/>
      </c>
    </row>
    <row r="324" spans="2:39" s="13" customFormat="1" ht="15" customHeight="1">
      <c r="B324" s="21" t="s">
        <v>656</v>
      </c>
      <c r="C324" s="1"/>
      <c r="D324" s="22" t="s">
        <v>671</v>
      </c>
      <c r="E324" s="1" t="s">
        <v>672</v>
      </c>
      <c r="F324" s="23" t="s">
        <v>13</v>
      </c>
      <c r="G324" s="24"/>
      <c r="H324" s="25">
        <v>3064</v>
      </c>
      <c r="I324" s="24"/>
      <c r="J324" s="25" t="b">
        <v>0</v>
      </c>
      <c r="K324" s="19"/>
      <c r="L324" s="26"/>
      <c r="M324" s="27"/>
      <c r="AB324" s="13" t="str">
        <f t="array" ref="AB324">IFERROR(INDEX(B317:B341, SMALL(IF("V"=F317:F341, ROW(F317:F341)-MIN(ROW(F317:F341))+1, ""), ROW() -316 )), "")</f>
        <v>Webber International University</v>
      </c>
      <c r="AC324" s="13">
        <f t="array" ref="AC324">IFERROR(INDEX(C317:C341, SMALL(IF("V"=F317:F341, ROW(F317:F341)-MIN(ROW(F317:F341))+1, ""), ROW() -316 )), "")</f>
        <v>0</v>
      </c>
      <c r="AD324" s="13" t="str">
        <f t="array" ref="AD324">IFERROR(INDEX(D317:D341, SMALL(IF("V"=F317:F341, ROW(F317:F341)-MIN(ROW(F317:F341))+1, ""), ROW() -316 )), "")</f>
        <v>11-178589</v>
      </c>
      <c r="AE324" s="13" t="str">
        <f t="array" ref="AE324">IFERROR(INDEX(E317:E341, SMALL(IF("V"=F317:F341, ROW(F317:F341)-MIN(ROW(F317:F341))+1, ""), ROW() -316 )), "")</f>
        <v>Nick Larsen</v>
      </c>
      <c r="AF324" s="13" t="str">
        <f t="array" ref="AF324">IFERROR(INDEX(B317:B341, SMALL(IF(ISNUMBER(SEARCH("JV1",F317:F341)), ROW(F317:F341)-MIN(ROW(F317:F341))+1, ""), ROW() -316 )), "")</f>
        <v/>
      </c>
      <c r="AG324" s="13" t="str">
        <f t="array" ref="AG324">IFERROR(INDEX(C317:C341, SMALL(IF(ISNUMBER(SEARCH("JV1",F317:F341)), ROW(F317:F341)-MIN(ROW(F317:F341))+1, ""), ROW() -316 )), "")</f>
        <v/>
      </c>
      <c r="AH324" s="13" t="str">
        <f t="array" ref="AH324">IFERROR(INDEX(D317:D341, SMALL(IF(ISNUMBER(SEARCH("JV1",F317:F341)), ROW(F317:F341)-MIN(ROW(F317:F341))+1, ""), ROW() -316 )), "")</f>
        <v/>
      </c>
      <c r="AI324" s="13" t="str">
        <f t="array" ref="AI324">IFERROR(INDEX(E317:E341, SMALL(IF(ISNUMBER(SEARCH("JV1",F317:F341)), ROW(F317:F341)-MIN(ROW(F317:F341))+1, ""), ROW() -316 )), "")</f>
        <v/>
      </c>
      <c r="AJ324" s="13" t="str">
        <f t="array" ref="AJ324">IFERROR(INDEX(B317:B341, SMALL(IF(ISNUMBER(SEARCH("JV2",F317:F341)), ROW(F317:F341)-MIN(ROW(F317:F341))+1, ""), ROW() -316 )), "")</f>
        <v/>
      </c>
      <c r="AK324" s="13" t="str">
        <f t="array" ref="AK324">IFERROR(INDEX(C317:C341, SMALL(IF(ISNUMBER(SEARCH("JV2",F317:F341)), ROW(F317:F341)-MIN(ROW(F317:F341))+1, ""), ROW() -316 )), "")</f>
        <v/>
      </c>
      <c r="AL324" s="13" t="str">
        <f t="array" ref="AL324">IFERROR(INDEX(D317:D341, SMALL(IF(ISNUMBER(SEARCH("JV2",F317:F341)), ROW(F317:F341)-MIN(ROW(F317:F341))+1, ""), ROW() -316 )), "")</f>
        <v/>
      </c>
      <c r="AM324" s="13" t="str">
        <f t="array" ref="AM324">IFERROR(INDEX(E317:E341, SMALL(IF(ISNUMBER(SEARCH("JV2",F317:F341)), ROW(F317:F341)-MIN(ROW(F317:F341))+1, ""), ROW() -316 )), "")</f>
        <v/>
      </c>
    </row>
    <row r="325" spans="2:39" s="13" customFormat="1" ht="15" customHeight="1">
      <c r="B325" s="21" t="s">
        <v>656</v>
      </c>
      <c r="C325" s="1"/>
      <c r="D325" s="22" t="s">
        <v>673</v>
      </c>
      <c r="E325" s="1" t="s">
        <v>674</v>
      </c>
      <c r="F325" s="23" t="s">
        <v>29</v>
      </c>
      <c r="G325" s="24"/>
      <c r="H325" s="25">
        <v>3064</v>
      </c>
      <c r="I325" s="24"/>
      <c r="J325" s="25" t="b">
        <v>0</v>
      </c>
      <c r="K325" s="19"/>
      <c r="L325" s="26"/>
      <c r="M325" s="27"/>
    </row>
    <row r="326" spans="2:39" s="13" customFormat="1" ht="15" customHeight="1">
      <c r="B326" s="21" t="s">
        <v>656</v>
      </c>
      <c r="C326" s="1"/>
      <c r="D326" s="22" t="s">
        <v>675</v>
      </c>
      <c r="E326" s="1" t="s">
        <v>676</v>
      </c>
      <c r="F326" s="23" t="s">
        <v>29</v>
      </c>
      <c r="G326" s="24"/>
      <c r="H326" s="25">
        <v>3064</v>
      </c>
      <c r="I326" s="24"/>
      <c r="J326" s="25" t="b">
        <v>0</v>
      </c>
      <c r="K326" s="19"/>
      <c r="L326" s="26"/>
      <c r="M326" s="27"/>
    </row>
    <row r="327" spans="2:39" s="13" customFormat="1" ht="15" customHeight="1">
      <c r="B327" s="21" t="s">
        <v>656</v>
      </c>
      <c r="C327" s="1"/>
      <c r="D327" s="22" t="s">
        <v>677</v>
      </c>
      <c r="E327" s="1" t="s">
        <v>678</v>
      </c>
      <c r="F327" s="23" t="s">
        <v>29</v>
      </c>
      <c r="G327" s="24"/>
      <c r="H327" s="25">
        <v>3064</v>
      </c>
      <c r="I327" s="24"/>
      <c r="J327" s="25" t="b">
        <v>0</v>
      </c>
      <c r="K327" s="19"/>
      <c r="L327" s="26"/>
      <c r="M327" s="27"/>
    </row>
    <row r="328" spans="2:39" s="13" customFormat="1" ht="15" customHeight="1">
      <c r="B328" s="21" t="s">
        <v>656</v>
      </c>
      <c r="C328" s="1"/>
      <c r="D328" s="22" t="s">
        <v>679</v>
      </c>
      <c r="E328" s="1" t="s">
        <v>680</v>
      </c>
      <c r="F328" s="23" t="s">
        <v>13</v>
      </c>
      <c r="G328" s="24"/>
      <c r="H328" s="25">
        <v>3064</v>
      </c>
      <c r="I328" s="24"/>
      <c r="J328" s="25" t="b">
        <v>0</v>
      </c>
      <c r="K328" s="19"/>
      <c r="L328" s="26"/>
      <c r="M328" s="27"/>
    </row>
    <row r="329" spans="2:39" s="13" customFormat="1" ht="15" customHeight="1">
      <c r="B329" s="21" t="s">
        <v>656</v>
      </c>
      <c r="C329" s="1"/>
      <c r="D329" s="22" t="s">
        <v>681</v>
      </c>
      <c r="E329" s="1" t="s">
        <v>682</v>
      </c>
      <c r="F329" s="23" t="s">
        <v>29</v>
      </c>
      <c r="G329" s="24"/>
      <c r="H329" s="25">
        <v>3064</v>
      </c>
      <c r="I329" s="24"/>
      <c r="J329" s="25" t="b">
        <v>0</v>
      </c>
      <c r="K329" s="19"/>
      <c r="L329" s="26"/>
      <c r="M329" s="27"/>
    </row>
    <row r="330" spans="2:39" s="13" customFormat="1" ht="15" customHeight="1">
      <c r="B330" s="21" t="s">
        <v>656</v>
      </c>
      <c r="C330" s="1"/>
      <c r="D330" s="22" t="s">
        <v>683</v>
      </c>
      <c r="E330" s="1" t="s">
        <v>684</v>
      </c>
      <c r="F330" s="23" t="s">
        <v>29</v>
      </c>
      <c r="G330" s="24"/>
      <c r="H330" s="25">
        <v>3064</v>
      </c>
      <c r="I330" s="24"/>
      <c r="J330" s="25" t="b">
        <v>0</v>
      </c>
      <c r="K330" s="19"/>
      <c r="L330" s="26"/>
      <c r="M330" s="27"/>
    </row>
    <row r="331" spans="2:39" s="13" customFormat="1" ht="15" customHeight="1">
      <c r="B331" s="21" t="s">
        <v>656</v>
      </c>
      <c r="C331" s="1"/>
      <c r="D331" s="22" t="s">
        <v>685</v>
      </c>
      <c r="E331" s="1" t="s">
        <v>686</v>
      </c>
      <c r="F331" s="23" t="s">
        <v>29</v>
      </c>
      <c r="G331" s="24"/>
      <c r="H331" s="25">
        <v>3064</v>
      </c>
      <c r="I331" s="24"/>
      <c r="J331" s="25" t="b">
        <v>0</v>
      </c>
      <c r="K331" s="19"/>
      <c r="L331" s="26"/>
      <c r="M331" s="27"/>
    </row>
    <row r="332" spans="2:39" s="13" customFormat="1" ht="15" customHeight="1">
      <c r="B332" s="21" t="s">
        <v>656</v>
      </c>
      <c r="C332" s="1"/>
      <c r="D332" s="22" t="s">
        <v>687</v>
      </c>
      <c r="E332" s="1" t="s">
        <v>688</v>
      </c>
      <c r="F332" s="23" t="s">
        <v>29</v>
      </c>
      <c r="G332" s="24"/>
      <c r="H332" s="25">
        <v>3064</v>
      </c>
      <c r="I332" s="24"/>
      <c r="J332" s="25" t="b">
        <v>0</v>
      </c>
      <c r="K332" s="19"/>
      <c r="L332" s="26"/>
      <c r="M332" s="27"/>
    </row>
    <row r="333" spans="2:39" s="13" customFormat="1" ht="15" customHeight="1">
      <c r="B333" s="21" t="s">
        <v>656</v>
      </c>
      <c r="C333" s="1"/>
      <c r="D333" s="22" t="s">
        <v>689</v>
      </c>
      <c r="E333" s="1" t="s">
        <v>690</v>
      </c>
      <c r="F333" s="23" t="s">
        <v>29</v>
      </c>
      <c r="G333" s="24"/>
      <c r="H333" s="25">
        <v>3064</v>
      </c>
      <c r="I333" s="24"/>
      <c r="J333" s="25" t="b">
        <v>0</v>
      </c>
      <c r="K333" s="19"/>
      <c r="L333" s="26"/>
      <c r="M333" s="27"/>
    </row>
    <row r="334" spans="2:39" s="13" customFormat="1" ht="15" customHeight="1">
      <c r="B334" s="21" t="s">
        <v>656</v>
      </c>
      <c r="C334" s="1"/>
      <c r="D334" s="22" t="s">
        <v>691</v>
      </c>
      <c r="E334" s="1" t="s">
        <v>692</v>
      </c>
      <c r="F334" s="23" t="s">
        <v>29</v>
      </c>
      <c r="G334" s="24"/>
      <c r="H334" s="25">
        <v>3064</v>
      </c>
      <c r="I334" s="24"/>
      <c r="J334" s="25" t="b">
        <v>0</v>
      </c>
      <c r="K334" s="19"/>
      <c r="L334" s="26"/>
      <c r="M334" s="27"/>
    </row>
    <row r="335" spans="2:39" s="13" customFormat="1" ht="15" customHeight="1">
      <c r="B335" s="21" t="s">
        <v>656</v>
      </c>
      <c r="C335" s="1"/>
      <c r="D335" s="22" t="s">
        <v>693</v>
      </c>
      <c r="E335" s="1" t="s">
        <v>694</v>
      </c>
      <c r="F335" s="23" t="s">
        <v>29</v>
      </c>
      <c r="G335" s="24"/>
      <c r="H335" s="25">
        <v>3064</v>
      </c>
      <c r="I335" s="24"/>
      <c r="J335" s="25" t="b">
        <v>0</v>
      </c>
      <c r="K335" s="19"/>
      <c r="L335" s="26"/>
      <c r="M335" s="27"/>
    </row>
    <row r="336" spans="2:39" s="13" customFormat="1" ht="15" customHeight="1">
      <c r="B336" s="21" t="s">
        <v>656</v>
      </c>
      <c r="C336" s="1"/>
      <c r="D336" s="22" t="s">
        <v>695</v>
      </c>
      <c r="E336" s="1" t="s">
        <v>696</v>
      </c>
      <c r="F336" s="23" t="s">
        <v>29</v>
      </c>
      <c r="G336" s="24"/>
      <c r="H336" s="25">
        <v>3064</v>
      </c>
      <c r="I336" s="24"/>
      <c r="J336" s="25" t="b">
        <v>0</v>
      </c>
      <c r="K336" s="19"/>
      <c r="L336" s="26"/>
      <c r="M336" s="27"/>
    </row>
    <row r="337" spans="2:39" s="13" customFormat="1" ht="15" customHeight="1">
      <c r="B337" s="21" t="s">
        <v>656</v>
      </c>
      <c r="C337" s="1"/>
      <c r="D337" s="22" t="s">
        <v>697</v>
      </c>
      <c r="E337" s="1" t="s">
        <v>698</v>
      </c>
      <c r="F337" s="23" t="s">
        <v>13</v>
      </c>
      <c r="G337" s="24"/>
      <c r="H337" s="25">
        <v>3064</v>
      </c>
      <c r="I337" s="24"/>
      <c r="J337" s="25" t="b">
        <v>0</v>
      </c>
      <c r="K337" s="19"/>
      <c r="L337" s="26"/>
      <c r="M337" s="27"/>
    </row>
    <row r="338" spans="2:39" s="13" customFormat="1" ht="15" customHeight="1">
      <c r="B338" s="21" t="s">
        <v>656</v>
      </c>
      <c r="C338" s="1"/>
      <c r="D338" s="22" t="s">
        <v>699</v>
      </c>
      <c r="E338" s="1" t="s">
        <v>700</v>
      </c>
      <c r="F338" s="23" t="s">
        <v>29</v>
      </c>
      <c r="G338" s="24"/>
      <c r="H338" s="25">
        <v>3064</v>
      </c>
      <c r="I338" s="24"/>
      <c r="J338" s="25" t="b">
        <v>0</v>
      </c>
      <c r="K338" s="19"/>
      <c r="L338" s="26"/>
      <c r="M338" s="27"/>
    </row>
    <row r="339" spans="2:39" s="13" customFormat="1" ht="15" customHeight="1">
      <c r="B339" s="21" t="s">
        <v>656</v>
      </c>
      <c r="C339" s="1"/>
      <c r="D339" s="22" t="s">
        <v>701</v>
      </c>
      <c r="E339" s="1" t="s">
        <v>702</v>
      </c>
      <c r="F339" s="23" t="s">
        <v>29</v>
      </c>
      <c r="G339" s="24"/>
      <c r="H339" s="25">
        <v>3064</v>
      </c>
      <c r="I339" s="24"/>
      <c r="J339" s="25" t="b">
        <v>0</v>
      </c>
      <c r="K339" s="19"/>
      <c r="L339" s="26"/>
      <c r="M339" s="27"/>
    </row>
    <row r="340" spans="2:39" s="13" customFormat="1" ht="15" customHeight="1">
      <c r="B340" s="21" t="s">
        <v>656</v>
      </c>
      <c r="C340" s="1"/>
      <c r="D340" s="22" t="s">
        <v>703</v>
      </c>
      <c r="E340" s="1" t="s">
        <v>704</v>
      </c>
      <c r="F340" s="23" t="s">
        <v>29</v>
      </c>
      <c r="G340" s="24"/>
      <c r="H340" s="25">
        <v>3064</v>
      </c>
      <c r="I340" s="24"/>
      <c r="J340" s="25" t="b">
        <v>0</v>
      </c>
      <c r="K340" s="19"/>
      <c r="L340" s="26"/>
      <c r="M340" s="27"/>
    </row>
    <row r="341" spans="2:39" s="13" customFormat="1" ht="15" customHeight="1">
      <c r="B341" s="21" t="s">
        <v>656</v>
      </c>
      <c r="C341" s="1"/>
      <c r="D341" s="22" t="s">
        <v>705</v>
      </c>
      <c r="E341" s="1" t="s">
        <v>706</v>
      </c>
      <c r="F341" s="23" t="s">
        <v>29</v>
      </c>
      <c r="G341" s="24"/>
      <c r="H341" s="25">
        <v>3064</v>
      </c>
      <c r="I341" s="24"/>
      <c r="J341" s="25" t="b">
        <v>0</v>
      </c>
      <c r="K341" s="19"/>
      <c r="L341" s="26"/>
      <c r="M341" s="27"/>
    </row>
    <row r="342" spans="2:39" s="13" customFormat="1" ht="15" customHeight="1">
      <c r="B342" s="21" t="s">
        <v>707</v>
      </c>
      <c r="C342" s="1"/>
      <c r="D342" s="22" t="s">
        <v>708</v>
      </c>
      <c r="E342" s="1" t="s">
        <v>709</v>
      </c>
      <c r="F342" s="23" t="s">
        <v>13</v>
      </c>
      <c r="G342" s="24"/>
      <c r="H342" s="25">
        <v>4611</v>
      </c>
      <c r="I342" s="24"/>
      <c r="J342" s="25" t="b">
        <v>0</v>
      </c>
      <c r="K342" s="19"/>
      <c r="L342" s="26"/>
      <c r="M342" s="27"/>
      <c r="AB342" s="13" t="str">
        <f t="array" ref="AB342">IFERROR(INDEX(B342:B354, SMALL(IF("V"=F342:F354, ROW(F342:F354)-MIN(ROW(F342:F354))+1, ""), ROW() -341 )), "")</f>
        <v>William Woods University</v>
      </c>
      <c r="AC342" s="13">
        <f t="array" ref="AC342">IFERROR(INDEX(C342:C354, SMALL(IF("V"=F342:F354, ROW(F342:F354)-MIN(ROW(F342:F354))+1, ""), ROW() -341 )), "")</f>
        <v>0</v>
      </c>
      <c r="AD342" s="13" t="str">
        <f t="array" ref="AD342">IFERROR(INDEX(D342:D354, SMALL(IF("V"=F342:F354, ROW(F342:F354)-MIN(ROW(F342:F354))+1, ""), ROW() -341 )), "")</f>
        <v>5816-1217</v>
      </c>
      <c r="AE342" s="13" t="str">
        <f t="array" ref="AE342">IFERROR(INDEX(E342:E354, SMALL(IF("V"=F342:F354, ROW(F342:F354)-MIN(ROW(F342:F354))+1, ""), ROW() -341 )), "")</f>
        <v>Alex Sturbaum</v>
      </c>
      <c r="AF342" s="13" t="str">
        <f t="array" ref="AF342">IFERROR(INDEX(B342:B354, SMALL(IF(ISNUMBER(SEARCH("JV1",F342:F354)), ROW(F342:F354)-MIN(ROW(F342:F354))+1, ""), ROW() -341 )), "")</f>
        <v/>
      </c>
      <c r="AG342" s="13" t="str">
        <f t="array" ref="AG342">IFERROR(INDEX(C342:C354, SMALL(IF(ISNUMBER(SEARCH("JV1",F342:F354)), ROW(F342:F354)-MIN(ROW(F342:F354))+1, ""), ROW() -341 )), "")</f>
        <v/>
      </c>
      <c r="AH342" s="13" t="str">
        <f t="array" ref="AH342">IFERROR(INDEX(D342:D354, SMALL(IF(ISNUMBER(SEARCH("JV1",F342:F354)), ROW(F342:F354)-MIN(ROW(F342:F354))+1, ""), ROW() -341 )), "")</f>
        <v/>
      </c>
      <c r="AI342" s="13" t="str">
        <f t="array" ref="AI342">IFERROR(INDEX(E342:E354, SMALL(IF(ISNUMBER(SEARCH("JV1",F342:F354)), ROW(F342:F354)-MIN(ROW(F342:F354))+1, ""), ROW() -341 )), "")</f>
        <v/>
      </c>
      <c r="AJ342" s="13" t="str">
        <f t="array" ref="AJ342">IFERROR(INDEX(B342:B354, SMALL(IF(ISNUMBER(SEARCH("JV2",F342:F354)), ROW(F342:F354)-MIN(ROW(F342:F354))+1, ""), ROW() -341 )), "")</f>
        <v/>
      </c>
      <c r="AK342" s="13" t="str">
        <f t="array" ref="AK342">IFERROR(INDEX(C342:C354, SMALL(IF(ISNUMBER(SEARCH("JV2",F342:F354)), ROW(F342:F354)-MIN(ROW(F342:F354))+1, ""), ROW() -341 )), "")</f>
        <v/>
      </c>
      <c r="AL342" s="13" t="str">
        <f t="array" ref="AL342">IFERROR(INDEX(D342:D354, SMALL(IF(ISNUMBER(SEARCH("JV2",F342:F354)), ROW(F342:F354)-MIN(ROW(F342:F354))+1, ""), ROW() -341 )), "")</f>
        <v/>
      </c>
      <c r="AM342" s="13" t="str">
        <f t="array" ref="AM342">IFERROR(INDEX(E342:E354, SMALL(IF(ISNUMBER(SEARCH("JV2",F342:F354)), ROW(F342:F354)-MIN(ROW(F342:F354))+1, ""), ROW() -341 )), "")</f>
        <v/>
      </c>
    </row>
    <row r="343" spans="2:39" s="13" customFormat="1" ht="15" customHeight="1">
      <c r="B343" s="21" t="s">
        <v>707</v>
      </c>
      <c r="C343" s="1"/>
      <c r="D343" s="22" t="s">
        <v>710</v>
      </c>
      <c r="E343" s="1" t="s">
        <v>711</v>
      </c>
      <c r="F343" s="23" t="s">
        <v>13</v>
      </c>
      <c r="G343" s="24"/>
      <c r="H343" s="25">
        <v>4611</v>
      </c>
      <c r="I343" s="24"/>
      <c r="J343" s="25" t="b">
        <v>0</v>
      </c>
      <c r="K343" s="19"/>
      <c r="L343" s="26"/>
      <c r="M343" s="27"/>
      <c r="AB343" s="13" t="str">
        <f t="array" ref="AB343">IFERROR(INDEX(B342:B354, SMALL(IF("V"=F342:F354, ROW(F342:F354)-MIN(ROW(F342:F354))+1, ""), ROW() -341 )), "")</f>
        <v>William Woods University</v>
      </c>
      <c r="AC343" s="13">
        <f t="array" ref="AC343">IFERROR(INDEX(C342:C354, SMALL(IF("V"=F342:F354, ROW(F342:F354)-MIN(ROW(F342:F354))+1, ""), ROW() -341 )), "")</f>
        <v>0</v>
      </c>
      <c r="AD343" s="13" t="str">
        <f t="array" ref="AD343">IFERROR(INDEX(D342:D354, SMALL(IF("V"=F342:F354, ROW(F342:F354)-MIN(ROW(F342:F354))+1, ""), ROW() -341 )), "")</f>
        <v>11-451268</v>
      </c>
      <c r="AE343" s="13" t="str">
        <f t="array" ref="AE343">IFERROR(INDEX(E342:E354, SMALL(IF("V"=F342:F354, ROW(F342:F354)-MIN(ROW(F342:F354))+1, ""), ROW() -341 )), "")</f>
        <v>Braden Lallier</v>
      </c>
      <c r="AF343" s="13" t="str">
        <f t="array" ref="AF343">IFERROR(INDEX(B342:B354, SMALL(IF(ISNUMBER(SEARCH("JV1",F342:F354)), ROW(F342:F354)-MIN(ROW(F342:F354))+1, ""), ROW() -341 )), "")</f>
        <v/>
      </c>
      <c r="AG343" s="13" t="str">
        <f t="array" ref="AG343">IFERROR(INDEX(C342:C354, SMALL(IF(ISNUMBER(SEARCH("JV1",F342:F354)), ROW(F342:F354)-MIN(ROW(F342:F354))+1, ""), ROW() -341 )), "")</f>
        <v/>
      </c>
      <c r="AH343" s="13" t="str">
        <f t="array" ref="AH343">IFERROR(INDEX(D342:D354, SMALL(IF(ISNUMBER(SEARCH("JV1",F342:F354)), ROW(F342:F354)-MIN(ROW(F342:F354))+1, ""), ROW() -341 )), "")</f>
        <v/>
      </c>
      <c r="AI343" s="13" t="str">
        <f t="array" ref="AI343">IFERROR(INDEX(E342:E354, SMALL(IF(ISNUMBER(SEARCH("JV1",F342:F354)), ROW(F342:F354)-MIN(ROW(F342:F354))+1, ""), ROW() -341 )), "")</f>
        <v/>
      </c>
      <c r="AJ343" s="13" t="str">
        <f t="array" ref="AJ343">IFERROR(INDEX(B342:B354, SMALL(IF(ISNUMBER(SEARCH("JV2",F342:F354)), ROW(F342:F354)-MIN(ROW(F342:F354))+1, ""), ROW() -341 )), "")</f>
        <v/>
      </c>
      <c r="AK343" s="13" t="str">
        <f t="array" ref="AK343">IFERROR(INDEX(C342:C354, SMALL(IF(ISNUMBER(SEARCH("JV2",F342:F354)), ROW(F342:F354)-MIN(ROW(F342:F354))+1, ""), ROW() -341 )), "")</f>
        <v/>
      </c>
      <c r="AL343" s="13" t="str">
        <f t="array" ref="AL343">IFERROR(INDEX(D342:D354, SMALL(IF(ISNUMBER(SEARCH("JV2",F342:F354)), ROW(F342:F354)-MIN(ROW(F342:F354))+1, ""), ROW() -341 )), "")</f>
        <v/>
      </c>
      <c r="AM343" s="13" t="str">
        <f t="array" ref="AM343">IFERROR(INDEX(E342:E354, SMALL(IF(ISNUMBER(SEARCH("JV2",F342:F354)), ROW(F342:F354)-MIN(ROW(F342:F354))+1, ""), ROW() -341 )), "")</f>
        <v/>
      </c>
    </row>
    <row r="344" spans="2:39" s="13" customFormat="1" ht="15" customHeight="1">
      <c r="B344" s="21" t="s">
        <v>707</v>
      </c>
      <c r="C344" s="1"/>
      <c r="D344" s="22" t="s">
        <v>712</v>
      </c>
      <c r="E344" s="1" t="s">
        <v>713</v>
      </c>
      <c r="F344" s="23" t="s">
        <v>13</v>
      </c>
      <c r="G344" s="24"/>
      <c r="H344" s="25">
        <v>4611</v>
      </c>
      <c r="I344" s="24"/>
      <c r="J344" s="25" t="b">
        <v>0</v>
      </c>
      <c r="K344" s="19"/>
      <c r="L344" s="26"/>
      <c r="M344" s="27"/>
      <c r="AB344" s="13" t="str">
        <f t="array" ref="AB344">IFERROR(INDEX(B342:B354, SMALL(IF("V"=F342:F354, ROW(F342:F354)-MIN(ROW(F342:F354))+1, ""), ROW() -341 )), "")</f>
        <v>William Woods University</v>
      </c>
      <c r="AC344" s="13">
        <f t="array" ref="AC344">IFERROR(INDEX(C342:C354, SMALL(IF("V"=F342:F354, ROW(F342:F354)-MIN(ROW(F342:F354))+1, ""), ROW() -341 )), "")</f>
        <v>0</v>
      </c>
      <c r="AD344" s="13" t="str">
        <f t="array" ref="AD344">IFERROR(INDEX(D342:D354, SMALL(IF("V"=F342:F354, ROW(F342:F354)-MIN(ROW(F342:F354))+1, ""), ROW() -341 )), "")</f>
        <v>19-55412</v>
      </c>
      <c r="AE344" s="13" t="str">
        <f t="array" ref="AE344">IFERROR(INDEX(E342:E354, SMALL(IF("V"=F342:F354, ROW(F342:F354)-MIN(ROW(F342:F354))+1, ""), ROW() -341 )), "")</f>
        <v>Cameron Snow</v>
      </c>
      <c r="AF344" s="13" t="str">
        <f t="array" ref="AF344">IFERROR(INDEX(B342:B354, SMALL(IF(ISNUMBER(SEARCH("JV1",F342:F354)), ROW(F342:F354)-MIN(ROW(F342:F354))+1, ""), ROW() -341 )), "")</f>
        <v/>
      </c>
      <c r="AG344" s="13" t="str">
        <f t="array" ref="AG344">IFERROR(INDEX(C342:C354, SMALL(IF(ISNUMBER(SEARCH("JV1",F342:F354)), ROW(F342:F354)-MIN(ROW(F342:F354))+1, ""), ROW() -341 )), "")</f>
        <v/>
      </c>
      <c r="AH344" s="13" t="str">
        <f t="array" ref="AH344">IFERROR(INDEX(D342:D354, SMALL(IF(ISNUMBER(SEARCH("JV1",F342:F354)), ROW(F342:F354)-MIN(ROW(F342:F354))+1, ""), ROW() -341 )), "")</f>
        <v/>
      </c>
      <c r="AI344" s="13" t="str">
        <f t="array" ref="AI344">IFERROR(INDEX(E342:E354, SMALL(IF(ISNUMBER(SEARCH("JV1",F342:F354)), ROW(F342:F354)-MIN(ROW(F342:F354))+1, ""), ROW() -341 )), "")</f>
        <v/>
      </c>
      <c r="AJ344" s="13" t="str">
        <f t="array" ref="AJ344">IFERROR(INDEX(B342:B354, SMALL(IF(ISNUMBER(SEARCH("JV2",F342:F354)), ROW(F342:F354)-MIN(ROW(F342:F354))+1, ""), ROW() -341 )), "")</f>
        <v/>
      </c>
      <c r="AK344" s="13" t="str">
        <f t="array" ref="AK344">IFERROR(INDEX(C342:C354, SMALL(IF(ISNUMBER(SEARCH("JV2",F342:F354)), ROW(F342:F354)-MIN(ROW(F342:F354))+1, ""), ROW() -341 )), "")</f>
        <v/>
      </c>
      <c r="AL344" s="13" t="str">
        <f t="array" ref="AL344">IFERROR(INDEX(D342:D354, SMALL(IF(ISNUMBER(SEARCH("JV2",F342:F354)), ROW(F342:F354)-MIN(ROW(F342:F354))+1, ""), ROW() -341 )), "")</f>
        <v/>
      </c>
      <c r="AM344" s="13" t="str">
        <f t="array" ref="AM344">IFERROR(INDEX(E342:E354, SMALL(IF(ISNUMBER(SEARCH("JV2",F342:F354)), ROW(F342:F354)-MIN(ROW(F342:F354))+1, ""), ROW() -341 )), "")</f>
        <v/>
      </c>
    </row>
    <row r="345" spans="2:39" s="13" customFormat="1" ht="15" customHeight="1">
      <c r="B345" s="21" t="s">
        <v>707</v>
      </c>
      <c r="C345" s="1"/>
      <c r="D345" s="22" t="s">
        <v>714</v>
      </c>
      <c r="E345" s="1" t="s">
        <v>715</v>
      </c>
      <c r="F345" s="23" t="s">
        <v>29</v>
      </c>
      <c r="G345" s="24"/>
      <c r="H345" s="25">
        <v>4611</v>
      </c>
      <c r="I345" s="24"/>
      <c r="J345" s="25" t="b">
        <v>0</v>
      </c>
      <c r="K345" s="19"/>
      <c r="L345" s="26"/>
      <c r="M345" s="27"/>
      <c r="AB345" s="13" t="str">
        <f t="array" ref="AB345">IFERROR(INDEX(B342:B354, SMALL(IF("V"=F342:F354, ROW(F342:F354)-MIN(ROW(F342:F354))+1, ""), ROW() -341 )), "")</f>
        <v>William Woods University</v>
      </c>
      <c r="AC345" s="13">
        <f t="array" ref="AC345">IFERROR(INDEX(C342:C354, SMALL(IF("V"=F342:F354, ROW(F342:F354)-MIN(ROW(F342:F354))+1, ""), ROW() -341 )), "")</f>
        <v>0</v>
      </c>
      <c r="AD345" s="13" t="str">
        <f t="array" ref="AD345">IFERROR(INDEX(D342:D354, SMALL(IF("V"=F342:F354, ROW(F342:F354)-MIN(ROW(F342:F354))+1, ""), ROW() -341 )), "")</f>
        <v>11-301300</v>
      </c>
      <c r="AE345" s="13" t="str">
        <f t="array" ref="AE345">IFERROR(INDEX(E342:E354, SMALL(IF("V"=F342:F354, ROW(F342:F354)-MIN(ROW(F342:F354))+1, ""), ROW() -341 )), "")</f>
        <v>Christian Merrick</v>
      </c>
      <c r="AF345" s="13" t="str">
        <f t="array" ref="AF345">IFERROR(INDEX(B342:B354, SMALL(IF(ISNUMBER(SEARCH("JV1",F342:F354)), ROW(F342:F354)-MIN(ROW(F342:F354))+1, ""), ROW() -341 )), "")</f>
        <v/>
      </c>
      <c r="AG345" s="13" t="str">
        <f t="array" ref="AG345">IFERROR(INDEX(C342:C354, SMALL(IF(ISNUMBER(SEARCH("JV1",F342:F354)), ROW(F342:F354)-MIN(ROW(F342:F354))+1, ""), ROW() -341 )), "")</f>
        <v/>
      </c>
      <c r="AH345" s="13" t="str">
        <f t="array" ref="AH345">IFERROR(INDEX(D342:D354, SMALL(IF(ISNUMBER(SEARCH("JV1",F342:F354)), ROW(F342:F354)-MIN(ROW(F342:F354))+1, ""), ROW() -341 )), "")</f>
        <v/>
      </c>
      <c r="AI345" s="13" t="str">
        <f t="array" ref="AI345">IFERROR(INDEX(E342:E354, SMALL(IF(ISNUMBER(SEARCH("JV1",F342:F354)), ROW(F342:F354)-MIN(ROW(F342:F354))+1, ""), ROW() -341 )), "")</f>
        <v/>
      </c>
      <c r="AJ345" s="13" t="str">
        <f t="array" ref="AJ345">IFERROR(INDEX(B342:B354, SMALL(IF(ISNUMBER(SEARCH("JV2",F342:F354)), ROW(F342:F354)-MIN(ROW(F342:F354))+1, ""), ROW() -341 )), "")</f>
        <v/>
      </c>
      <c r="AK345" s="13" t="str">
        <f t="array" ref="AK345">IFERROR(INDEX(C342:C354, SMALL(IF(ISNUMBER(SEARCH("JV2",F342:F354)), ROW(F342:F354)-MIN(ROW(F342:F354))+1, ""), ROW() -341 )), "")</f>
        <v/>
      </c>
      <c r="AL345" s="13" t="str">
        <f t="array" ref="AL345">IFERROR(INDEX(D342:D354, SMALL(IF(ISNUMBER(SEARCH("JV2",F342:F354)), ROW(F342:F354)-MIN(ROW(F342:F354))+1, ""), ROW() -341 )), "")</f>
        <v/>
      </c>
      <c r="AM345" s="13" t="str">
        <f t="array" ref="AM345">IFERROR(INDEX(E342:E354, SMALL(IF(ISNUMBER(SEARCH("JV2",F342:F354)), ROW(F342:F354)-MIN(ROW(F342:F354))+1, ""), ROW() -341 )), "")</f>
        <v/>
      </c>
    </row>
    <row r="346" spans="2:39" s="13" customFormat="1" ht="15" customHeight="1">
      <c r="B346" s="21" t="s">
        <v>707</v>
      </c>
      <c r="C346" s="1"/>
      <c r="D346" s="22" t="s">
        <v>716</v>
      </c>
      <c r="E346" s="1" t="s">
        <v>717</v>
      </c>
      <c r="F346" s="23" t="s">
        <v>13</v>
      </c>
      <c r="G346" s="24"/>
      <c r="H346" s="25">
        <v>4611</v>
      </c>
      <c r="I346" s="24"/>
      <c r="J346" s="25" t="b">
        <v>0</v>
      </c>
      <c r="K346" s="19"/>
      <c r="L346" s="26"/>
      <c r="M346" s="27"/>
      <c r="AB346" s="13" t="str">
        <f t="array" ref="AB346">IFERROR(INDEX(B342:B354, SMALL(IF("V"=F342:F354, ROW(F342:F354)-MIN(ROW(F342:F354))+1, ""), ROW() -341 )), "")</f>
        <v>William Woods University</v>
      </c>
      <c r="AC346" s="13">
        <f t="array" ref="AC346">IFERROR(INDEX(C342:C354, SMALL(IF("V"=F342:F354, ROW(F342:F354)-MIN(ROW(F342:F354))+1, ""), ROW() -341 )), "")</f>
        <v>0</v>
      </c>
      <c r="AD346" s="13" t="str">
        <f t="array" ref="AD346">IFERROR(INDEX(D342:D354, SMALL(IF("V"=F342:F354, ROW(F342:F354)-MIN(ROW(F342:F354))+1, ""), ROW() -341 )), "")</f>
        <v>11-545397</v>
      </c>
      <c r="AE346" s="13" t="str">
        <f t="array" ref="AE346">IFERROR(INDEX(E342:E354, SMALL(IF("V"=F342:F354, ROW(F342:F354)-MIN(ROW(F342:F354))+1, ""), ROW() -341 )), "")</f>
        <v>Drake Bazzy</v>
      </c>
      <c r="AF346" s="13" t="str">
        <f t="array" ref="AF346">IFERROR(INDEX(B342:B354, SMALL(IF(ISNUMBER(SEARCH("JV1",F342:F354)), ROW(F342:F354)-MIN(ROW(F342:F354))+1, ""), ROW() -341 )), "")</f>
        <v/>
      </c>
      <c r="AG346" s="13" t="str">
        <f t="array" ref="AG346">IFERROR(INDEX(C342:C354, SMALL(IF(ISNUMBER(SEARCH("JV1",F342:F354)), ROW(F342:F354)-MIN(ROW(F342:F354))+1, ""), ROW() -341 )), "")</f>
        <v/>
      </c>
      <c r="AH346" s="13" t="str">
        <f t="array" ref="AH346">IFERROR(INDEX(D342:D354, SMALL(IF(ISNUMBER(SEARCH("JV1",F342:F354)), ROW(F342:F354)-MIN(ROW(F342:F354))+1, ""), ROW() -341 )), "")</f>
        <v/>
      </c>
      <c r="AI346" s="13" t="str">
        <f t="array" ref="AI346">IFERROR(INDEX(E342:E354, SMALL(IF(ISNUMBER(SEARCH("JV1",F342:F354)), ROW(F342:F354)-MIN(ROW(F342:F354))+1, ""), ROW() -341 )), "")</f>
        <v/>
      </c>
      <c r="AJ346" s="13" t="str">
        <f t="array" ref="AJ346">IFERROR(INDEX(B342:B354, SMALL(IF(ISNUMBER(SEARCH("JV2",F342:F354)), ROW(F342:F354)-MIN(ROW(F342:F354))+1, ""), ROW() -341 )), "")</f>
        <v/>
      </c>
      <c r="AK346" s="13" t="str">
        <f t="array" ref="AK346">IFERROR(INDEX(C342:C354, SMALL(IF(ISNUMBER(SEARCH("JV2",F342:F354)), ROW(F342:F354)-MIN(ROW(F342:F354))+1, ""), ROW() -341 )), "")</f>
        <v/>
      </c>
      <c r="AL346" s="13" t="str">
        <f t="array" ref="AL346">IFERROR(INDEX(D342:D354, SMALL(IF(ISNUMBER(SEARCH("JV2",F342:F354)), ROW(F342:F354)-MIN(ROW(F342:F354))+1, ""), ROW() -341 )), "")</f>
        <v/>
      </c>
      <c r="AM346" s="13" t="str">
        <f t="array" ref="AM346">IFERROR(INDEX(E342:E354, SMALL(IF(ISNUMBER(SEARCH("JV2",F342:F354)), ROW(F342:F354)-MIN(ROW(F342:F354))+1, ""), ROW() -341 )), "")</f>
        <v/>
      </c>
    </row>
    <row r="347" spans="2:39" s="13" customFormat="1" ht="15" customHeight="1">
      <c r="B347" s="21" t="s">
        <v>707</v>
      </c>
      <c r="C347" s="1"/>
      <c r="D347" s="22" t="s">
        <v>718</v>
      </c>
      <c r="E347" s="1" t="s">
        <v>719</v>
      </c>
      <c r="F347" s="23" t="s">
        <v>13</v>
      </c>
      <c r="G347" s="24"/>
      <c r="H347" s="25">
        <v>4611</v>
      </c>
      <c r="I347" s="24"/>
      <c r="J347" s="25" t="b">
        <v>0</v>
      </c>
      <c r="K347" s="19"/>
      <c r="L347" s="26"/>
      <c r="M347" s="27"/>
      <c r="AB347" s="13" t="str">
        <f t="array" ref="AB347">IFERROR(INDEX(B342:B354, SMALL(IF("V"=F342:F354, ROW(F342:F354)-MIN(ROW(F342:F354))+1, ""), ROW() -341 )), "")</f>
        <v>William Woods University</v>
      </c>
      <c r="AC347" s="13">
        <f t="array" ref="AC347">IFERROR(INDEX(C342:C354, SMALL(IF("V"=F342:F354, ROW(F342:F354)-MIN(ROW(F342:F354))+1, ""), ROW() -341 )), "")</f>
        <v>0</v>
      </c>
      <c r="AD347" s="13" t="str">
        <f t="array" ref="AD347">IFERROR(INDEX(D342:D354, SMALL(IF("V"=F342:F354, ROW(F342:F354)-MIN(ROW(F342:F354))+1, ""), ROW() -341 )), "")</f>
        <v>7914-44518</v>
      </c>
      <c r="AE347" s="13" t="str">
        <f t="array" ref="AE347">IFERROR(INDEX(E342:E354, SMALL(IF("V"=F342:F354, ROW(F342:F354)-MIN(ROW(F342:F354))+1, ""), ROW() -341 )), "")</f>
        <v>Jonathan Bauer</v>
      </c>
      <c r="AF347" s="13" t="str">
        <f t="array" ref="AF347">IFERROR(INDEX(B342:B354, SMALL(IF(ISNUMBER(SEARCH("JV1",F342:F354)), ROW(F342:F354)-MIN(ROW(F342:F354))+1, ""), ROW() -341 )), "")</f>
        <v/>
      </c>
      <c r="AG347" s="13" t="str">
        <f t="array" ref="AG347">IFERROR(INDEX(C342:C354, SMALL(IF(ISNUMBER(SEARCH("JV1",F342:F354)), ROW(F342:F354)-MIN(ROW(F342:F354))+1, ""), ROW() -341 )), "")</f>
        <v/>
      </c>
      <c r="AH347" s="13" t="str">
        <f t="array" ref="AH347">IFERROR(INDEX(D342:D354, SMALL(IF(ISNUMBER(SEARCH("JV1",F342:F354)), ROW(F342:F354)-MIN(ROW(F342:F354))+1, ""), ROW() -341 )), "")</f>
        <v/>
      </c>
      <c r="AI347" s="13" t="str">
        <f t="array" ref="AI347">IFERROR(INDEX(E342:E354, SMALL(IF(ISNUMBER(SEARCH("JV1",F342:F354)), ROW(F342:F354)-MIN(ROW(F342:F354))+1, ""), ROW() -341 )), "")</f>
        <v/>
      </c>
      <c r="AJ347" s="13" t="str">
        <f t="array" ref="AJ347">IFERROR(INDEX(B342:B354, SMALL(IF(ISNUMBER(SEARCH("JV2",F342:F354)), ROW(F342:F354)-MIN(ROW(F342:F354))+1, ""), ROW() -341 )), "")</f>
        <v/>
      </c>
      <c r="AK347" s="13" t="str">
        <f t="array" ref="AK347">IFERROR(INDEX(C342:C354, SMALL(IF(ISNUMBER(SEARCH("JV2",F342:F354)), ROW(F342:F354)-MIN(ROW(F342:F354))+1, ""), ROW() -341 )), "")</f>
        <v/>
      </c>
      <c r="AL347" s="13" t="str">
        <f t="array" ref="AL347">IFERROR(INDEX(D342:D354, SMALL(IF(ISNUMBER(SEARCH("JV2",F342:F354)), ROW(F342:F354)-MIN(ROW(F342:F354))+1, ""), ROW() -341 )), "")</f>
        <v/>
      </c>
      <c r="AM347" s="13" t="str">
        <f t="array" ref="AM347">IFERROR(INDEX(E342:E354, SMALL(IF(ISNUMBER(SEARCH("JV2",F342:F354)), ROW(F342:F354)-MIN(ROW(F342:F354))+1, ""), ROW() -341 )), "")</f>
        <v/>
      </c>
    </row>
    <row r="348" spans="2:39" s="13" customFormat="1" ht="15" customHeight="1">
      <c r="B348" s="21" t="s">
        <v>707</v>
      </c>
      <c r="C348" s="1"/>
      <c r="D348" s="22" t="s">
        <v>720</v>
      </c>
      <c r="E348" s="1" t="s">
        <v>721</v>
      </c>
      <c r="F348" s="23" t="s">
        <v>29</v>
      </c>
      <c r="G348" s="24"/>
      <c r="H348" s="25">
        <v>4611</v>
      </c>
      <c r="I348" s="24"/>
      <c r="J348" s="25" t="b">
        <v>0</v>
      </c>
      <c r="K348" s="19"/>
      <c r="L348" s="26"/>
      <c r="M348" s="27"/>
      <c r="AB348" s="13" t="str">
        <f t="array" ref="AB348">IFERROR(INDEX(B342:B354, SMALL(IF("V"=F342:F354, ROW(F342:F354)-MIN(ROW(F342:F354))+1, ""), ROW() -341 )), "")</f>
        <v>William Woods University</v>
      </c>
      <c r="AC348" s="13">
        <f t="array" ref="AC348">IFERROR(INDEX(C342:C354, SMALL(IF("V"=F342:F354, ROW(F342:F354)-MIN(ROW(F342:F354))+1, ""), ROW() -341 )), "")</f>
        <v>0</v>
      </c>
      <c r="AD348" s="13" t="str">
        <f t="array" ref="AD348">IFERROR(INDEX(D342:D354, SMALL(IF("V"=F342:F354, ROW(F342:F354)-MIN(ROW(F342:F354))+1, ""), ROW() -341 )), "")</f>
        <v>19-40257</v>
      </c>
      <c r="AE348" s="13" t="str">
        <f t="array" ref="AE348">IFERROR(INDEX(E342:E354, SMALL(IF("V"=F342:F354, ROW(F342:F354)-MIN(ROW(F342:F354))+1, ""), ROW() -341 )), "")</f>
        <v>Lucas Newman</v>
      </c>
      <c r="AF348" s="13" t="str">
        <f t="array" ref="AF348">IFERROR(INDEX(B342:B354, SMALL(IF(ISNUMBER(SEARCH("JV1",F342:F354)), ROW(F342:F354)-MIN(ROW(F342:F354))+1, ""), ROW() -341 )), "")</f>
        <v/>
      </c>
      <c r="AG348" s="13" t="str">
        <f t="array" ref="AG348">IFERROR(INDEX(C342:C354, SMALL(IF(ISNUMBER(SEARCH("JV1",F342:F354)), ROW(F342:F354)-MIN(ROW(F342:F354))+1, ""), ROW() -341 )), "")</f>
        <v/>
      </c>
      <c r="AH348" s="13" t="str">
        <f t="array" ref="AH348">IFERROR(INDEX(D342:D354, SMALL(IF(ISNUMBER(SEARCH("JV1",F342:F354)), ROW(F342:F354)-MIN(ROW(F342:F354))+1, ""), ROW() -341 )), "")</f>
        <v/>
      </c>
      <c r="AI348" s="13" t="str">
        <f t="array" ref="AI348">IFERROR(INDEX(E342:E354, SMALL(IF(ISNUMBER(SEARCH("JV1",F342:F354)), ROW(F342:F354)-MIN(ROW(F342:F354))+1, ""), ROW() -341 )), "")</f>
        <v/>
      </c>
      <c r="AJ348" s="13" t="str">
        <f t="array" ref="AJ348">IFERROR(INDEX(B342:B354, SMALL(IF(ISNUMBER(SEARCH("JV2",F342:F354)), ROW(F342:F354)-MIN(ROW(F342:F354))+1, ""), ROW() -341 )), "")</f>
        <v/>
      </c>
      <c r="AK348" s="13" t="str">
        <f t="array" ref="AK348">IFERROR(INDEX(C342:C354, SMALL(IF(ISNUMBER(SEARCH("JV2",F342:F354)), ROW(F342:F354)-MIN(ROW(F342:F354))+1, ""), ROW() -341 )), "")</f>
        <v/>
      </c>
      <c r="AL348" s="13" t="str">
        <f t="array" ref="AL348">IFERROR(INDEX(D342:D354, SMALL(IF(ISNUMBER(SEARCH("JV2",F342:F354)), ROW(F342:F354)-MIN(ROW(F342:F354))+1, ""), ROW() -341 )), "")</f>
        <v/>
      </c>
      <c r="AM348" s="13" t="str">
        <f t="array" ref="AM348">IFERROR(INDEX(E342:E354, SMALL(IF(ISNUMBER(SEARCH("JV2",F342:F354)), ROW(F342:F354)-MIN(ROW(F342:F354))+1, ""), ROW() -341 )), "")</f>
        <v/>
      </c>
    </row>
    <row r="349" spans="2:39" s="13" customFormat="1" ht="15" customHeight="1">
      <c r="B349" s="21" t="s">
        <v>707</v>
      </c>
      <c r="C349" s="1"/>
      <c r="D349" s="22" t="s">
        <v>722</v>
      </c>
      <c r="E349" s="1" t="s">
        <v>723</v>
      </c>
      <c r="F349" s="23" t="s">
        <v>29</v>
      </c>
      <c r="G349" s="24"/>
      <c r="H349" s="25">
        <v>4611</v>
      </c>
      <c r="I349" s="24"/>
      <c r="J349" s="25" t="b">
        <v>0</v>
      </c>
      <c r="K349" s="19"/>
      <c r="L349" s="26"/>
      <c r="M349" s="27"/>
      <c r="AB349" s="13" t="str">
        <f t="array" ref="AB349">IFERROR(INDEX(B342:B354, SMALL(IF("V"=F342:F354, ROW(F342:F354)-MIN(ROW(F342:F354))+1, ""), ROW() -341 )), "")</f>
        <v>William Woods University</v>
      </c>
      <c r="AC349" s="13">
        <f t="array" ref="AC349">IFERROR(INDEX(C342:C354, SMALL(IF("V"=F342:F354, ROW(F342:F354)-MIN(ROW(F342:F354))+1, ""), ROW() -341 )), "")</f>
        <v>0</v>
      </c>
      <c r="AD349" s="13" t="str">
        <f t="array" ref="AD349">IFERROR(INDEX(D342:D354, SMALL(IF("V"=F342:F354, ROW(F342:F354)-MIN(ROW(F342:F354))+1, ""), ROW() -341 )), "")</f>
        <v>11-418423</v>
      </c>
      <c r="AE349" s="13" t="str">
        <f t="array" ref="AE349">IFERROR(INDEX(E342:E354, SMALL(IF("V"=F342:F354, ROW(F342:F354)-MIN(ROW(F342:F354))+1, ""), ROW() -341 )), "")</f>
        <v>Patrick Schultz</v>
      </c>
      <c r="AF349" s="13" t="str">
        <f t="array" ref="AF349">IFERROR(INDEX(B342:B354, SMALL(IF(ISNUMBER(SEARCH("JV1",F342:F354)), ROW(F342:F354)-MIN(ROW(F342:F354))+1, ""), ROW() -341 )), "")</f>
        <v/>
      </c>
      <c r="AG349" s="13" t="str">
        <f t="array" ref="AG349">IFERROR(INDEX(C342:C354, SMALL(IF(ISNUMBER(SEARCH("JV1",F342:F354)), ROW(F342:F354)-MIN(ROW(F342:F354))+1, ""), ROW() -341 )), "")</f>
        <v/>
      </c>
      <c r="AH349" s="13" t="str">
        <f t="array" ref="AH349">IFERROR(INDEX(D342:D354, SMALL(IF(ISNUMBER(SEARCH("JV1",F342:F354)), ROW(F342:F354)-MIN(ROW(F342:F354))+1, ""), ROW() -341 )), "")</f>
        <v/>
      </c>
      <c r="AI349" s="13" t="str">
        <f t="array" ref="AI349">IFERROR(INDEX(E342:E354, SMALL(IF(ISNUMBER(SEARCH("JV1",F342:F354)), ROW(F342:F354)-MIN(ROW(F342:F354))+1, ""), ROW() -341 )), "")</f>
        <v/>
      </c>
      <c r="AJ349" s="13" t="str">
        <f t="array" ref="AJ349">IFERROR(INDEX(B342:B354, SMALL(IF(ISNUMBER(SEARCH("JV2",F342:F354)), ROW(F342:F354)-MIN(ROW(F342:F354))+1, ""), ROW() -341 )), "")</f>
        <v/>
      </c>
      <c r="AK349" s="13" t="str">
        <f t="array" ref="AK349">IFERROR(INDEX(C342:C354, SMALL(IF(ISNUMBER(SEARCH("JV2",F342:F354)), ROW(F342:F354)-MIN(ROW(F342:F354))+1, ""), ROW() -341 )), "")</f>
        <v/>
      </c>
      <c r="AL349" s="13" t="str">
        <f t="array" ref="AL349">IFERROR(INDEX(D342:D354, SMALL(IF(ISNUMBER(SEARCH("JV2",F342:F354)), ROW(F342:F354)-MIN(ROW(F342:F354))+1, ""), ROW() -341 )), "")</f>
        <v/>
      </c>
      <c r="AM349" s="13" t="str">
        <f t="array" ref="AM349">IFERROR(INDEX(E342:E354, SMALL(IF(ISNUMBER(SEARCH("JV2",F342:F354)), ROW(F342:F354)-MIN(ROW(F342:F354))+1, ""), ROW() -341 )), "")</f>
        <v/>
      </c>
    </row>
    <row r="350" spans="2:39" s="13" customFormat="1" ht="15" customHeight="1">
      <c r="B350" s="21" t="s">
        <v>707</v>
      </c>
      <c r="C350" s="1"/>
      <c r="D350" s="22" t="s">
        <v>724</v>
      </c>
      <c r="E350" s="1" t="s">
        <v>725</v>
      </c>
      <c r="F350" s="23" t="s">
        <v>29</v>
      </c>
      <c r="G350" s="24"/>
      <c r="H350" s="25">
        <v>4611</v>
      </c>
      <c r="I350" s="24"/>
      <c r="J350" s="25" t="b">
        <v>0</v>
      </c>
      <c r="K350" s="19"/>
      <c r="L350" s="26"/>
      <c r="M350" s="27"/>
    </row>
    <row r="351" spans="2:39" s="13" customFormat="1" ht="15" customHeight="1">
      <c r="B351" s="21" t="s">
        <v>707</v>
      </c>
      <c r="C351" s="1"/>
      <c r="D351" s="22" t="s">
        <v>726</v>
      </c>
      <c r="E351" s="1" t="s">
        <v>727</v>
      </c>
      <c r="F351" s="23" t="s">
        <v>13</v>
      </c>
      <c r="G351" s="24"/>
      <c r="H351" s="25">
        <v>4611</v>
      </c>
      <c r="I351" s="24"/>
      <c r="J351" s="25" t="b">
        <v>0</v>
      </c>
      <c r="K351" s="19"/>
      <c r="L351" s="26"/>
      <c r="M351" s="27"/>
    </row>
    <row r="352" spans="2:39" s="13" customFormat="1" ht="15" customHeight="1">
      <c r="B352" s="21" t="s">
        <v>707</v>
      </c>
      <c r="C352" s="1"/>
      <c r="D352" s="22" t="s">
        <v>728</v>
      </c>
      <c r="E352" s="1" t="s">
        <v>729</v>
      </c>
      <c r="F352" s="23" t="s">
        <v>29</v>
      </c>
      <c r="G352" s="24"/>
      <c r="H352" s="25">
        <v>4611</v>
      </c>
      <c r="I352" s="24"/>
      <c r="J352" s="25" t="b">
        <v>0</v>
      </c>
      <c r="K352" s="19"/>
      <c r="L352" s="26"/>
      <c r="M352" s="27"/>
    </row>
    <row r="353" spans="2:13" s="13" customFormat="1" ht="15" customHeight="1">
      <c r="B353" s="21" t="s">
        <v>707</v>
      </c>
      <c r="C353" s="1"/>
      <c r="D353" s="22" t="s">
        <v>730</v>
      </c>
      <c r="E353" s="1" t="s">
        <v>731</v>
      </c>
      <c r="F353" s="23" t="s">
        <v>13</v>
      </c>
      <c r="G353" s="24"/>
      <c r="H353" s="25">
        <v>4611</v>
      </c>
      <c r="I353" s="24"/>
      <c r="J353" s="25" t="b">
        <v>0</v>
      </c>
      <c r="K353" s="19"/>
      <c r="L353" s="26"/>
      <c r="M353" s="27"/>
    </row>
    <row r="354" spans="2:13" s="13" customFormat="1" ht="15" customHeight="1">
      <c r="B354" s="21" t="s">
        <v>707</v>
      </c>
      <c r="C354" s="1"/>
      <c r="D354" s="22" t="s">
        <v>732</v>
      </c>
      <c r="E354" s="1" t="s">
        <v>733</v>
      </c>
      <c r="F354" s="23" t="s">
        <v>13</v>
      </c>
      <c r="G354" s="24"/>
      <c r="H354" s="25">
        <v>4611</v>
      </c>
      <c r="I354" s="24"/>
      <c r="J354" s="25" t="b">
        <v>0</v>
      </c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Normal="100" workbookViewId="0">
      <pane ySplit="11" topLeftCell="A216" activePane="bottomLeft" state="frozen"/>
      <selection pane="bottomLeft" activeCell="K20" sqref="K20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1" t="s">
        <v>734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54" s="4" customFormat="1" ht="16.149999999999999" customHeight="1">
      <c r="AZ2" s="4" t="s">
        <v>735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736</v>
      </c>
    </row>
    <row r="4" spans="1:54" s="4" customFormat="1" ht="16.149999999999999" hidden="1" customHeight="1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54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6.149999999999999" hidden="1" customHeight="1">
      <c r="B6" s="9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18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>
      <c r="B9" s="8" t="s">
        <v>25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737</v>
      </c>
      <c r="H10" s="5" t="s">
        <v>737</v>
      </c>
      <c r="I10" s="5" t="s">
        <v>737</v>
      </c>
      <c r="J10" s="5" t="s">
        <v>737</v>
      </c>
      <c r="K10" s="5" t="s">
        <v>737</v>
      </c>
      <c r="L10" s="8"/>
      <c r="M10" s="18" t="s">
        <v>738</v>
      </c>
      <c r="N10" s="18" t="s">
        <v>739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740</v>
      </c>
      <c r="C11" s="19" t="s">
        <v>23</v>
      </c>
      <c r="D11" s="19" t="s">
        <v>24</v>
      </c>
      <c r="E11" s="19" t="s">
        <v>741</v>
      </c>
      <c r="F11" s="19" t="s">
        <v>742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743</v>
      </c>
      <c r="M11" s="5" t="s">
        <v>741</v>
      </c>
      <c r="N11" s="5" t="s">
        <v>744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>
      <c r="B12" s="1" t="str">
        <f>Roster_Selection_Men!AB11&amp;" " &amp; "V "</f>
        <v xml:space="preserve">Belmont Abbey College V </v>
      </c>
      <c r="C12" s="1" t="str">
        <f>Roster_Selection_Men!AD11</f>
        <v>11-34796</v>
      </c>
      <c r="D12" s="1" t="str">
        <f>Roster_Selection_Men!AE11</f>
        <v>Caleb Huggins</v>
      </c>
      <c r="E12" s="23"/>
      <c r="F12" s="1" t="str">
        <f>IF(ISERROR(Baker_Scores_Men_Var!E12), " ", IF(Baker_Scores_Men_Var!E12 = "Yes", "Yes", "  "))</f>
        <v xml:space="preserve">  </v>
      </c>
      <c r="G12" s="29">
        <v>190</v>
      </c>
      <c r="H12" s="29">
        <v>254</v>
      </c>
      <c r="I12" s="29">
        <v>178</v>
      </c>
      <c r="J12" s="29">
        <v>0</v>
      </c>
      <c r="K12" s="29">
        <v>0</v>
      </c>
      <c r="L12" s="30">
        <f t="shared" ref="L12:L22" si="0">SUM(G12:K12)</f>
        <v>622</v>
      </c>
      <c r="M12" s="30">
        <f t="shared" ref="M12:M22" si="1">COUNTIF(G12:K12, "&gt;0" )</f>
        <v>3</v>
      </c>
      <c r="N12" s="30">
        <f t="shared" ref="N12:N22" si="2">IF(M12=0,0,L12/M12)</f>
        <v>207.33333333333334</v>
      </c>
    </row>
    <row r="13" spans="1:54" s="1" customFormat="1" ht="13.9" customHeight="1">
      <c r="B13" s="1" t="str">
        <f>Roster_Selection_Men!AB12&amp;" " &amp; "V "</f>
        <v xml:space="preserve">Belmont Abbey College V </v>
      </c>
      <c r="C13" s="1" t="str">
        <f>Roster_Selection_Men!AD12</f>
        <v>18-79485</v>
      </c>
      <c r="D13" s="1" t="str">
        <f>Roster_Selection_Men!AE12</f>
        <v>Cole Cook</v>
      </c>
      <c r="E13" s="23"/>
      <c r="F13" s="1" t="str">
        <f>IF(ISERROR(Baker_Scores_Men_Var!E13), " ", IF(Baker_Scores_Men_Var!E13 = "Yes", "Yes", "  "))</f>
        <v xml:space="preserve">  </v>
      </c>
      <c r="G13" s="29">
        <v>0</v>
      </c>
      <c r="H13" s="29">
        <v>0</v>
      </c>
      <c r="I13" s="29">
        <v>0</v>
      </c>
      <c r="J13" s="29">
        <v>166</v>
      </c>
      <c r="K13" s="29">
        <v>166</v>
      </c>
      <c r="L13" s="30">
        <f t="shared" si="0"/>
        <v>332</v>
      </c>
      <c r="M13" s="30">
        <f t="shared" si="1"/>
        <v>2</v>
      </c>
      <c r="N13" s="30">
        <f t="shared" si="2"/>
        <v>166</v>
      </c>
    </row>
    <row r="14" spans="1:54" s="1" customFormat="1" ht="13.9" customHeight="1">
      <c r="B14" s="1" t="str">
        <f>Roster_Selection_Men!AB13&amp;" " &amp; "V "</f>
        <v xml:space="preserve">Belmont Abbey College V </v>
      </c>
      <c r="C14" s="1" t="str">
        <f>Roster_Selection_Men!AD13</f>
        <v>11-223993</v>
      </c>
      <c r="D14" s="1" t="str">
        <f>Roster_Selection_Men!AE13</f>
        <v>Connor Breaman</v>
      </c>
      <c r="E14" s="23"/>
      <c r="F14" s="1" t="str">
        <f>IF(ISERROR(Baker_Scores_Men_Var!E14), " ", IF(Baker_Scores_Men_Var!E14 = "Yes", "Yes", "  "))</f>
        <v xml:space="preserve">  </v>
      </c>
      <c r="G14" s="29">
        <v>201</v>
      </c>
      <c r="H14" s="29">
        <v>189</v>
      </c>
      <c r="I14" s="29">
        <v>245</v>
      </c>
      <c r="J14" s="29">
        <v>212</v>
      </c>
      <c r="K14" s="29">
        <v>183</v>
      </c>
      <c r="L14" s="30">
        <f t="shared" si="0"/>
        <v>1030</v>
      </c>
      <c r="M14" s="30">
        <f t="shared" si="1"/>
        <v>5</v>
      </c>
      <c r="N14" s="30">
        <f t="shared" si="2"/>
        <v>206</v>
      </c>
    </row>
    <row r="15" spans="1:54" s="1" customFormat="1" ht="13.9" customHeight="1">
      <c r="B15" s="1" t="str">
        <f>Roster_Selection_Men!AB14&amp;" " &amp; "V "</f>
        <v xml:space="preserve">Belmont Abbey College V </v>
      </c>
      <c r="C15" s="1" t="str">
        <f>Roster_Selection_Men!AD14</f>
        <v>11-700614</v>
      </c>
      <c r="D15" s="1" t="str">
        <f>Roster_Selection_Men!AE14</f>
        <v>Gabriel Scott</v>
      </c>
      <c r="E15" s="23"/>
      <c r="F15" s="1" t="str">
        <f>IF(ISERROR(Baker_Scores_Men_Var!E15), " ", IF(Baker_Scores_Men_Var!E15 = "Yes", "Yes", "  "))</f>
        <v xml:space="preserve">  </v>
      </c>
      <c r="G15" s="29">
        <v>158</v>
      </c>
      <c r="H15" s="29">
        <v>0</v>
      </c>
      <c r="I15" s="29">
        <v>0</v>
      </c>
      <c r="J15" s="29">
        <v>235</v>
      </c>
      <c r="K15" s="29">
        <v>174</v>
      </c>
      <c r="L15" s="30">
        <f t="shared" si="0"/>
        <v>567</v>
      </c>
      <c r="M15" s="30">
        <f t="shared" si="1"/>
        <v>3</v>
      </c>
      <c r="N15" s="30">
        <f t="shared" si="2"/>
        <v>189</v>
      </c>
    </row>
    <row r="16" spans="1:54" s="1" customFormat="1" ht="13.9" customHeight="1">
      <c r="B16" s="1" t="str">
        <f>Roster_Selection_Men!AB15&amp;" " &amp; "V "</f>
        <v xml:space="preserve">Belmont Abbey College V </v>
      </c>
      <c r="C16" s="1" t="str">
        <f>Roster_Selection_Men!AD15</f>
        <v>11-685615</v>
      </c>
      <c r="D16" s="1" t="str">
        <f>Roster_Selection_Men!AE15</f>
        <v>Hunter Hawley</v>
      </c>
      <c r="E16" s="23"/>
      <c r="F16" s="1" t="str">
        <f>IF(ISERROR(Baker_Scores_Men_Var!E16), " ", IF(Baker_Scores_Men_Var!E16 = "Yes", "Yes", "  "))</f>
        <v xml:space="preserve">  </v>
      </c>
      <c r="G16" s="29">
        <v>202</v>
      </c>
      <c r="H16" s="29">
        <v>197</v>
      </c>
      <c r="I16" s="29">
        <v>155</v>
      </c>
      <c r="J16" s="29">
        <v>0</v>
      </c>
      <c r="K16" s="29">
        <v>0</v>
      </c>
      <c r="L16" s="30">
        <f t="shared" si="0"/>
        <v>554</v>
      </c>
      <c r="M16" s="30">
        <f t="shared" si="1"/>
        <v>3</v>
      </c>
      <c r="N16" s="30">
        <f t="shared" si="2"/>
        <v>184.66666666666666</v>
      </c>
    </row>
    <row r="17" spans="2:14" s="1" customFormat="1" ht="13.9" customHeight="1">
      <c r="B17" s="1" t="str">
        <f>Roster_Selection_Men!AB16&amp;" " &amp; "V "</f>
        <v xml:space="preserve">Belmont Abbey College V </v>
      </c>
      <c r="C17" s="1" t="str">
        <f>Roster_Selection_Men!AD16</f>
        <v>16-153160</v>
      </c>
      <c r="D17" s="1" t="str">
        <f>Roster_Selection_Men!AE16</f>
        <v>Lance Owens</v>
      </c>
      <c r="E17" s="23"/>
      <c r="F17" s="1" t="str">
        <f>IF(ISERROR(Baker_Scores_Men_Var!E17), " ", IF(Baker_Scores_Men_Var!E17 = "Yes", "Yes", "  "))</f>
        <v xml:space="preserve">  </v>
      </c>
      <c r="G17" s="29">
        <v>175</v>
      </c>
      <c r="H17" s="29">
        <v>183</v>
      </c>
      <c r="I17" s="29">
        <v>187</v>
      </c>
      <c r="J17" s="29">
        <v>193</v>
      </c>
      <c r="K17" s="29">
        <v>238</v>
      </c>
      <c r="L17" s="30">
        <f t="shared" si="0"/>
        <v>976</v>
      </c>
      <c r="M17" s="30">
        <f t="shared" si="1"/>
        <v>5</v>
      </c>
      <c r="N17" s="30">
        <f t="shared" si="2"/>
        <v>195.2</v>
      </c>
    </row>
    <row r="18" spans="2:14" s="1" customFormat="1" ht="13.9" customHeight="1">
      <c r="B18" s="1" t="str">
        <f>Roster_Selection_Men!AB17&amp;" " &amp; "V "</f>
        <v xml:space="preserve">Belmont Abbey College V </v>
      </c>
      <c r="C18" s="1" t="str">
        <f>Roster_Selection_Men!AD17</f>
        <v>11-513240</v>
      </c>
      <c r="D18" s="1" t="str">
        <f>Roster_Selection_Men!AE17</f>
        <v>Michael McDonald</v>
      </c>
      <c r="E18" s="23"/>
      <c r="F18" s="1" t="str">
        <f>IF(ISERROR(Baker_Scores_Men_Var!E18), " ", IF(Baker_Scores_Men_Var!E18 = "Yes", "Yes", "  "))</f>
        <v xml:space="preserve">  </v>
      </c>
      <c r="G18" s="29">
        <v>0</v>
      </c>
      <c r="H18" s="29">
        <v>172</v>
      </c>
      <c r="I18" s="29">
        <v>179</v>
      </c>
      <c r="J18" s="29">
        <v>0</v>
      </c>
      <c r="K18" s="29">
        <v>0</v>
      </c>
      <c r="L18" s="30">
        <f t="shared" si="0"/>
        <v>351</v>
      </c>
      <c r="M18" s="30">
        <f t="shared" si="1"/>
        <v>2</v>
      </c>
      <c r="N18" s="30">
        <f t="shared" si="2"/>
        <v>175.5</v>
      </c>
    </row>
    <row r="19" spans="2:14" s="1" customFormat="1" ht="13.9" customHeight="1">
      <c r="B19" s="1" t="str">
        <f>Roster_Selection_Men!AB18&amp;" " &amp; "V "</f>
        <v xml:space="preserve">Belmont Abbey College V </v>
      </c>
      <c r="C19" s="1" t="str">
        <f>Roster_Selection_Men!AD18</f>
        <v>10-461155</v>
      </c>
      <c r="D19" s="1" t="str">
        <f>Roster_Selection_Men!AE18</f>
        <v>Tyler Michel</v>
      </c>
      <c r="E19" s="23"/>
      <c r="F19" s="1" t="str">
        <f>IF(ISERROR(Baker_Scores_Men_Var!E19), " ", IF(Baker_Scores_Men_Var!E19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143</v>
      </c>
      <c r="K19" s="29">
        <v>159</v>
      </c>
      <c r="L19" s="30">
        <f t="shared" si="0"/>
        <v>302</v>
      </c>
      <c r="M19" s="30">
        <f t="shared" si="1"/>
        <v>2</v>
      </c>
      <c r="N19" s="30">
        <f t="shared" si="2"/>
        <v>151</v>
      </c>
    </row>
    <row r="20" spans="2:14" s="1" customFormat="1" ht="13.9" customHeight="1">
      <c r="B20" s="1" t="s">
        <v>745</v>
      </c>
      <c r="C20" s="28" t="s">
        <v>7</v>
      </c>
      <c r="D20" s="23" t="s">
        <v>7</v>
      </c>
      <c r="E20" s="23"/>
      <c r="F20" s="23"/>
      <c r="G20" s="29"/>
      <c r="H20" s="29"/>
      <c r="I20" s="29"/>
      <c r="J20" s="29"/>
      <c r="K20" s="29"/>
      <c r="L20" s="30">
        <f t="shared" si="0"/>
        <v>0</v>
      </c>
      <c r="M20" s="30">
        <f t="shared" si="1"/>
        <v>0</v>
      </c>
      <c r="N20" s="30">
        <f t="shared" si="2"/>
        <v>0</v>
      </c>
    </row>
    <row r="21" spans="2:14" s="1" customFormat="1" ht="13.9" customHeight="1">
      <c r="B21" s="1" t="s">
        <v>745</v>
      </c>
      <c r="C21" s="28" t="s">
        <v>7</v>
      </c>
      <c r="D21" s="23" t="s">
        <v>7</v>
      </c>
      <c r="E21" s="23"/>
      <c r="F21" s="23"/>
      <c r="G21" s="29"/>
      <c r="H21" s="29"/>
      <c r="I21" s="29"/>
      <c r="J21" s="29"/>
      <c r="K21" s="29"/>
      <c r="L21" s="30">
        <f t="shared" si="0"/>
        <v>0</v>
      </c>
      <c r="M21" s="30">
        <f t="shared" si="1"/>
        <v>0</v>
      </c>
      <c r="N21" s="30">
        <f t="shared" si="2"/>
        <v>0</v>
      </c>
    </row>
    <row r="22" spans="2:14" s="1" customFormat="1" ht="13.9" customHeight="1">
      <c r="B22" s="1" t="s">
        <v>745</v>
      </c>
      <c r="C22" s="28" t="s">
        <v>7</v>
      </c>
      <c r="D22" s="23" t="s">
        <v>7</v>
      </c>
      <c r="E22" s="23"/>
      <c r="F22" s="23"/>
      <c r="G22" s="31"/>
      <c r="H22" s="31"/>
      <c r="I22" s="31"/>
      <c r="J22" s="31"/>
      <c r="K22" s="31"/>
      <c r="L22" s="32">
        <f t="shared" si="0"/>
        <v>0</v>
      </c>
      <c r="M22" s="32">
        <f t="shared" si="1"/>
        <v>0</v>
      </c>
      <c r="N22" s="30">
        <f t="shared" si="2"/>
        <v>0</v>
      </c>
    </row>
    <row r="23" spans="2:14" s="1" customFormat="1" ht="13.9" customHeight="1">
      <c r="B23" s="33"/>
      <c r="G23" s="30">
        <f t="shared" ref="G23:M23" si="3">SUM(G12:G22)</f>
        <v>926</v>
      </c>
      <c r="H23" s="30">
        <f t="shared" si="3"/>
        <v>995</v>
      </c>
      <c r="I23" s="30">
        <f t="shared" si="3"/>
        <v>944</v>
      </c>
      <c r="J23" s="30">
        <f t="shared" si="3"/>
        <v>949</v>
      </c>
      <c r="K23" s="30">
        <f t="shared" si="3"/>
        <v>920</v>
      </c>
      <c r="L23" s="34">
        <f t="shared" si="3"/>
        <v>4734</v>
      </c>
      <c r="M23" s="34">
        <f t="shared" si="3"/>
        <v>25</v>
      </c>
    </row>
    <row r="24" spans="2:14" s="1" customFormat="1" ht="13.9" customHeight="1"/>
    <row r="25" spans="2:14" s="1" customFormat="1" ht="13.9" customHeight="1">
      <c r="B25" s="1" t="str">
        <f>Roster_Selection_Men!AB37&amp;" " &amp; "V "</f>
        <v xml:space="preserve">Huntington University V </v>
      </c>
      <c r="C25" s="1" t="str">
        <f>Roster_Selection_Men!AD37</f>
        <v>16-134275</v>
      </c>
      <c r="D25" s="1" t="str">
        <f>Roster_Selection_Men!AE37</f>
        <v>Connor Coogan</v>
      </c>
      <c r="E25" s="23"/>
      <c r="F25" s="1" t="str">
        <f>IF(ISERROR(Baker_Scores_Men_Var!E25), " ", IF(Baker_Scores_Men_Var!E25 = "Yes", "Yes", "  "))</f>
        <v xml:space="preserve">  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f t="shared" ref="L25:L35" si="4">SUM(G25:K25)</f>
        <v>0</v>
      </c>
      <c r="M25" s="30">
        <f t="shared" ref="M25:M35" si="5">COUNTIF(G25:K25, "&gt;0" )</f>
        <v>0</v>
      </c>
      <c r="N25" s="30">
        <f t="shared" ref="N25:N35" si="6">IF(M25=0,0,L25/M25)</f>
        <v>0</v>
      </c>
    </row>
    <row r="26" spans="2:14" s="1" customFormat="1" ht="13.9" customHeight="1">
      <c r="B26" s="1" t="str">
        <f>Roster_Selection_Men!AB38&amp;" " &amp; "V "</f>
        <v xml:space="preserve">Huntington University V </v>
      </c>
      <c r="C26" s="1" t="str">
        <f>Roster_Selection_Men!AD38</f>
        <v>17-91945</v>
      </c>
      <c r="D26" s="1" t="str">
        <f>Roster_Selection_Men!AE38</f>
        <v>Dale Horstmann</v>
      </c>
      <c r="E26" s="23"/>
      <c r="F26" s="1" t="str">
        <f>IF(ISERROR(Baker_Scores_Men_Var!E26), " ", IF(Baker_Scores_Men_Var!E26 = "Yes", "Yes", "  "))</f>
        <v xml:space="preserve">  </v>
      </c>
      <c r="G26" s="29">
        <v>160</v>
      </c>
      <c r="H26" s="29">
        <v>143</v>
      </c>
      <c r="I26" s="29">
        <v>208</v>
      </c>
      <c r="J26" s="29">
        <v>183</v>
      </c>
      <c r="K26" s="29">
        <v>258</v>
      </c>
      <c r="L26" s="30">
        <f t="shared" si="4"/>
        <v>952</v>
      </c>
      <c r="M26" s="30">
        <f t="shared" si="5"/>
        <v>5</v>
      </c>
      <c r="N26" s="30">
        <f t="shared" si="6"/>
        <v>190.4</v>
      </c>
    </row>
    <row r="27" spans="2:14" s="1" customFormat="1" ht="13.9" customHeight="1">
      <c r="B27" s="1" t="str">
        <f>Roster_Selection_Men!AB39&amp;" " &amp; "V "</f>
        <v xml:space="preserve">Huntington University V </v>
      </c>
      <c r="C27" s="1" t="str">
        <f>Roster_Selection_Men!AD39</f>
        <v>11-380083</v>
      </c>
      <c r="D27" s="1" t="str">
        <f>Roster_Selection_Men!AE39</f>
        <v>Daniel Burzynski</v>
      </c>
      <c r="E27" s="23"/>
      <c r="F27" s="1" t="str">
        <f>IF(ISERROR(Baker_Scores_Men_Var!E27), " ", IF(Baker_Scores_Men_Var!E27 = "Yes", "Yes", "  "))</f>
        <v xml:space="preserve">  </v>
      </c>
      <c r="G27" s="29">
        <v>160</v>
      </c>
      <c r="H27" s="29">
        <v>182</v>
      </c>
      <c r="I27" s="29">
        <v>225</v>
      </c>
      <c r="J27" s="29">
        <v>222</v>
      </c>
      <c r="K27" s="29">
        <v>227</v>
      </c>
      <c r="L27" s="30">
        <f t="shared" si="4"/>
        <v>1016</v>
      </c>
      <c r="M27" s="30">
        <f t="shared" si="5"/>
        <v>5</v>
      </c>
      <c r="N27" s="30">
        <f t="shared" si="6"/>
        <v>203.2</v>
      </c>
    </row>
    <row r="28" spans="2:14" s="1" customFormat="1" ht="13.9" customHeight="1">
      <c r="B28" s="1" t="str">
        <f>Roster_Selection_Men!AB40&amp;" " &amp; "V "</f>
        <v xml:space="preserve">Huntington University V </v>
      </c>
      <c r="C28" s="1" t="str">
        <f>Roster_Selection_Men!AD40</f>
        <v>11-720376</v>
      </c>
      <c r="D28" s="1" t="str">
        <f>Roster_Selection_Men!AE40</f>
        <v>Derek Leyba</v>
      </c>
      <c r="E28" s="23"/>
      <c r="F28" s="1" t="str">
        <f>IF(ISERROR(Baker_Scores_Men_Var!E28), " ", IF(Baker_Scores_Men_Var!E28 = "Yes", "Yes", "  "))</f>
        <v xml:space="preserve">  </v>
      </c>
      <c r="G28" s="29">
        <v>0</v>
      </c>
      <c r="H28" s="29">
        <v>0</v>
      </c>
      <c r="I28" s="29">
        <v>198</v>
      </c>
      <c r="J28" s="29">
        <v>247</v>
      </c>
      <c r="K28" s="29">
        <v>211</v>
      </c>
      <c r="L28" s="30">
        <f t="shared" si="4"/>
        <v>656</v>
      </c>
      <c r="M28" s="30">
        <f t="shared" si="5"/>
        <v>3</v>
      </c>
      <c r="N28" s="30">
        <f t="shared" si="6"/>
        <v>218.66666666666666</v>
      </c>
    </row>
    <row r="29" spans="2:14" s="1" customFormat="1" ht="13.9" customHeight="1">
      <c r="B29" s="1" t="str">
        <f>Roster_Selection_Men!AB41&amp;" " &amp; "V "</f>
        <v xml:space="preserve">Huntington University V </v>
      </c>
      <c r="C29" s="1" t="str">
        <f>Roster_Selection_Men!AD41</f>
        <v>21-24662</v>
      </c>
      <c r="D29" s="1" t="str">
        <f>Roster_Selection_Men!AE41</f>
        <v>Dominic Montoya</v>
      </c>
      <c r="E29" s="23"/>
      <c r="F29" s="1" t="str">
        <f>IF(ISERROR(Baker_Scores_Men_Var!E29), " ", IF(Baker_Scores_Men_Var!E29 = "Yes", "Yes", "  "))</f>
        <v xml:space="preserve">  </v>
      </c>
      <c r="G29" s="29">
        <v>175</v>
      </c>
      <c r="H29" s="29">
        <v>191</v>
      </c>
      <c r="I29" s="29">
        <v>206</v>
      </c>
      <c r="J29" s="29">
        <v>166</v>
      </c>
      <c r="K29" s="29">
        <v>172</v>
      </c>
      <c r="L29" s="30">
        <f t="shared" si="4"/>
        <v>910</v>
      </c>
      <c r="M29" s="30">
        <f t="shared" si="5"/>
        <v>5</v>
      </c>
      <c r="N29" s="30">
        <f t="shared" si="6"/>
        <v>182</v>
      </c>
    </row>
    <row r="30" spans="2:14" s="1" customFormat="1" ht="13.9" customHeight="1">
      <c r="B30" s="1" t="str">
        <f>Roster_Selection_Men!AB42&amp;" " &amp; "V "</f>
        <v xml:space="preserve">Huntington University V </v>
      </c>
      <c r="C30" s="1" t="str">
        <f>Roster_Selection_Men!AD42</f>
        <v>11-697260</v>
      </c>
      <c r="D30" s="1" t="str">
        <f>Roster_Selection_Men!AE42</f>
        <v>Jason Paslean</v>
      </c>
      <c r="E30" s="23"/>
      <c r="F30" s="1" t="str">
        <f>IF(ISERROR(Baker_Scores_Men_Var!E30), " ", IF(Baker_Scores_Men_Var!E30 = "Yes", "Yes", "  "))</f>
        <v xml:space="preserve">  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30">
        <f t="shared" si="4"/>
        <v>0</v>
      </c>
      <c r="M30" s="30">
        <f t="shared" si="5"/>
        <v>0</v>
      </c>
      <c r="N30" s="30">
        <f t="shared" si="6"/>
        <v>0</v>
      </c>
    </row>
    <row r="31" spans="2:14" s="1" customFormat="1" ht="13.9" customHeight="1">
      <c r="B31" s="1" t="str">
        <f>Roster_Selection_Men!AB43&amp;" " &amp; "V "</f>
        <v xml:space="preserve">Huntington University V </v>
      </c>
      <c r="C31" s="1" t="str">
        <f>Roster_Selection_Men!AD43</f>
        <v>8084-1594</v>
      </c>
      <c r="D31" s="1" t="str">
        <f>Roster_Selection_Men!AE43</f>
        <v>Matthew Foutz</v>
      </c>
      <c r="E31" s="23"/>
      <c r="F31" s="1" t="str">
        <f>IF(ISERROR(Baker_Scores_Men_Var!E31), " ", IF(Baker_Scores_Men_Var!E31 = "Yes", "Yes", "  "))</f>
        <v xml:space="preserve">  </v>
      </c>
      <c r="G31" s="29">
        <v>159</v>
      </c>
      <c r="H31" s="29">
        <v>179</v>
      </c>
      <c r="I31" s="29">
        <v>233</v>
      </c>
      <c r="J31" s="29">
        <v>200</v>
      </c>
      <c r="K31" s="29">
        <v>175</v>
      </c>
      <c r="L31" s="30">
        <f t="shared" si="4"/>
        <v>946</v>
      </c>
      <c r="M31" s="30">
        <f t="shared" si="5"/>
        <v>5</v>
      </c>
      <c r="N31" s="30">
        <f t="shared" si="6"/>
        <v>189.2</v>
      </c>
    </row>
    <row r="32" spans="2:14" s="1" customFormat="1" ht="13.9" customHeight="1">
      <c r="B32" s="1" t="str">
        <f>Roster_Selection_Men!AB44&amp;" " &amp; "V "</f>
        <v xml:space="preserve">Huntington University V </v>
      </c>
      <c r="C32" s="1" t="str">
        <f>Roster_Selection_Men!AD44</f>
        <v>18-88698</v>
      </c>
      <c r="D32" s="1" t="str">
        <f>Roster_Selection_Men!AE44</f>
        <v>Michael Lichtenberg</v>
      </c>
      <c r="E32" s="23"/>
      <c r="F32" s="1" t="str">
        <f>IF(ISERROR(Baker_Scores_Men_Var!E32), " ", IF(Baker_Scores_Men_Var!E32 = "Yes", "Yes", "  "))</f>
        <v xml:space="preserve">  </v>
      </c>
      <c r="G32" s="29">
        <v>193</v>
      </c>
      <c r="H32" s="29">
        <v>156</v>
      </c>
      <c r="I32" s="29">
        <v>0</v>
      </c>
      <c r="J32" s="29">
        <v>0</v>
      </c>
      <c r="K32" s="29">
        <v>0</v>
      </c>
      <c r="L32" s="30">
        <f t="shared" si="4"/>
        <v>349</v>
      </c>
      <c r="M32" s="30">
        <f t="shared" si="5"/>
        <v>2</v>
      </c>
      <c r="N32" s="30">
        <f t="shared" si="6"/>
        <v>174.5</v>
      </c>
    </row>
    <row r="33" spans="2:14" s="1" customFormat="1" ht="13.9" customHeight="1">
      <c r="B33" s="1" t="s">
        <v>746</v>
      </c>
      <c r="C33" s="28" t="s">
        <v>7</v>
      </c>
      <c r="D33" s="23" t="s">
        <v>7</v>
      </c>
      <c r="E33" s="23"/>
      <c r="F33" s="23"/>
      <c r="G33" s="29"/>
      <c r="H33" s="29"/>
      <c r="I33" s="29"/>
      <c r="J33" s="29"/>
      <c r="K33" s="29"/>
      <c r="L33" s="30">
        <f t="shared" si="4"/>
        <v>0</v>
      </c>
      <c r="M33" s="30">
        <f t="shared" si="5"/>
        <v>0</v>
      </c>
      <c r="N33" s="30">
        <f t="shared" si="6"/>
        <v>0</v>
      </c>
    </row>
    <row r="34" spans="2:14" s="1" customFormat="1" ht="13.9" customHeight="1">
      <c r="B34" s="1" t="s">
        <v>746</v>
      </c>
      <c r="C34" s="28" t="s">
        <v>7</v>
      </c>
      <c r="D34" s="23" t="s">
        <v>7</v>
      </c>
      <c r="E34" s="23"/>
      <c r="F34" s="23"/>
      <c r="G34" s="29"/>
      <c r="H34" s="29"/>
      <c r="I34" s="29"/>
      <c r="J34" s="29"/>
      <c r="K34" s="29"/>
      <c r="L34" s="30">
        <f t="shared" si="4"/>
        <v>0</v>
      </c>
      <c r="M34" s="30">
        <f t="shared" si="5"/>
        <v>0</v>
      </c>
      <c r="N34" s="30">
        <f t="shared" si="6"/>
        <v>0</v>
      </c>
    </row>
    <row r="35" spans="2:14" s="1" customFormat="1" ht="13.9" customHeight="1">
      <c r="B35" s="1" t="s">
        <v>746</v>
      </c>
      <c r="C35" s="28" t="s">
        <v>7</v>
      </c>
      <c r="D35" s="23" t="s">
        <v>7</v>
      </c>
      <c r="E35" s="23"/>
      <c r="F35" s="23"/>
      <c r="G35" s="31"/>
      <c r="H35" s="31"/>
      <c r="I35" s="31"/>
      <c r="J35" s="31"/>
      <c r="K35" s="31"/>
      <c r="L35" s="32">
        <f t="shared" si="4"/>
        <v>0</v>
      </c>
      <c r="M35" s="32">
        <f t="shared" si="5"/>
        <v>0</v>
      </c>
      <c r="N35" s="30">
        <f t="shared" si="6"/>
        <v>0</v>
      </c>
    </row>
    <row r="36" spans="2:14" s="1" customFormat="1" ht="13.9" customHeight="1">
      <c r="B36" s="33"/>
      <c r="G36" s="30">
        <f t="shared" ref="G36:M36" si="7">SUM(G25:G35)</f>
        <v>847</v>
      </c>
      <c r="H36" s="30">
        <f t="shared" si="7"/>
        <v>851</v>
      </c>
      <c r="I36" s="30">
        <f t="shared" si="7"/>
        <v>1070</v>
      </c>
      <c r="J36" s="30">
        <f t="shared" si="7"/>
        <v>1018</v>
      </c>
      <c r="K36" s="30">
        <f t="shared" si="7"/>
        <v>1043</v>
      </c>
      <c r="L36" s="34">
        <f t="shared" si="7"/>
        <v>4829</v>
      </c>
      <c r="M36" s="34">
        <f t="shared" si="7"/>
        <v>25</v>
      </c>
    </row>
    <row r="37" spans="2:14" s="1" customFormat="1" ht="13.9" customHeight="1"/>
    <row r="38" spans="2:14" s="1" customFormat="1" ht="13.9" customHeight="1">
      <c r="B38" s="1" t="str">
        <f>Roster_Selection_Men!AB57&amp;" " &amp; "V "</f>
        <v xml:space="preserve">Indianapolis ,University Of V </v>
      </c>
      <c r="C38" s="1" t="str">
        <f>Roster_Selection_Men!AD57</f>
        <v>11-734775</v>
      </c>
      <c r="D38" s="1" t="str">
        <f>Roster_Selection_Men!AE57</f>
        <v>Christopher Hammer</v>
      </c>
      <c r="E38" s="23"/>
      <c r="F38" s="1" t="str">
        <f>IF(ISERROR(Baker_Scores_Men_Var!E38), " ", IF(Baker_Scores_Men_Var!E38 = "Yes", "Yes", "  "))</f>
        <v xml:space="preserve">  </v>
      </c>
      <c r="G38" s="29">
        <v>0</v>
      </c>
      <c r="H38" s="29">
        <v>0</v>
      </c>
      <c r="I38" s="29">
        <v>0</v>
      </c>
      <c r="J38" s="29">
        <v>159</v>
      </c>
      <c r="K38" s="29">
        <v>161</v>
      </c>
      <c r="L38" s="30">
        <f t="shared" ref="L38:L48" si="8">SUM(G38:K38)</f>
        <v>320</v>
      </c>
      <c r="M38" s="30">
        <f t="shared" ref="M38:M48" si="9">COUNTIF(G38:K38, "&gt;0" )</f>
        <v>2</v>
      </c>
      <c r="N38" s="30">
        <f t="shared" ref="N38:N48" si="10">IF(M38=0,0,L38/M38)</f>
        <v>160</v>
      </c>
    </row>
    <row r="39" spans="2:14" s="1" customFormat="1" ht="13.9" customHeight="1">
      <c r="B39" s="1" t="str">
        <f>Roster_Selection_Men!AB58&amp;" " &amp; "V "</f>
        <v xml:space="preserve">Indianapolis ,University Of V </v>
      </c>
      <c r="C39" s="1" t="str">
        <f>Roster_Selection_Men!AD58</f>
        <v>11-620269</v>
      </c>
      <c r="D39" s="1" t="str">
        <f>Roster_Selection_Men!AE58</f>
        <v>Jonathan Murrell</v>
      </c>
      <c r="E39" s="23"/>
      <c r="F39" s="1" t="str">
        <f>IF(ISERROR(Baker_Scores_Men_Var!E39), " ", IF(Baker_Scores_Men_Var!E39 = "Yes", "Yes", "  "))</f>
        <v xml:space="preserve">  </v>
      </c>
      <c r="G39" s="29">
        <v>135</v>
      </c>
      <c r="H39" s="29">
        <v>131</v>
      </c>
      <c r="I39" s="29">
        <v>116</v>
      </c>
      <c r="J39" s="29">
        <v>0</v>
      </c>
      <c r="K39" s="29">
        <v>0</v>
      </c>
      <c r="L39" s="30">
        <f t="shared" si="8"/>
        <v>382</v>
      </c>
      <c r="M39" s="30">
        <f t="shared" si="9"/>
        <v>3</v>
      </c>
      <c r="N39" s="30">
        <f t="shared" si="10"/>
        <v>127.33333333333333</v>
      </c>
    </row>
    <row r="40" spans="2:14" s="1" customFormat="1" ht="13.9" customHeight="1">
      <c r="B40" s="1" t="str">
        <f>Roster_Selection_Men!AB59&amp;" " &amp; "V "</f>
        <v xml:space="preserve">Indianapolis ,University Of V </v>
      </c>
      <c r="C40" s="1" t="str">
        <f>Roster_Selection_Men!AD59</f>
        <v>19-68998</v>
      </c>
      <c r="D40" s="1" t="str">
        <f>Roster_Selection_Men!AE59</f>
        <v>Vincent Parise</v>
      </c>
      <c r="E40" s="23"/>
      <c r="F40" s="1" t="str">
        <f>IF(ISERROR(Baker_Scores_Men_Var!E40), " ", IF(Baker_Scores_Men_Var!E40 = "Yes", "Yes", "  "))</f>
        <v xml:space="preserve">  </v>
      </c>
      <c r="G40" s="29">
        <v>203</v>
      </c>
      <c r="H40" s="29">
        <v>119</v>
      </c>
      <c r="I40" s="29">
        <v>178</v>
      </c>
      <c r="J40" s="29">
        <v>152</v>
      </c>
      <c r="K40" s="29">
        <v>122</v>
      </c>
      <c r="L40" s="30">
        <f t="shared" si="8"/>
        <v>774</v>
      </c>
      <c r="M40" s="30">
        <f t="shared" si="9"/>
        <v>5</v>
      </c>
      <c r="N40" s="30">
        <f t="shared" si="10"/>
        <v>154.80000000000001</v>
      </c>
    </row>
    <row r="41" spans="2:14" s="1" customFormat="1" ht="13.9" customHeight="1">
      <c r="B41" s="1" t="str">
        <f>Roster_Selection_Men!AB60&amp;" " &amp; "V "</f>
        <v xml:space="preserve">Indianapolis ,University Of V </v>
      </c>
      <c r="C41" s="1" t="str">
        <f>Roster_Selection_Men!AD60</f>
        <v>22-29863</v>
      </c>
      <c r="D41" s="1" t="str">
        <f>Roster_Selection_Men!AE60</f>
        <v>Wesley Hawk</v>
      </c>
      <c r="E41" s="23"/>
      <c r="F41" s="1" t="str">
        <f>IF(ISERROR(Baker_Scores_Men_Var!E41), " ", IF(Baker_Scores_Men_Var!E41 = "Yes", "Yes", "  "))</f>
        <v xml:space="preserve">  </v>
      </c>
      <c r="G41" s="29">
        <v>176</v>
      </c>
      <c r="H41" s="29">
        <v>115</v>
      </c>
      <c r="I41" s="29">
        <v>190</v>
      </c>
      <c r="J41" s="29">
        <v>122</v>
      </c>
      <c r="K41" s="29">
        <v>208</v>
      </c>
      <c r="L41" s="30">
        <f t="shared" si="8"/>
        <v>811</v>
      </c>
      <c r="M41" s="30">
        <f t="shared" si="9"/>
        <v>5</v>
      </c>
      <c r="N41" s="30">
        <f t="shared" si="10"/>
        <v>162.19999999999999</v>
      </c>
    </row>
    <row r="42" spans="2:14" s="1" customFormat="1" ht="13.9" customHeight="1">
      <c r="B42" s="1" t="str">
        <f>Roster_Selection_Men!AB61&amp;" " &amp; "V "</f>
        <v xml:space="preserve">Indianapolis ,University Of V </v>
      </c>
      <c r="C42" s="1" t="str">
        <f>Roster_Selection_Men!AD61</f>
        <v>11-754989</v>
      </c>
      <c r="D42" s="1" t="str">
        <f>Roster_Selection_Men!AE61</f>
        <v>William Likens</v>
      </c>
      <c r="E42" s="23"/>
      <c r="F42" s="1" t="str">
        <f>IF(ISERROR(Baker_Scores_Men_Var!E42), " ", IF(Baker_Scores_Men_Var!E42 = "Yes", "Yes", "  "))</f>
        <v xml:space="preserve">  </v>
      </c>
      <c r="G42" s="29">
        <v>174</v>
      </c>
      <c r="H42" s="29">
        <v>91</v>
      </c>
      <c r="I42" s="29">
        <v>188</v>
      </c>
      <c r="J42" s="29">
        <v>146</v>
      </c>
      <c r="K42" s="29">
        <v>175</v>
      </c>
      <c r="L42" s="30">
        <f t="shared" si="8"/>
        <v>774</v>
      </c>
      <c r="M42" s="30">
        <f t="shared" si="9"/>
        <v>5</v>
      </c>
      <c r="N42" s="30">
        <f t="shared" si="10"/>
        <v>154.80000000000001</v>
      </c>
    </row>
    <row r="43" spans="2:14" s="1" customFormat="1" ht="13.9" customHeight="1">
      <c r="B43" s="1" t="str">
        <f>Roster_Selection_Men!AB62&amp;" " &amp; "V "</f>
        <v xml:space="preserve">Indianapolis ,University Of V </v>
      </c>
      <c r="C43" s="1" t="str">
        <f>Roster_Selection_Men!AD62</f>
        <v>19-72428</v>
      </c>
      <c r="D43" s="1" t="str">
        <f>Roster_Selection_Men!AE62</f>
        <v>Zander Parise</v>
      </c>
      <c r="E43" s="23"/>
      <c r="F43" s="1" t="str">
        <f>IF(ISERROR(Baker_Scores_Men_Var!E43), " ", IF(Baker_Scores_Men_Var!E43 = "Yes", "Yes", "  "))</f>
        <v xml:space="preserve">  </v>
      </c>
      <c r="G43" s="29">
        <v>163</v>
      </c>
      <c r="H43" s="29">
        <v>176</v>
      </c>
      <c r="I43" s="29">
        <v>157</v>
      </c>
      <c r="J43" s="29">
        <v>219</v>
      </c>
      <c r="K43" s="29">
        <v>195</v>
      </c>
      <c r="L43" s="30">
        <f t="shared" si="8"/>
        <v>910</v>
      </c>
      <c r="M43" s="30">
        <f t="shared" si="9"/>
        <v>5</v>
      </c>
      <c r="N43" s="30">
        <f t="shared" si="10"/>
        <v>182</v>
      </c>
    </row>
    <row r="44" spans="2:14" s="1" customFormat="1" ht="13.9" customHeight="1">
      <c r="B44" s="1" t="str">
        <f>Roster_Selection_Men!AB63&amp;" " &amp; "V "</f>
        <v xml:space="preserve"> V </v>
      </c>
      <c r="C44" s="1" t="str">
        <f>Roster_Selection_Men!AD63</f>
        <v/>
      </c>
      <c r="D44" s="1" t="str">
        <f>Roster_Selection_Men!AE63</f>
        <v/>
      </c>
      <c r="E44" s="23"/>
      <c r="F44" s="1" t="str">
        <f>IF(ISERROR(Baker_Scores_Men_Var!E44), " ", IF(Baker_Scores_Men_Var!E44 = "Yes", "Yes", "  "))</f>
        <v xml:space="preserve">  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30">
        <f t="shared" si="8"/>
        <v>0</v>
      </c>
      <c r="M44" s="30">
        <f t="shared" si="9"/>
        <v>0</v>
      </c>
      <c r="N44" s="30">
        <f t="shared" si="10"/>
        <v>0</v>
      </c>
    </row>
    <row r="45" spans="2:14" s="1" customFormat="1" ht="13.9" customHeight="1">
      <c r="B45" s="1" t="str">
        <f>Roster_Selection_Men!AB64&amp;" " &amp; "V "</f>
        <v xml:space="preserve"> V </v>
      </c>
      <c r="C45" s="1" t="str">
        <f>Roster_Selection_Men!AD64</f>
        <v/>
      </c>
      <c r="D45" s="1" t="str">
        <f>Roster_Selection_Men!AE64</f>
        <v/>
      </c>
      <c r="E45" s="23"/>
      <c r="F45" s="1" t="str">
        <f>IF(ISERROR(Baker_Scores_Men_Var!E45), " ", IF(Baker_Scores_Men_Var!E45 = "Yes", "Yes", "  "))</f>
        <v xml:space="preserve">  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30">
        <f t="shared" si="8"/>
        <v>0</v>
      </c>
      <c r="M45" s="30">
        <f t="shared" si="9"/>
        <v>0</v>
      </c>
      <c r="N45" s="30">
        <f t="shared" si="10"/>
        <v>0</v>
      </c>
    </row>
    <row r="46" spans="2:14" s="1" customFormat="1" ht="13.9" customHeight="1">
      <c r="B46" s="1" t="s">
        <v>747</v>
      </c>
      <c r="C46" s="28" t="s">
        <v>7</v>
      </c>
      <c r="D46" s="23" t="s">
        <v>7</v>
      </c>
      <c r="E46" s="23"/>
      <c r="F46" s="23"/>
      <c r="G46" s="29"/>
      <c r="H46" s="29"/>
      <c r="I46" s="29"/>
      <c r="J46" s="29"/>
      <c r="K46" s="29"/>
      <c r="L46" s="30">
        <f t="shared" si="8"/>
        <v>0</v>
      </c>
      <c r="M46" s="30">
        <f t="shared" si="9"/>
        <v>0</v>
      </c>
      <c r="N46" s="30">
        <f t="shared" si="10"/>
        <v>0</v>
      </c>
    </row>
    <row r="47" spans="2:14" s="1" customFormat="1" ht="13.9" customHeight="1">
      <c r="B47" s="1" t="s">
        <v>747</v>
      </c>
      <c r="C47" s="28" t="s">
        <v>7</v>
      </c>
      <c r="D47" s="23" t="s">
        <v>7</v>
      </c>
      <c r="E47" s="23"/>
      <c r="F47" s="23"/>
      <c r="G47" s="29"/>
      <c r="H47" s="29"/>
      <c r="I47" s="29"/>
      <c r="J47" s="29"/>
      <c r="K47" s="29"/>
      <c r="L47" s="30">
        <f t="shared" si="8"/>
        <v>0</v>
      </c>
      <c r="M47" s="30">
        <f t="shared" si="9"/>
        <v>0</v>
      </c>
      <c r="N47" s="30">
        <f t="shared" si="10"/>
        <v>0</v>
      </c>
    </row>
    <row r="48" spans="2:14" s="1" customFormat="1" ht="13.9" customHeight="1">
      <c r="B48" s="1" t="s">
        <v>747</v>
      </c>
      <c r="C48" s="28" t="s">
        <v>7</v>
      </c>
      <c r="D48" s="23" t="s">
        <v>7</v>
      </c>
      <c r="E48" s="23"/>
      <c r="F48" s="23"/>
      <c r="G48" s="31"/>
      <c r="H48" s="31"/>
      <c r="I48" s="31"/>
      <c r="J48" s="31"/>
      <c r="K48" s="31"/>
      <c r="L48" s="32">
        <f t="shared" si="8"/>
        <v>0</v>
      </c>
      <c r="M48" s="32">
        <f t="shared" si="9"/>
        <v>0</v>
      </c>
      <c r="N48" s="30">
        <f t="shared" si="10"/>
        <v>0</v>
      </c>
    </row>
    <row r="49" spans="2:14" s="1" customFormat="1" ht="13.9" customHeight="1">
      <c r="B49" s="33"/>
      <c r="G49" s="30">
        <f t="shared" ref="G49:M49" si="11">SUM(G38:G48)</f>
        <v>851</v>
      </c>
      <c r="H49" s="30">
        <f t="shared" si="11"/>
        <v>632</v>
      </c>
      <c r="I49" s="30">
        <f t="shared" si="11"/>
        <v>829</v>
      </c>
      <c r="J49" s="30">
        <f t="shared" si="11"/>
        <v>798</v>
      </c>
      <c r="K49" s="30">
        <f t="shared" si="11"/>
        <v>861</v>
      </c>
      <c r="L49" s="34">
        <f t="shared" si="11"/>
        <v>3971</v>
      </c>
      <c r="M49" s="34">
        <f t="shared" si="11"/>
        <v>25</v>
      </c>
    </row>
    <row r="50" spans="2:14" s="1" customFormat="1" ht="13.9" customHeight="1"/>
    <row r="51" spans="2:14" s="1" customFormat="1" ht="13.9" customHeight="1">
      <c r="B51" s="1" t="str">
        <f>Roster_Selection_Men!AB65&amp;" " &amp; "V "</f>
        <v xml:space="preserve">Kentucky Wesleyan V </v>
      </c>
      <c r="C51" s="1" t="str">
        <f>Roster_Selection_Men!AD65</f>
        <v>7914-3283</v>
      </c>
      <c r="D51" s="1" t="str">
        <f>Roster_Selection_Men!AE65</f>
        <v>Austin Vickers</v>
      </c>
      <c r="E51" s="23"/>
      <c r="F51" s="1" t="str">
        <f>IF(ISERROR(Baker_Scores_Men_Var!E51), " ", IF(Baker_Scores_Men_Var!E51 = "Yes", "Yes", "  "))</f>
        <v xml:space="preserve">  </v>
      </c>
      <c r="G51" s="29">
        <v>182</v>
      </c>
      <c r="H51" s="29">
        <v>193</v>
      </c>
      <c r="I51" s="29">
        <v>175</v>
      </c>
      <c r="J51" s="29">
        <v>188</v>
      </c>
      <c r="K51" s="29">
        <v>233</v>
      </c>
      <c r="L51" s="30">
        <f t="shared" ref="L51:L61" si="12">SUM(G51:K51)</f>
        <v>971</v>
      </c>
      <c r="M51" s="30">
        <f t="shared" ref="M51:M61" si="13">COUNTIF(G51:K51, "&gt;0" )</f>
        <v>5</v>
      </c>
      <c r="N51" s="30">
        <f t="shared" ref="N51:N61" si="14">IF(M51=0,0,L51/M51)</f>
        <v>194.2</v>
      </c>
    </row>
    <row r="52" spans="2:14" s="1" customFormat="1" ht="13.9" customHeight="1">
      <c r="B52" s="1" t="str">
        <f>Roster_Selection_Men!AB66&amp;" " &amp; "V "</f>
        <v xml:space="preserve">Kentucky Wesleyan V </v>
      </c>
      <c r="C52" s="1" t="str">
        <f>Roster_Selection_Men!AD66</f>
        <v>19-85461</v>
      </c>
      <c r="D52" s="1" t="str">
        <f>Roster_Selection_Men!AE66</f>
        <v>Ayden Sprowles</v>
      </c>
      <c r="E52" s="23"/>
      <c r="F52" s="1" t="str">
        <f>IF(ISERROR(Baker_Scores_Men_Var!E52), " ", IF(Baker_Scores_Men_Var!E52 = "Yes", "Yes", "  "))</f>
        <v xml:space="preserve">  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30">
        <f t="shared" si="12"/>
        <v>0</v>
      </c>
      <c r="M52" s="30">
        <f t="shared" si="13"/>
        <v>0</v>
      </c>
      <c r="N52" s="30">
        <f t="shared" si="14"/>
        <v>0</v>
      </c>
    </row>
    <row r="53" spans="2:14" s="1" customFormat="1" ht="13.9" customHeight="1">
      <c r="B53" s="1" t="str">
        <f>Roster_Selection_Men!AB67&amp;" " &amp; "V "</f>
        <v xml:space="preserve">Kentucky Wesleyan V </v>
      </c>
      <c r="C53" s="1" t="str">
        <f>Roster_Selection_Men!AD67</f>
        <v>19-63574</v>
      </c>
      <c r="D53" s="1" t="str">
        <f>Roster_Selection_Men!AE67</f>
        <v>Cole Hoehler</v>
      </c>
      <c r="E53" s="23"/>
      <c r="F53" s="1" t="str">
        <f>IF(ISERROR(Baker_Scores_Men_Var!E53), " ", IF(Baker_Scores_Men_Var!E53 = "Yes", "Yes", "  "))</f>
        <v xml:space="preserve">  </v>
      </c>
      <c r="G53" s="29">
        <v>173</v>
      </c>
      <c r="H53" s="29">
        <v>183</v>
      </c>
      <c r="I53" s="29">
        <v>168</v>
      </c>
      <c r="J53" s="29">
        <v>149</v>
      </c>
      <c r="K53" s="29">
        <v>119</v>
      </c>
      <c r="L53" s="30">
        <f t="shared" si="12"/>
        <v>792</v>
      </c>
      <c r="M53" s="30">
        <f t="shared" si="13"/>
        <v>5</v>
      </c>
      <c r="N53" s="30">
        <f t="shared" si="14"/>
        <v>158.4</v>
      </c>
    </row>
    <row r="54" spans="2:14" s="1" customFormat="1" ht="13.9" customHeight="1">
      <c r="B54" s="1" t="str">
        <f>Roster_Selection_Men!AB68&amp;" " &amp; "V "</f>
        <v xml:space="preserve">Kentucky Wesleyan V </v>
      </c>
      <c r="C54" s="1" t="str">
        <f>Roster_Selection_Men!AD68</f>
        <v>15-145728</v>
      </c>
      <c r="D54" s="1" t="str">
        <f>Roster_Selection_Men!AE68</f>
        <v>Dalton Karstens</v>
      </c>
      <c r="E54" s="23"/>
      <c r="F54" s="1" t="str">
        <f>IF(ISERROR(Baker_Scores_Men_Var!E54), " ", IF(Baker_Scores_Men_Var!E54 = "Yes", "Yes", "  "))</f>
        <v xml:space="preserve">  </v>
      </c>
      <c r="G54" s="29">
        <v>176</v>
      </c>
      <c r="H54" s="29">
        <v>154</v>
      </c>
      <c r="I54" s="29">
        <v>225</v>
      </c>
      <c r="J54" s="29">
        <v>149</v>
      </c>
      <c r="K54" s="29">
        <v>230</v>
      </c>
      <c r="L54" s="30">
        <f t="shared" si="12"/>
        <v>934</v>
      </c>
      <c r="M54" s="30">
        <f t="shared" si="13"/>
        <v>5</v>
      </c>
      <c r="N54" s="30">
        <f t="shared" si="14"/>
        <v>186.8</v>
      </c>
    </row>
    <row r="55" spans="2:14" s="1" customFormat="1" ht="13.9" customHeight="1">
      <c r="B55" s="1" t="str">
        <f>Roster_Selection_Men!AB69&amp;" " &amp; "V "</f>
        <v xml:space="preserve">Kentucky Wesleyan V </v>
      </c>
      <c r="C55" s="1" t="str">
        <f>Roster_Selection_Men!AD69</f>
        <v>11-45217</v>
      </c>
      <c r="D55" s="1" t="str">
        <f>Roster_Selection_Men!AE69</f>
        <v>Evan Decker</v>
      </c>
      <c r="E55" s="23"/>
      <c r="F55" s="1" t="str">
        <f>IF(ISERROR(Baker_Scores_Men_Var!E55), " ", IF(Baker_Scores_Men_Var!E55 = "Yes", "Yes", "  "))</f>
        <v xml:space="preserve">  </v>
      </c>
      <c r="G55" s="29">
        <v>191</v>
      </c>
      <c r="H55" s="29">
        <v>214</v>
      </c>
      <c r="I55" s="29">
        <v>203</v>
      </c>
      <c r="J55" s="29">
        <v>167</v>
      </c>
      <c r="K55" s="29">
        <v>168</v>
      </c>
      <c r="L55" s="30">
        <f t="shared" si="12"/>
        <v>943</v>
      </c>
      <c r="M55" s="30">
        <f t="shared" si="13"/>
        <v>5</v>
      </c>
      <c r="N55" s="30">
        <f t="shared" si="14"/>
        <v>188.6</v>
      </c>
    </row>
    <row r="56" spans="2:14" s="1" customFormat="1" ht="13.9" customHeight="1">
      <c r="B56" s="1" t="str">
        <f>Roster_Selection_Men!AB70&amp;" " &amp; "V "</f>
        <v xml:space="preserve">Kentucky Wesleyan V </v>
      </c>
      <c r="C56" s="1" t="str">
        <f>Roster_Selection_Men!AD70</f>
        <v>22-76430</v>
      </c>
      <c r="D56" s="1" t="str">
        <f>Roster_Selection_Men!AE70</f>
        <v>Jackson Welch</v>
      </c>
      <c r="E56" s="23"/>
      <c r="F56" s="1" t="str">
        <f>IF(ISERROR(Baker_Scores_Men_Var!E56), " ", IF(Baker_Scores_Men_Var!E56 = "Yes", "Yes", "  "))</f>
        <v xml:space="preserve">  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30">
        <f t="shared" si="12"/>
        <v>0</v>
      </c>
      <c r="M56" s="30">
        <f t="shared" si="13"/>
        <v>0</v>
      </c>
      <c r="N56" s="30">
        <f t="shared" si="14"/>
        <v>0</v>
      </c>
    </row>
    <row r="57" spans="2:14" s="1" customFormat="1" ht="13.9" customHeight="1">
      <c r="B57" s="1" t="str">
        <f>Roster_Selection_Men!AB71&amp;" " &amp; "V "</f>
        <v xml:space="preserve">Kentucky Wesleyan V </v>
      </c>
      <c r="C57" s="1" t="str">
        <f>Roster_Selection_Men!AD71</f>
        <v>15-104330</v>
      </c>
      <c r="D57" s="1" t="str">
        <f>Roster_Selection_Men!AE71</f>
        <v>Nathaniel Dyson</v>
      </c>
      <c r="E57" s="23"/>
      <c r="F57" s="1" t="str">
        <f>IF(ISERROR(Baker_Scores_Men_Var!E57), " ", IF(Baker_Scores_Men_Var!E57 = "Yes", "Yes", "  "))</f>
        <v xml:space="preserve">  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30">
        <f t="shared" si="12"/>
        <v>0</v>
      </c>
      <c r="M57" s="30">
        <f t="shared" si="13"/>
        <v>0</v>
      </c>
      <c r="N57" s="30">
        <f t="shared" si="14"/>
        <v>0</v>
      </c>
    </row>
    <row r="58" spans="2:14" s="1" customFormat="1" ht="13.9" customHeight="1">
      <c r="B58" s="1" t="str">
        <f>Roster_Selection_Men!AB72&amp;" " &amp; "V "</f>
        <v xml:space="preserve">Kentucky Wesleyan V </v>
      </c>
      <c r="C58" s="1" t="str">
        <f>Roster_Selection_Men!AD72</f>
        <v>6455-5764</v>
      </c>
      <c r="D58" s="1" t="str">
        <f>Roster_Selection_Men!AE72</f>
        <v>Seth Koloski</v>
      </c>
      <c r="E58" s="23"/>
      <c r="F58" s="1" t="str">
        <f>IF(ISERROR(Baker_Scores_Men_Var!E58), " ", IF(Baker_Scores_Men_Var!E58 = "Yes", "Yes", "  "))</f>
        <v xml:space="preserve">  </v>
      </c>
      <c r="G58" s="29">
        <v>203</v>
      </c>
      <c r="H58" s="29">
        <v>215</v>
      </c>
      <c r="I58" s="29">
        <v>205</v>
      </c>
      <c r="J58" s="29">
        <v>219</v>
      </c>
      <c r="K58" s="29">
        <v>189</v>
      </c>
      <c r="L58" s="30">
        <f t="shared" si="12"/>
        <v>1031</v>
      </c>
      <c r="M58" s="30">
        <f t="shared" si="13"/>
        <v>5</v>
      </c>
      <c r="N58" s="30">
        <f t="shared" si="14"/>
        <v>206.2</v>
      </c>
    </row>
    <row r="59" spans="2:14" s="1" customFormat="1" ht="13.9" customHeight="1">
      <c r="B59" s="1" t="s">
        <v>748</v>
      </c>
      <c r="C59" s="28" t="s">
        <v>7</v>
      </c>
      <c r="D59" s="23" t="s">
        <v>7</v>
      </c>
      <c r="E59" s="23"/>
      <c r="F59" s="23"/>
      <c r="G59" s="29"/>
      <c r="H59" s="29"/>
      <c r="I59" s="29"/>
      <c r="J59" s="29"/>
      <c r="K59" s="29"/>
      <c r="L59" s="30">
        <f t="shared" si="12"/>
        <v>0</v>
      </c>
      <c r="M59" s="30">
        <f t="shared" si="13"/>
        <v>0</v>
      </c>
      <c r="N59" s="30">
        <f t="shared" si="14"/>
        <v>0</v>
      </c>
    </row>
    <row r="60" spans="2:14" s="1" customFormat="1" ht="13.9" customHeight="1">
      <c r="B60" s="1" t="s">
        <v>748</v>
      </c>
      <c r="C60" s="28" t="s">
        <v>7</v>
      </c>
      <c r="D60" s="23" t="s">
        <v>7</v>
      </c>
      <c r="E60" s="23"/>
      <c r="F60" s="23"/>
      <c r="G60" s="29"/>
      <c r="H60" s="29"/>
      <c r="I60" s="29"/>
      <c r="J60" s="29"/>
      <c r="K60" s="29"/>
      <c r="L60" s="30">
        <f t="shared" si="12"/>
        <v>0</v>
      </c>
      <c r="M60" s="30">
        <f t="shared" si="13"/>
        <v>0</v>
      </c>
      <c r="N60" s="30">
        <f t="shared" si="14"/>
        <v>0</v>
      </c>
    </row>
    <row r="61" spans="2:14" s="1" customFormat="1" ht="13.9" customHeight="1">
      <c r="B61" s="1" t="s">
        <v>748</v>
      </c>
      <c r="C61" s="28" t="s">
        <v>7</v>
      </c>
      <c r="D61" s="23" t="s">
        <v>7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</row>
    <row r="62" spans="2:14" s="1" customFormat="1" ht="13.9" customHeight="1">
      <c r="B62" s="33"/>
      <c r="G62" s="30">
        <f t="shared" ref="G62:M62" si="15">SUM(G51:G61)</f>
        <v>925</v>
      </c>
      <c r="H62" s="30">
        <f t="shared" si="15"/>
        <v>959</v>
      </c>
      <c r="I62" s="30">
        <f t="shared" si="15"/>
        <v>976</v>
      </c>
      <c r="J62" s="30">
        <f t="shared" si="15"/>
        <v>872</v>
      </c>
      <c r="K62" s="30">
        <f t="shared" si="15"/>
        <v>939</v>
      </c>
      <c r="L62" s="34">
        <f t="shared" si="15"/>
        <v>4671</v>
      </c>
      <c r="M62" s="34">
        <f t="shared" si="15"/>
        <v>25</v>
      </c>
    </row>
    <row r="63" spans="2:14" s="1" customFormat="1" ht="13.9" customHeight="1"/>
    <row r="64" spans="2:14" s="1" customFormat="1" ht="13.9" customHeight="1">
      <c r="B64" s="1" t="str">
        <f>Roster_Selection_Men!AB73&amp;" " &amp; "V "</f>
        <v xml:space="preserve">Lindenwood University V </v>
      </c>
      <c r="C64" s="1" t="str">
        <f>Roster_Selection_Men!AD73</f>
        <v>11-305608</v>
      </c>
      <c r="D64" s="1" t="str">
        <f>Roster_Selection_Men!AE73</f>
        <v>Blake Reiger</v>
      </c>
      <c r="E64" s="23"/>
      <c r="F64" s="1" t="str">
        <f>IF(ISERROR(Baker_Scores_Men_Var!E64), " ", IF(Baker_Scores_Men_Var!E64 = "Yes", "Yes", "  "))</f>
        <v xml:space="preserve">  </v>
      </c>
      <c r="G64" s="29">
        <v>0</v>
      </c>
      <c r="H64" s="29">
        <v>223</v>
      </c>
      <c r="I64" s="29">
        <v>240</v>
      </c>
      <c r="J64" s="29">
        <v>192</v>
      </c>
      <c r="K64" s="29">
        <v>192</v>
      </c>
      <c r="L64" s="30">
        <f t="shared" ref="L64:L74" si="16">SUM(G64:K64)</f>
        <v>847</v>
      </c>
      <c r="M64" s="30">
        <f t="shared" ref="M64:M74" si="17">COUNTIF(G64:K64, "&gt;0" )</f>
        <v>4</v>
      </c>
      <c r="N64" s="30">
        <f t="shared" ref="N64:N74" si="18">IF(M64=0,0,L64/M64)</f>
        <v>211.75</v>
      </c>
    </row>
    <row r="65" spans="2:14" s="1" customFormat="1" ht="13.9" customHeight="1">
      <c r="B65" s="1" t="str">
        <f>Roster_Selection_Men!AB74&amp;" " &amp; "V "</f>
        <v xml:space="preserve">Lindenwood University V </v>
      </c>
      <c r="C65" s="1" t="str">
        <f>Roster_Selection_Men!AD74</f>
        <v>7914-19385</v>
      </c>
      <c r="D65" s="1" t="str">
        <f>Roster_Selection_Men!AE74</f>
        <v>Emmanuel McPherson</v>
      </c>
      <c r="E65" s="23"/>
      <c r="F65" s="1" t="str">
        <f>IF(ISERROR(Baker_Scores_Men_Var!E65), " ", IF(Baker_Scores_Men_Var!E65 = "Yes", "Yes", "  "))</f>
        <v xml:space="preserve">  </v>
      </c>
      <c r="G65" s="29">
        <v>167</v>
      </c>
      <c r="H65" s="29">
        <v>0</v>
      </c>
      <c r="I65" s="29">
        <v>258</v>
      </c>
      <c r="J65" s="29">
        <v>234</v>
      </c>
      <c r="K65" s="29">
        <v>211</v>
      </c>
      <c r="L65" s="30">
        <f t="shared" si="16"/>
        <v>870</v>
      </c>
      <c r="M65" s="30">
        <f t="shared" si="17"/>
        <v>4</v>
      </c>
      <c r="N65" s="30">
        <f t="shared" si="18"/>
        <v>217.5</v>
      </c>
    </row>
    <row r="66" spans="2:14" s="1" customFormat="1" ht="13.9" customHeight="1">
      <c r="B66" s="1" t="str">
        <f>Roster_Selection_Men!AB75&amp;" " &amp; "V "</f>
        <v xml:space="preserve">Lindenwood University V </v>
      </c>
      <c r="C66" s="1" t="str">
        <f>Roster_Selection_Men!AD75</f>
        <v>16-147279</v>
      </c>
      <c r="D66" s="1" t="str">
        <f>Roster_Selection_Men!AE75</f>
        <v>Graham Mortimore</v>
      </c>
      <c r="E66" s="23"/>
      <c r="F66" s="1" t="str">
        <f>IF(ISERROR(Baker_Scores_Men_Var!E66), " ", IF(Baker_Scores_Men_Var!E66 = "Yes", "Yes", "  "))</f>
        <v xml:space="preserve">  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30">
        <f t="shared" si="16"/>
        <v>0</v>
      </c>
      <c r="M66" s="30">
        <f t="shared" si="17"/>
        <v>0</v>
      </c>
      <c r="N66" s="30">
        <f t="shared" si="18"/>
        <v>0</v>
      </c>
    </row>
    <row r="67" spans="2:14" s="1" customFormat="1" ht="13.9" customHeight="1">
      <c r="B67" s="1" t="str">
        <f>Roster_Selection_Men!AB76&amp;" " &amp; "V "</f>
        <v xml:space="preserve">Lindenwood University V </v>
      </c>
      <c r="C67" s="1" t="str">
        <f>Roster_Selection_Men!AD76</f>
        <v>7063-2626</v>
      </c>
      <c r="D67" s="1" t="str">
        <f>Roster_Selection_Men!AE76</f>
        <v>Javier Muniz Vega</v>
      </c>
      <c r="E67" s="23"/>
      <c r="F67" s="1" t="str">
        <f>IF(ISERROR(Baker_Scores_Men_Var!E67), " ", IF(Baker_Scores_Men_Var!E67 = "Yes", "Yes", "  "))</f>
        <v xml:space="preserve">  </v>
      </c>
      <c r="G67" s="29">
        <v>0</v>
      </c>
      <c r="H67" s="29">
        <v>148</v>
      </c>
      <c r="I67" s="29">
        <v>0</v>
      </c>
      <c r="J67" s="29">
        <v>0</v>
      </c>
      <c r="K67" s="29">
        <v>0</v>
      </c>
      <c r="L67" s="30">
        <f t="shared" si="16"/>
        <v>148</v>
      </c>
      <c r="M67" s="30">
        <f t="shared" si="17"/>
        <v>1</v>
      </c>
      <c r="N67" s="30">
        <f t="shared" si="18"/>
        <v>148</v>
      </c>
    </row>
    <row r="68" spans="2:14" s="1" customFormat="1" ht="13.9" customHeight="1">
      <c r="B68" s="1" t="str">
        <f>Roster_Selection_Men!AB77&amp;" " &amp; "V "</f>
        <v xml:space="preserve">Lindenwood University V </v>
      </c>
      <c r="C68" s="1" t="str">
        <f>Roster_Selection_Men!AD77</f>
        <v>21-12175</v>
      </c>
      <c r="D68" s="1" t="str">
        <f>Roster_Selection_Men!AE77</f>
        <v>Juan Pablo Aguirre Moreno</v>
      </c>
      <c r="E68" s="23"/>
      <c r="F68" s="1" t="str">
        <f>IF(ISERROR(Baker_Scores_Men_Var!E68), " ", IF(Baker_Scores_Men_Var!E68 = "Yes", "Yes", "  "))</f>
        <v xml:space="preserve">  </v>
      </c>
      <c r="G68" s="29">
        <v>172</v>
      </c>
      <c r="H68" s="29">
        <v>206</v>
      </c>
      <c r="I68" s="29">
        <v>212</v>
      </c>
      <c r="J68" s="29">
        <v>203</v>
      </c>
      <c r="K68" s="29">
        <v>185</v>
      </c>
      <c r="L68" s="30">
        <f t="shared" si="16"/>
        <v>978</v>
      </c>
      <c r="M68" s="30">
        <f t="shared" si="17"/>
        <v>5</v>
      </c>
      <c r="N68" s="30">
        <f t="shared" si="18"/>
        <v>195.6</v>
      </c>
    </row>
    <row r="69" spans="2:14" s="1" customFormat="1" ht="13.9" customHeight="1">
      <c r="B69" s="1" t="str">
        <f>Roster_Selection_Men!AB78&amp;" " &amp; "V "</f>
        <v xml:space="preserve">Lindenwood University V </v>
      </c>
      <c r="C69" s="1" t="str">
        <f>Roster_Selection_Men!AD78</f>
        <v>18-93932</v>
      </c>
      <c r="D69" s="1" t="str">
        <f>Roster_Selection_Men!AE78</f>
        <v>Luke Batchelor</v>
      </c>
      <c r="E69" s="23"/>
      <c r="F69" s="1" t="str">
        <f>IF(ISERROR(Baker_Scores_Men_Var!E69), " ", IF(Baker_Scores_Men_Var!E69 = "Yes", "Yes", "  "))</f>
        <v xml:space="preserve">  </v>
      </c>
      <c r="G69" s="29">
        <v>234</v>
      </c>
      <c r="H69" s="29">
        <v>192</v>
      </c>
      <c r="I69" s="29">
        <v>170</v>
      </c>
      <c r="J69" s="29">
        <v>218</v>
      </c>
      <c r="K69" s="29">
        <v>250</v>
      </c>
      <c r="L69" s="30">
        <f t="shared" si="16"/>
        <v>1064</v>
      </c>
      <c r="M69" s="30">
        <f t="shared" si="17"/>
        <v>5</v>
      </c>
      <c r="N69" s="30">
        <f t="shared" si="18"/>
        <v>212.8</v>
      </c>
    </row>
    <row r="70" spans="2:14" s="1" customFormat="1" ht="13.9" customHeight="1">
      <c r="B70" s="1" t="str">
        <f>Roster_Selection_Men!AB79&amp;" " &amp; "V "</f>
        <v xml:space="preserve">Lindenwood University V </v>
      </c>
      <c r="C70" s="1" t="str">
        <f>Roster_Selection_Men!AD79</f>
        <v>11-611549</v>
      </c>
      <c r="D70" s="1" t="str">
        <f>Roster_Selection_Men!AE79</f>
        <v>Nathan Bassford</v>
      </c>
      <c r="E70" s="23"/>
      <c r="F70" s="1" t="str">
        <f>IF(ISERROR(Baker_Scores_Men_Var!E70), " ", IF(Baker_Scores_Men_Var!E70 = "Yes", "Yes", "  "))</f>
        <v xml:space="preserve">  </v>
      </c>
      <c r="G70" s="29">
        <v>198</v>
      </c>
      <c r="H70" s="29">
        <v>256</v>
      </c>
      <c r="I70" s="29">
        <v>251</v>
      </c>
      <c r="J70" s="29">
        <v>198</v>
      </c>
      <c r="K70" s="29">
        <v>187</v>
      </c>
      <c r="L70" s="30">
        <f t="shared" si="16"/>
        <v>1090</v>
      </c>
      <c r="M70" s="30">
        <f t="shared" si="17"/>
        <v>5</v>
      </c>
      <c r="N70" s="30">
        <f t="shared" si="18"/>
        <v>218</v>
      </c>
    </row>
    <row r="71" spans="2:14" s="1" customFormat="1" ht="13.9" customHeight="1">
      <c r="B71" s="1" t="str">
        <f>Roster_Selection_Men!AB80&amp;" " &amp; "V "</f>
        <v xml:space="preserve">Lindenwood University V </v>
      </c>
      <c r="C71" s="1" t="str">
        <f>Roster_Selection_Men!AD80</f>
        <v>20-13494</v>
      </c>
      <c r="D71" s="1" t="str">
        <f>Roster_Selection_Men!AE80</f>
        <v>Tyler Amos</v>
      </c>
      <c r="E71" s="23"/>
      <c r="F71" s="1" t="str">
        <f>IF(ISERROR(Baker_Scores_Men_Var!E71), " ", IF(Baker_Scores_Men_Var!E71 = "Yes", "Yes", "  "))</f>
        <v xml:space="preserve">  </v>
      </c>
      <c r="G71" s="29">
        <v>150</v>
      </c>
      <c r="H71" s="29">
        <v>0</v>
      </c>
      <c r="I71" s="29">
        <v>0</v>
      </c>
      <c r="J71" s="29">
        <v>0</v>
      </c>
      <c r="K71" s="29">
        <v>0</v>
      </c>
      <c r="L71" s="30">
        <f t="shared" si="16"/>
        <v>150</v>
      </c>
      <c r="M71" s="30">
        <f t="shared" si="17"/>
        <v>1</v>
      </c>
      <c r="N71" s="30">
        <f t="shared" si="18"/>
        <v>150</v>
      </c>
    </row>
    <row r="72" spans="2:14" s="1" customFormat="1" ht="13.9" customHeight="1">
      <c r="B72" s="1" t="s">
        <v>749</v>
      </c>
      <c r="C72" s="28" t="s">
        <v>7</v>
      </c>
      <c r="D72" s="23" t="s">
        <v>7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</row>
    <row r="73" spans="2:14" s="1" customFormat="1" ht="13.9" customHeight="1">
      <c r="B73" s="1" t="s">
        <v>749</v>
      </c>
      <c r="C73" s="28" t="s">
        <v>7</v>
      </c>
      <c r="D73" s="23" t="s">
        <v>7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</row>
    <row r="74" spans="2:14" s="1" customFormat="1" ht="13.9" customHeight="1">
      <c r="B74" s="1" t="s">
        <v>749</v>
      </c>
      <c r="C74" s="28" t="s">
        <v>7</v>
      </c>
      <c r="D74" s="23" t="s">
        <v>7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</row>
    <row r="75" spans="2:14" s="1" customFormat="1" ht="13.9" customHeight="1">
      <c r="B75" s="33"/>
      <c r="G75" s="30">
        <f t="shared" ref="G75:M75" si="19">SUM(G64:G74)</f>
        <v>921</v>
      </c>
      <c r="H75" s="30">
        <f t="shared" si="19"/>
        <v>1025</v>
      </c>
      <c r="I75" s="30">
        <f t="shared" si="19"/>
        <v>1131</v>
      </c>
      <c r="J75" s="30">
        <f t="shared" si="19"/>
        <v>1045</v>
      </c>
      <c r="K75" s="30">
        <f t="shared" si="19"/>
        <v>1025</v>
      </c>
      <c r="L75" s="34">
        <f t="shared" si="19"/>
        <v>5147</v>
      </c>
      <c r="M75" s="34">
        <f t="shared" si="19"/>
        <v>25</v>
      </c>
    </row>
    <row r="76" spans="2:14" s="1" customFormat="1" ht="13.9" customHeight="1"/>
    <row r="77" spans="2:14" s="1" customFormat="1" ht="13.9" customHeight="1">
      <c r="B77" s="1" t="str">
        <f>Roster_Selection_Men!AB100&amp;" " &amp; "V "</f>
        <v xml:space="preserve">Lindsey Wilson College V </v>
      </c>
      <c r="C77" s="1" t="str">
        <f>Roster_Selection_Men!AD100</f>
        <v>17-13727</v>
      </c>
      <c r="D77" s="1" t="str">
        <f>Roster_Selection_Men!AE100</f>
        <v>Connor Fromme</v>
      </c>
      <c r="E77" s="23"/>
      <c r="F77" s="1" t="str">
        <f>IF(ISERROR(Baker_Scores_Men_Var!E77), " ", IF(Baker_Scores_Men_Var!E77 = "Yes", "Yes", "  "))</f>
        <v xml:space="preserve">  </v>
      </c>
      <c r="G77" s="29">
        <v>180</v>
      </c>
      <c r="H77" s="29">
        <v>153</v>
      </c>
      <c r="I77" s="29">
        <v>168</v>
      </c>
      <c r="J77" s="29">
        <v>96</v>
      </c>
      <c r="K77" s="29">
        <v>0</v>
      </c>
      <c r="L77" s="30">
        <f t="shared" ref="L77:L87" si="20">SUM(G77:K77)</f>
        <v>597</v>
      </c>
      <c r="M77" s="30">
        <f t="shared" ref="M77:M87" si="21">COUNTIF(G77:K77, "&gt;0" )</f>
        <v>4</v>
      </c>
      <c r="N77" s="30">
        <f t="shared" ref="N77:N87" si="22">IF(M77=0,0,L77/M77)</f>
        <v>149.25</v>
      </c>
    </row>
    <row r="78" spans="2:14" s="1" customFormat="1" ht="13.9" customHeight="1">
      <c r="B78" s="1" t="str">
        <f>Roster_Selection_Men!AB101&amp;" " &amp; "V "</f>
        <v xml:space="preserve">Lindsey Wilson College V </v>
      </c>
      <c r="C78" s="1" t="str">
        <f>Roster_Selection_Men!AD101</f>
        <v>23-8847</v>
      </c>
      <c r="D78" s="1" t="str">
        <f>Roster_Selection_Men!AE101</f>
        <v>Dustin Knoew</v>
      </c>
      <c r="E78" s="23"/>
      <c r="F78" s="1" t="str">
        <f>IF(ISERROR(Baker_Scores_Men_Var!E78), " ", IF(Baker_Scores_Men_Var!E78 = "Yes", "Yes", "  "))</f>
        <v xml:space="preserve">  </v>
      </c>
      <c r="G78" s="29">
        <v>0</v>
      </c>
      <c r="H78" s="29">
        <v>0</v>
      </c>
      <c r="I78" s="29">
        <v>0</v>
      </c>
      <c r="J78" s="29">
        <v>115</v>
      </c>
      <c r="K78" s="29">
        <v>0</v>
      </c>
      <c r="L78" s="30">
        <f t="shared" si="20"/>
        <v>115</v>
      </c>
      <c r="M78" s="30">
        <f t="shared" si="21"/>
        <v>1</v>
      </c>
      <c r="N78" s="30">
        <f t="shared" si="22"/>
        <v>115</v>
      </c>
    </row>
    <row r="79" spans="2:14" s="1" customFormat="1" ht="13.9" customHeight="1">
      <c r="B79" s="1" t="str">
        <f>Roster_Selection_Men!AB102&amp;" " &amp; "V "</f>
        <v xml:space="preserve">Lindsey Wilson College V </v>
      </c>
      <c r="C79" s="1" t="str">
        <f>Roster_Selection_Men!AD102</f>
        <v>7914-42150</v>
      </c>
      <c r="D79" s="1" t="str">
        <f>Roster_Selection_Men!AE102</f>
        <v>Jason Womack</v>
      </c>
      <c r="E79" s="23"/>
      <c r="F79" s="1" t="str">
        <f>IF(ISERROR(Baker_Scores_Men_Var!E79), " ", IF(Baker_Scores_Men_Var!E79 = "Yes", "Yes", "  "))</f>
        <v xml:space="preserve">  </v>
      </c>
      <c r="G79" s="29">
        <v>175</v>
      </c>
      <c r="H79" s="29">
        <v>215</v>
      </c>
      <c r="I79" s="29">
        <v>169</v>
      </c>
      <c r="J79" s="29">
        <v>194</v>
      </c>
      <c r="K79" s="29">
        <v>204</v>
      </c>
      <c r="L79" s="30">
        <f t="shared" si="20"/>
        <v>957</v>
      </c>
      <c r="M79" s="30">
        <f t="shared" si="21"/>
        <v>5</v>
      </c>
      <c r="N79" s="30">
        <f t="shared" si="22"/>
        <v>191.4</v>
      </c>
    </row>
    <row r="80" spans="2:14" s="1" customFormat="1" ht="13.9" customHeight="1">
      <c r="B80" s="1" t="str">
        <f>Roster_Selection_Men!AB103&amp;" " &amp; "V "</f>
        <v xml:space="preserve">Lindsey Wilson College V </v>
      </c>
      <c r="C80" s="1" t="str">
        <f>Roster_Selection_Men!AD103</f>
        <v>17-94542</v>
      </c>
      <c r="D80" s="1" t="str">
        <f>Roster_Selection_Men!AE103</f>
        <v>Nick Blakey</v>
      </c>
      <c r="E80" s="23"/>
      <c r="F80" s="1" t="str">
        <f>IF(ISERROR(Baker_Scores_Men_Var!E80), " ", IF(Baker_Scores_Men_Var!E80 = "Yes", "Yes", "  "))</f>
        <v xml:space="preserve">  </v>
      </c>
      <c r="G80" s="29">
        <v>143</v>
      </c>
      <c r="H80" s="29">
        <v>167</v>
      </c>
      <c r="I80" s="29">
        <v>162</v>
      </c>
      <c r="J80" s="29">
        <v>200</v>
      </c>
      <c r="K80" s="29">
        <v>171</v>
      </c>
      <c r="L80" s="30">
        <f t="shared" si="20"/>
        <v>843</v>
      </c>
      <c r="M80" s="30">
        <f t="shared" si="21"/>
        <v>5</v>
      </c>
      <c r="N80" s="30">
        <f t="shared" si="22"/>
        <v>168.6</v>
      </c>
    </row>
    <row r="81" spans="2:14" s="1" customFormat="1" ht="13.9" customHeight="1">
      <c r="B81" s="1" t="str">
        <f>Roster_Selection_Men!AB104&amp;" " &amp; "V "</f>
        <v xml:space="preserve">Lindsey Wilson College V </v>
      </c>
      <c r="C81" s="1" t="str">
        <f>Roster_Selection_Men!AD104</f>
        <v>16-88860</v>
      </c>
      <c r="D81" s="1" t="str">
        <f>Roster_Selection_Men!AE104</f>
        <v>Peyton Huskey</v>
      </c>
      <c r="E81" s="23"/>
      <c r="F81" s="1" t="str">
        <f>IF(ISERROR(Baker_Scores_Men_Var!E81), " ", IF(Baker_Scores_Men_Var!E81 = "Yes", "Yes", "  "))</f>
        <v xml:space="preserve">  </v>
      </c>
      <c r="G81" s="29">
        <v>146</v>
      </c>
      <c r="H81" s="29">
        <v>190</v>
      </c>
      <c r="I81" s="29">
        <v>147</v>
      </c>
      <c r="J81" s="29">
        <v>0</v>
      </c>
      <c r="K81" s="29">
        <v>199</v>
      </c>
      <c r="L81" s="30">
        <f t="shared" si="20"/>
        <v>682</v>
      </c>
      <c r="M81" s="30">
        <f t="shared" si="21"/>
        <v>4</v>
      </c>
      <c r="N81" s="30">
        <f t="shared" si="22"/>
        <v>170.5</v>
      </c>
    </row>
    <row r="82" spans="2:14" s="1" customFormat="1" ht="13.9" customHeight="1">
      <c r="B82" s="1" t="str">
        <f>Roster_Selection_Men!AB105&amp;" " &amp; "V "</f>
        <v xml:space="preserve">Lindsey Wilson College V </v>
      </c>
      <c r="C82" s="1" t="str">
        <f>Roster_Selection_Men!AD105</f>
        <v>21-63674</v>
      </c>
      <c r="D82" s="1" t="str">
        <f>Roster_Selection_Men!AE105</f>
        <v>Peyton Troutt</v>
      </c>
      <c r="E82" s="23"/>
      <c r="F82" s="1" t="str">
        <f>IF(ISERROR(Baker_Scores_Men_Var!E82), " ", IF(Baker_Scores_Men_Var!E82 = "Yes", "Yes", "  "))</f>
        <v xml:space="preserve">  </v>
      </c>
      <c r="G82" s="29">
        <v>0</v>
      </c>
      <c r="H82" s="29">
        <v>0</v>
      </c>
      <c r="I82" s="29">
        <v>0</v>
      </c>
      <c r="J82" s="29">
        <v>0</v>
      </c>
      <c r="K82" s="29">
        <v>147</v>
      </c>
      <c r="L82" s="30">
        <f t="shared" si="20"/>
        <v>147</v>
      </c>
      <c r="M82" s="30">
        <f t="shared" si="21"/>
        <v>1</v>
      </c>
      <c r="N82" s="30">
        <f t="shared" si="22"/>
        <v>147</v>
      </c>
    </row>
    <row r="83" spans="2:14" s="1" customFormat="1" ht="13.9" customHeight="1">
      <c r="B83" s="1" t="str">
        <f>Roster_Selection_Men!AB106&amp;" " &amp; "V "</f>
        <v xml:space="preserve">Lindsey Wilson College V </v>
      </c>
      <c r="C83" s="1" t="str">
        <f>Roster_Selection_Men!AD106</f>
        <v>11-39175</v>
      </c>
      <c r="D83" s="1" t="str">
        <f>Roster_Selection_Men!AE106</f>
        <v>Ryan Smith</v>
      </c>
      <c r="E83" s="23"/>
      <c r="F83" s="1" t="str">
        <f>IF(ISERROR(Baker_Scores_Men_Var!E83), " ", IF(Baker_Scores_Men_Var!E83 = "Yes", "Yes", "  "))</f>
        <v xml:space="preserve">  </v>
      </c>
      <c r="G83" s="29">
        <v>171</v>
      </c>
      <c r="H83" s="29">
        <v>189</v>
      </c>
      <c r="I83" s="29">
        <v>203</v>
      </c>
      <c r="J83" s="29">
        <v>209</v>
      </c>
      <c r="K83" s="29">
        <v>168</v>
      </c>
      <c r="L83" s="30">
        <f t="shared" si="20"/>
        <v>940</v>
      </c>
      <c r="M83" s="30">
        <f t="shared" si="21"/>
        <v>5</v>
      </c>
      <c r="N83" s="30">
        <f t="shared" si="22"/>
        <v>188</v>
      </c>
    </row>
    <row r="84" spans="2:14" s="1" customFormat="1" ht="13.9" customHeight="1">
      <c r="B84" s="1" t="str">
        <f>Roster_Selection_Men!AB107&amp;" " &amp; "V "</f>
        <v xml:space="preserve"> V </v>
      </c>
      <c r="C84" s="1" t="str">
        <f>Roster_Selection_Men!AD107</f>
        <v/>
      </c>
      <c r="D84" s="1" t="str">
        <f>Roster_Selection_Men!AE107</f>
        <v/>
      </c>
      <c r="E84" s="23"/>
      <c r="F84" s="1" t="str">
        <f>IF(ISERROR(Baker_Scores_Men_Var!E84), " ", IF(Baker_Scores_Men_Var!E84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30">
        <f t="shared" si="20"/>
        <v>0</v>
      </c>
      <c r="M84" s="30">
        <f t="shared" si="21"/>
        <v>0</v>
      </c>
      <c r="N84" s="30">
        <f t="shared" si="22"/>
        <v>0</v>
      </c>
    </row>
    <row r="85" spans="2:14" s="1" customFormat="1" ht="13.9" customHeight="1">
      <c r="B85" s="1" t="s">
        <v>750</v>
      </c>
      <c r="C85" s="28" t="s">
        <v>7</v>
      </c>
      <c r="D85" s="23" t="s">
        <v>7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</row>
    <row r="86" spans="2:14" s="1" customFormat="1" ht="13.9" customHeight="1">
      <c r="B86" s="1" t="s">
        <v>750</v>
      </c>
      <c r="C86" s="28" t="s">
        <v>7</v>
      </c>
      <c r="D86" s="23" t="s">
        <v>7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</row>
    <row r="87" spans="2:14" s="1" customFormat="1" ht="13.9" customHeight="1">
      <c r="B87" s="1" t="s">
        <v>750</v>
      </c>
      <c r="C87" s="28" t="s">
        <v>7</v>
      </c>
      <c r="D87" s="23" t="s">
        <v>7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</row>
    <row r="88" spans="2:14" s="1" customFormat="1" ht="13.9" customHeight="1">
      <c r="B88" s="33"/>
      <c r="G88" s="30">
        <f t="shared" ref="G88:M88" si="23">SUM(G77:G87)</f>
        <v>815</v>
      </c>
      <c r="H88" s="30">
        <f t="shared" si="23"/>
        <v>914</v>
      </c>
      <c r="I88" s="30">
        <f t="shared" si="23"/>
        <v>849</v>
      </c>
      <c r="J88" s="30">
        <f t="shared" si="23"/>
        <v>814</v>
      </c>
      <c r="K88" s="30">
        <f t="shared" si="23"/>
        <v>889</v>
      </c>
      <c r="L88" s="34">
        <f t="shared" si="23"/>
        <v>4281</v>
      </c>
      <c r="M88" s="34">
        <f t="shared" si="23"/>
        <v>25</v>
      </c>
    </row>
    <row r="89" spans="2:14" s="1" customFormat="1" ht="13.9" customHeight="1"/>
    <row r="90" spans="2:14" s="1" customFormat="1" ht="13.9" customHeight="1">
      <c r="B90" s="1" t="str">
        <f>Roster_Selection_Men!AB110&amp;" " &amp; "V "</f>
        <v xml:space="preserve">McKendree University V </v>
      </c>
      <c r="C90" s="1" t="str">
        <f>Roster_Selection_Men!AD110</f>
        <v>16-70098</v>
      </c>
      <c r="D90" s="1" t="str">
        <f>Roster_Selection_Men!AE110</f>
        <v>Brendan Carney</v>
      </c>
      <c r="E90" s="23"/>
      <c r="F90" s="1" t="str">
        <f>IF(ISERROR(Baker_Scores_Men_Var!E90), " ", IF(Baker_Scores_Men_Var!E90 = "Yes", "Yes", "  "))</f>
        <v xml:space="preserve">  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30">
        <f t="shared" ref="L90:L100" si="24">SUM(G90:K90)</f>
        <v>0</v>
      </c>
      <c r="M90" s="30">
        <f t="shared" ref="M90:M100" si="25">COUNTIF(G90:K90, "&gt;0" )</f>
        <v>0</v>
      </c>
      <c r="N90" s="30">
        <f t="shared" ref="N90:N100" si="26">IF(M90=0,0,L90/M90)</f>
        <v>0</v>
      </c>
    </row>
    <row r="91" spans="2:14" s="1" customFormat="1" ht="13.9" customHeight="1">
      <c r="B91" s="1" t="str">
        <f>Roster_Selection_Men!AB111&amp;" " &amp; "V "</f>
        <v xml:space="preserve">McKendree University V </v>
      </c>
      <c r="C91" s="1" t="str">
        <f>Roster_Selection_Men!AD111</f>
        <v>11-302034</v>
      </c>
      <c r="D91" s="1" t="str">
        <f>Roster_Selection_Men!AE111</f>
        <v>Connor Brink</v>
      </c>
      <c r="E91" s="23"/>
      <c r="F91" s="1" t="str">
        <f>IF(ISERROR(Baker_Scores_Men_Var!E91), " ", IF(Baker_Scores_Men_Var!E91 = "Yes", "Yes", "  "))</f>
        <v xml:space="preserve">  </v>
      </c>
      <c r="G91" s="29">
        <v>196</v>
      </c>
      <c r="H91" s="29">
        <v>199</v>
      </c>
      <c r="I91" s="29">
        <v>182</v>
      </c>
      <c r="J91" s="29">
        <v>205</v>
      </c>
      <c r="K91" s="29">
        <v>256</v>
      </c>
      <c r="L91" s="30">
        <f t="shared" si="24"/>
        <v>1038</v>
      </c>
      <c r="M91" s="30">
        <f t="shared" si="25"/>
        <v>5</v>
      </c>
      <c r="N91" s="30">
        <f t="shared" si="26"/>
        <v>207.6</v>
      </c>
    </row>
    <row r="92" spans="2:14" s="1" customFormat="1" ht="13.9" customHeight="1">
      <c r="B92" s="1" t="str">
        <f>Roster_Selection_Men!AB112&amp;" " &amp; "V "</f>
        <v xml:space="preserve">McKendree University V </v>
      </c>
      <c r="C92" s="1" t="str">
        <f>Roster_Selection_Men!AD112</f>
        <v>8985-4623</v>
      </c>
      <c r="D92" s="1" t="str">
        <f>Roster_Selection_Men!AE112</f>
        <v>Darren Zombro</v>
      </c>
      <c r="E92" s="23"/>
      <c r="F92" s="1" t="str">
        <f>IF(ISERROR(Baker_Scores_Men_Var!E92), " ", IF(Baker_Scores_Men_Var!E92 = "Yes", "Yes", "  "))</f>
        <v xml:space="preserve">  </v>
      </c>
      <c r="G92" s="29">
        <v>168</v>
      </c>
      <c r="H92" s="29">
        <v>0</v>
      </c>
      <c r="I92" s="29">
        <v>0</v>
      </c>
      <c r="J92" s="29">
        <v>0</v>
      </c>
      <c r="K92" s="29">
        <v>0</v>
      </c>
      <c r="L92" s="30">
        <f t="shared" si="24"/>
        <v>168</v>
      </c>
      <c r="M92" s="30">
        <f t="shared" si="25"/>
        <v>1</v>
      </c>
      <c r="N92" s="30">
        <f t="shared" si="26"/>
        <v>168</v>
      </c>
    </row>
    <row r="93" spans="2:14" s="1" customFormat="1" ht="13.9" customHeight="1">
      <c r="B93" s="1" t="str">
        <f>Roster_Selection_Men!AB113&amp;" " &amp; "V "</f>
        <v xml:space="preserve">McKendree University V </v>
      </c>
      <c r="C93" s="1" t="str">
        <f>Roster_Selection_Men!AD113</f>
        <v>11-756258</v>
      </c>
      <c r="D93" s="1" t="str">
        <f>Roster_Selection_Men!AE113</f>
        <v>Donovan Vincent</v>
      </c>
      <c r="E93" s="23"/>
      <c r="F93" s="1" t="str">
        <f>IF(ISERROR(Baker_Scores_Men_Var!E93), " ", IF(Baker_Scores_Men_Var!E93 = "Yes", "Yes", "  "))</f>
        <v xml:space="preserve">  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30">
        <f t="shared" si="24"/>
        <v>0</v>
      </c>
      <c r="M93" s="30">
        <f t="shared" si="25"/>
        <v>0</v>
      </c>
      <c r="N93" s="30">
        <f t="shared" si="26"/>
        <v>0</v>
      </c>
    </row>
    <row r="94" spans="2:14" s="1" customFormat="1" ht="13.9" customHeight="1">
      <c r="B94" s="1" t="str">
        <f>Roster_Selection_Men!AB114&amp;" " &amp; "V "</f>
        <v xml:space="preserve">McKendree University V </v>
      </c>
      <c r="C94" s="1" t="str">
        <f>Roster_Selection_Men!AD114</f>
        <v>8812-32498</v>
      </c>
      <c r="D94" s="1" t="str">
        <f>Roster_Selection_Men!AE114</f>
        <v>Garrett Lee</v>
      </c>
      <c r="E94" s="23"/>
      <c r="F94" s="1" t="str">
        <f>IF(ISERROR(Baker_Scores_Men_Var!E94), " ", IF(Baker_Scores_Men_Var!E94 = "Yes", "Yes", "  "))</f>
        <v xml:space="preserve">  </v>
      </c>
      <c r="G94" s="29">
        <v>0</v>
      </c>
      <c r="H94" s="29">
        <v>238</v>
      </c>
      <c r="I94" s="29">
        <v>191</v>
      </c>
      <c r="J94" s="29">
        <v>213</v>
      </c>
      <c r="K94" s="29">
        <v>199</v>
      </c>
      <c r="L94" s="30">
        <f t="shared" si="24"/>
        <v>841</v>
      </c>
      <c r="M94" s="30">
        <f t="shared" si="25"/>
        <v>4</v>
      </c>
      <c r="N94" s="30">
        <f t="shared" si="26"/>
        <v>210.25</v>
      </c>
    </row>
    <row r="95" spans="2:14" s="1" customFormat="1" ht="13.9" customHeight="1">
      <c r="B95" s="1" t="str">
        <f>Roster_Selection_Men!AB115&amp;" " &amp; "V "</f>
        <v xml:space="preserve">McKendree University V </v>
      </c>
      <c r="C95" s="1" t="str">
        <f>Roster_Selection_Men!AD115</f>
        <v>8569-8309</v>
      </c>
      <c r="D95" s="1" t="str">
        <f>Roster_Selection_Men!AE115</f>
        <v>Jeremy Kinealy</v>
      </c>
      <c r="E95" s="23"/>
      <c r="F95" s="1" t="str">
        <f>IF(ISERROR(Baker_Scores_Men_Var!E95), " ", IF(Baker_Scores_Men_Var!E95 = "Yes", "Yes", "  "))</f>
        <v xml:space="preserve">  </v>
      </c>
      <c r="G95" s="29">
        <v>208</v>
      </c>
      <c r="H95" s="29">
        <v>235</v>
      </c>
      <c r="I95" s="29">
        <v>184</v>
      </c>
      <c r="J95" s="29">
        <v>195</v>
      </c>
      <c r="K95" s="29">
        <v>237</v>
      </c>
      <c r="L95" s="30">
        <f t="shared" si="24"/>
        <v>1059</v>
      </c>
      <c r="M95" s="30">
        <f t="shared" si="25"/>
        <v>5</v>
      </c>
      <c r="N95" s="30">
        <f t="shared" si="26"/>
        <v>211.8</v>
      </c>
    </row>
    <row r="96" spans="2:14" s="1" customFormat="1" ht="13.9" customHeight="1">
      <c r="B96" s="1" t="str">
        <f>Roster_Selection_Men!AB116&amp;" " &amp; "V "</f>
        <v xml:space="preserve">McKendree University V </v>
      </c>
      <c r="C96" s="1" t="str">
        <f>Roster_Selection_Men!AD116</f>
        <v>8985-5026</v>
      </c>
      <c r="D96" s="1" t="str">
        <f>Roster_Selection_Men!AE116</f>
        <v>Kolby Bennett</v>
      </c>
      <c r="E96" s="23"/>
      <c r="F96" s="1" t="str">
        <f>IF(ISERROR(Baker_Scores_Men_Var!E96), " ", IF(Baker_Scores_Men_Var!E96 = "Yes", "Yes", "  "))</f>
        <v xml:space="preserve">  </v>
      </c>
      <c r="G96" s="29">
        <v>215</v>
      </c>
      <c r="H96" s="29">
        <v>243</v>
      </c>
      <c r="I96" s="29">
        <v>181</v>
      </c>
      <c r="J96" s="29">
        <v>238</v>
      </c>
      <c r="K96" s="29">
        <v>197</v>
      </c>
      <c r="L96" s="30">
        <f t="shared" si="24"/>
        <v>1074</v>
      </c>
      <c r="M96" s="30">
        <f t="shared" si="25"/>
        <v>5</v>
      </c>
      <c r="N96" s="30">
        <f t="shared" si="26"/>
        <v>214.8</v>
      </c>
    </row>
    <row r="97" spans="2:14" s="1" customFormat="1" ht="13.9" customHeight="1">
      <c r="B97" s="1" t="str">
        <f>Roster_Selection_Men!AB117&amp;" " &amp; "V "</f>
        <v xml:space="preserve">McKendree University V </v>
      </c>
      <c r="C97" s="1" t="str">
        <f>Roster_Selection_Men!AD117</f>
        <v>7914-337</v>
      </c>
      <c r="D97" s="1" t="str">
        <f>Roster_Selection_Men!AE117</f>
        <v>Nicholas Blagojevic</v>
      </c>
      <c r="E97" s="23"/>
      <c r="F97" s="1" t="str">
        <f>IF(ISERROR(Baker_Scores_Men_Var!E97), " ", IF(Baker_Scores_Men_Var!E97 = "Yes", "Yes", "  "))</f>
        <v xml:space="preserve">  </v>
      </c>
      <c r="G97" s="29">
        <v>179</v>
      </c>
      <c r="H97" s="29">
        <v>144</v>
      </c>
      <c r="I97" s="29">
        <v>186</v>
      </c>
      <c r="J97" s="29">
        <v>217</v>
      </c>
      <c r="K97" s="29">
        <v>213</v>
      </c>
      <c r="L97" s="30">
        <f t="shared" si="24"/>
        <v>939</v>
      </c>
      <c r="M97" s="30">
        <f t="shared" si="25"/>
        <v>5</v>
      </c>
      <c r="N97" s="30">
        <f t="shared" si="26"/>
        <v>187.8</v>
      </c>
    </row>
    <row r="98" spans="2:14" s="1" customFormat="1" ht="13.9" customHeight="1">
      <c r="B98" s="1" t="s">
        <v>751</v>
      </c>
      <c r="C98" s="28" t="s">
        <v>7</v>
      </c>
      <c r="D98" s="23" t="s">
        <v>7</v>
      </c>
      <c r="E98" s="23"/>
      <c r="F98" s="23"/>
      <c r="G98" s="29"/>
      <c r="H98" s="29"/>
      <c r="I98" s="29"/>
      <c r="J98" s="29"/>
      <c r="K98" s="29"/>
      <c r="L98" s="30">
        <f t="shared" si="24"/>
        <v>0</v>
      </c>
      <c r="M98" s="30">
        <f t="shared" si="25"/>
        <v>0</v>
      </c>
      <c r="N98" s="30">
        <f t="shared" si="26"/>
        <v>0</v>
      </c>
    </row>
    <row r="99" spans="2:14" s="1" customFormat="1" ht="13.9" customHeight="1">
      <c r="B99" s="1" t="s">
        <v>751</v>
      </c>
      <c r="C99" s="28" t="s">
        <v>7</v>
      </c>
      <c r="D99" s="23" t="s">
        <v>7</v>
      </c>
      <c r="E99" s="23"/>
      <c r="F99" s="23"/>
      <c r="G99" s="29"/>
      <c r="H99" s="29"/>
      <c r="I99" s="29"/>
      <c r="J99" s="29"/>
      <c r="K99" s="29"/>
      <c r="L99" s="30">
        <f t="shared" si="24"/>
        <v>0</v>
      </c>
      <c r="M99" s="30">
        <f t="shared" si="25"/>
        <v>0</v>
      </c>
      <c r="N99" s="30">
        <f t="shared" si="26"/>
        <v>0</v>
      </c>
    </row>
    <row r="100" spans="2:14" s="1" customFormat="1" ht="13.9" customHeight="1">
      <c r="B100" s="1" t="s">
        <v>751</v>
      </c>
      <c r="C100" s="28" t="s">
        <v>7</v>
      </c>
      <c r="D100" s="23" t="s">
        <v>7</v>
      </c>
      <c r="E100" s="23"/>
      <c r="F100" s="23"/>
      <c r="G100" s="31"/>
      <c r="H100" s="31"/>
      <c r="I100" s="31"/>
      <c r="J100" s="31"/>
      <c r="K100" s="31"/>
      <c r="L100" s="32">
        <f t="shared" si="24"/>
        <v>0</v>
      </c>
      <c r="M100" s="32">
        <f t="shared" si="25"/>
        <v>0</v>
      </c>
      <c r="N100" s="30">
        <f t="shared" si="26"/>
        <v>0</v>
      </c>
    </row>
    <row r="101" spans="2:14" s="1" customFormat="1" ht="13.9" customHeight="1">
      <c r="B101" s="33"/>
      <c r="G101" s="30">
        <f t="shared" ref="G101:M101" si="27">SUM(G90:G100)</f>
        <v>966</v>
      </c>
      <c r="H101" s="30">
        <f t="shared" si="27"/>
        <v>1059</v>
      </c>
      <c r="I101" s="30">
        <f t="shared" si="27"/>
        <v>924</v>
      </c>
      <c r="J101" s="30">
        <f t="shared" si="27"/>
        <v>1068</v>
      </c>
      <c r="K101" s="30">
        <f t="shared" si="27"/>
        <v>1102</v>
      </c>
      <c r="L101" s="34">
        <f t="shared" si="27"/>
        <v>5119</v>
      </c>
      <c r="M101" s="34">
        <f t="shared" si="27"/>
        <v>25</v>
      </c>
    </row>
    <row r="102" spans="2:14" s="1" customFormat="1" ht="13.9" customHeight="1"/>
    <row r="103" spans="2:14" s="1" customFormat="1" ht="13.9" customHeight="1">
      <c r="B103" s="1" t="str">
        <f>Roster_Selection_Men!AB133&amp;" " &amp; "V "</f>
        <v xml:space="preserve">Midway University V </v>
      </c>
      <c r="C103" s="1" t="str">
        <f>Roster_Selection_Men!AD133</f>
        <v>15-174075</v>
      </c>
      <c r="D103" s="1" t="str">
        <f>Roster_Selection_Men!AE133</f>
        <v>Caleb Marshall</v>
      </c>
      <c r="E103" s="23"/>
      <c r="F103" s="1" t="str">
        <f>IF(ISERROR(Baker_Scores_Men_Var!E103), " ", IF(Baker_Scores_Men_Var!E103 = "Yes", "Yes", "  "))</f>
        <v xml:space="preserve">  </v>
      </c>
      <c r="G103" s="29">
        <v>204</v>
      </c>
      <c r="H103" s="29">
        <v>190</v>
      </c>
      <c r="I103" s="29">
        <v>202</v>
      </c>
      <c r="J103" s="29">
        <v>209</v>
      </c>
      <c r="K103" s="29">
        <v>215</v>
      </c>
      <c r="L103" s="30">
        <f t="shared" ref="L103:L113" si="28">SUM(G103:K103)</f>
        <v>1020</v>
      </c>
      <c r="M103" s="30">
        <f t="shared" ref="M103:M113" si="29">COUNTIF(G103:K103, "&gt;0" )</f>
        <v>5</v>
      </c>
      <c r="N103" s="30">
        <f t="shared" ref="N103:N113" si="30">IF(M103=0,0,L103/M103)</f>
        <v>204</v>
      </c>
    </row>
    <row r="104" spans="2:14" s="1" customFormat="1" ht="13.9" customHeight="1">
      <c r="B104" s="1" t="str">
        <f>Roster_Selection_Men!AB134&amp;" " &amp; "V "</f>
        <v xml:space="preserve">Midway University V </v>
      </c>
      <c r="C104" s="1" t="str">
        <f>Roster_Selection_Men!AD134</f>
        <v>11-585106</v>
      </c>
      <c r="D104" s="1" t="str">
        <f>Roster_Selection_Men!AE134</f>
        <v>Charlie Smith</v>
      </c>
      <c r="E104" s="23"/>
      <c r="F104" s="1" t="str">
        <f>IF(ISERROR(Baker_Scores_Men_Var!E104), " ", IF(Baker_Scores_Men_Var!E104 = "Yes", "Yes", "  "))</f>
        <v xml:space="preserve">  </v>
      </c>
      <c r="G104" s="29">
        <v>180</v>
      </c>
      <c r="H104" s="29">
        <v>194</v>
      </c>
      <c r="I104" s="29">
        <v>259</v>
      </c>
      <c r="J104" s="29">
        <v>178</v>
      </c>
      <c r="K104" s="29">
        <v>190</v>
      </c>
      <c r="L104" s="30">
        <f t="shared" si="28"/>
        <v>1001</v>
      </c>
      <c r="M104" s="30">
        <f t="shared" si="29"/>
        <v>5</v>
      </c>
      <c r="N104" s="30">
        <f t="shared" si="30"/>
        <v>200.2</v>
      </c>
    </row>
    <row r="105" spans="2:14" s="1" customFormat="1" ht="13.9" customHeight="1">
      <c r="B105" s="1" t="str">
        <f>Roster_Selection_Men!AB135&amp;" " &amp; "V "</f>
        <v xml:space="preserve">Midway University V </v>
      </c>
      <c r="C105" s="1" t="str">
        <f>Roster_Selection_Men!AD135</f>
        <v>11-601145</v>
      </c>
      <c r="D105" s="1" t="str">
        <f>Roster_Selection_Men!AE135</f>
        <v>Jackson Ryan</v>
      </c>
      <c r="E105" s="23"/>
      <c r="F105" s="1" t="str">
        <f>IF(ISERROR(Baker_Scores_Men_Var!E105), " ", IF(Baker_Scores_Men_Var!E105 = "Yes", "Yes", "  "))</f>
        <v xml:space="preserve">  </v>
      </c>
      <c r="G105" s="29">
        <v>189</v>
      </c>
      <c r="H105" s="29">
        <v>195</v>
      </c>
      <c r="I105" s="29">
        <v>191</v>
      </c>
      <c r="J105" s="29">
        <v>212</v>
      </c>
      <c r="K105" s="29">
        <v>171</v>
      </c>
      <c r="L105" s="30">
        <f t="shared" si="28"/>
        <v>958</v>
      </c>
      <c r="M105" s="30">
        <f t="shared" si="29"/>
        <v>5</v>
      </c>
      <c r="N105" s="30">
        <f t="shared" si="30"/>
        <v>191.6</v>
      </c>
    </row>
    <row r="106" spans="2:14" s="1" customFormat="1" ht="13.9" customHeight="1">
      <c r="B106" s="1" t="str">
        <f>Roster_Selection_Men!AB136&amp;" " &amp; "V "</f>
        <v xml:space="preserve">Midway University V </v>
      </c>
      <c r="C106" s="1" t="str">
        <f>Roster_Selection_Men!AD136</f>
        <v>11-528742</v>
      </c>
      <c r="D106" s="1" t="str">
        <f>Roster_Selection_Men!AE136</f>
        <v>Joshua Nelson</v>
      </c>
      <c r="E106" s="23"/>
      <c r="F106" s="1" t="str">
        <f>IF(ISERROR(Baker_Scores_Men_Var!E106), " ", IF(Baker_Scores_Men_Var!E106 = "Yes", "Yes", "  "))</f>
        <v xml:space="preserve">  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30">
        <f t="shared" si="28"/>
        <v>0</v>
      </c>
      <c r="M106" s="30">
        <f t="shared" si="29"/>
        <v>0</v>
      </c>
      <c r="N106" s="30">
        <f t="shared" si="30"/>
        <v>0</v>
      </c>
    </row>
    <row r="107" spans="2:14" s="1" customFormat="1" ht="13.9" customHeight="1">
      <c r="B107" s="1" t="str">
        <f>Roster_Selection_Men!AB137&amp;" " &amp; "V "</f>
        <v xml:space="preserve">Midway University V </v>
      </c>
      <c r="C107" s="1" t="str">
        <f>Roster_Selection_Men!AD137</f>
        <v>15-96052</v>
      </c>
      <c r="D107" s="1" t="str">
        <f>Roster_Selection_Men!AE137</f>
        <v>Logan Tincher</v>
      </c>
      <c r="E107" s="23"/>
      <c r="F107" s="1" t="str">
        <f>IF(ISERROR(Baker_Scores_Men_Var!E107), " ", IF(Baker_Scores_Men_Var!E107 = "Yes", "Yes", "  "))</f>
        <v xml:space="preserve">  </v>
      </c>
      <c r="G107" s="29">
        <v>0</v>
      </c>
      <c r="H107" s="29">
        <v>0</v>
      </c>
      <c r="I107" s="29">
        <v>180</v>
      </c>
      <c r="J107" s="29">
        <v>201</v>
      </c>
      <c r="K107" s="29">
        <v>232</v>
      </c>
      <c r="L107" s="30">
        <f t="shared" si="28"/>
        <v>613</v>
      </c>
      <c r="M107" s="30">
        <f t="shared" si="29"/>
        <v>3</v>
      </c>
      <c r="N107" s="30">
        <f t="shared" si="30"/>
        <v>204.33333333333334</v>
      </c>
    </row>
    <row r="108" spans="2:14" s="1" customFormat="1" ht="13.9" customHeight="1">
      <c r="B108" s="1" t="str">
        <f>Roster_Selection_Men!AB138&amp;" " &amp; "V "</f>
        <v xml:space="preserve">Midway University V </v>
      </c>
      <c r="C108" s="1" t="str">
        <f>Roster_Selection_Men!AD138</f>
        <v>15-166182</v>
      </c>
      <c r="D108" s="1" t="str">
        <f>Roster_Selection_Men!AE138</f>
        <v>Ryan Tuite</v>
      </c>
      <c r="E108" s="23"/>
      <c r="F108" s="1" t="str">
        <f>IF(ISERROR(Baker_Scores_Men_Var!E108), " ", IF(Baker_Scores_Men_Var!E108 = "Yes", "Yes", "  "))</f>
        <v xml:space="preserve">  </v>
      </c>
      <c r="G108" s="29">
        <v>143</v>
      </c>
      <c r="H108" s="29"/>
      <c r="I108" s="29">
        <v>0</v>
      </c>
      <c r="J108" s="29">
        <v>0</v>
      </c>
      <c r="K108" s="29">
        <v>0</v>
      </c>
      <c r="L108" s="30">
        <f t="shared" si="28"/>
        <v>143</v>
      </c>
      <c r="M108" s="30">
        <f t="shared" si="29"/>
        <v>1</v>
      </c>
      <c r="N108" s="30">
        <f t="shared" si="30"/>
        <v>143</v>
      </c>
    </row>
    <row r="109" spans="2:14" s="1" customFormat="1" ht="13.9" customHeight="1">
      <c r="B109" s="1" t="str">
        <f>Roster_Selection_Men!AB139&amp;" " &amp; "V "</f>
        <v xml:space="preserve">Midway University V </v>
      </c>
      <c r="C109" s="1" t="str">
        <f>Roster_Selection_Men!AD139</f>
        <v>11-304847</v>
      </c>
      <c r="D109" s="1" t="str">
        <f>Roster_Selection_Men!AE139</f>
        <v>Troy Lund</v>
      </c>
      <c r="E109" s="23"/>
      <c r="F109" s="1" t="str">
        <f>IF(ISERROR(Baker_Scores_Men_Var!E109), " ", IF(Baker_Scores_Men_Var!E109 = "Yes", "Yes", "  "))</f>
        <v xml:space="preserve">  </v>
      </c>
      <c r="G109" s="29">
        <v>0</v>
      </c>
      <c r="H109" s="29">
        <v>106</v>
      </c>
      <c r="I109" s="29">
        <v>0</v>
      </c>
      <c r="J109" s="29">
        <v>0</v>
      </c>
      <c r="K109" s="29">
        <v>0</v>
      </c>
      <c r="L109" s="30">
        <f t="shared" si="28"/>
        <v>106</v>
      </c>
      <c r="M109" s="30">
        <f t="shared" si="29"/>
        <v>1</v>
      </c>
      <c r="N109" s="30">
        <f t="shared" si="30"/>
        <v>106</v>
      </c>
    </row>
    <row r="110" spans="2:14" s="1" customFormat="1" ht="13.9" customHeight="1">
      <c r="B110" s="1" t="str">
        <f>Roster_Selection_Men!AB140&amp;" " &amp; "V "</f>
        <v xml:space="preserve">Midway University V </v>
      </c>
      <c r="C110" s="1" t="str">
        <f>Roster_Selection_Men!AD140</f>
        <v>19-80564</v>
      </c>
      <c r="D110" s="1" t="str">
        <f>Roster_Selection_Men!AE140</f>
        <v>Zach Dickerson</v>
      </c>
      <c r="E110" s="23"/>
      <c r="F110" s="1" t="str">
        <f>IF(ISERROR(Baker_Scores_Men_Var!E110), " ", IF(Baker_Scores_Men_Var!E110 = "Yes", "Yes", "  "))</f>
        <v xml:space="preserve">  </v>
      </c>
      <c r="G110" s="29">
        <v>184</v>
      </c>
      <c r="H110" s="29">
        <v>224</v>
      </c>
      <c r="I110" s="29">
        <v>219</v>
      </c>
      <c r="J110" s="29">
        <v>169</v>
      </c>
      <c r="K110" s="29">
        <v>145</v>
      </c>
      <c r="L110" s="30">
        <f t="shared" si="28"/>
        <v>941</v>
      </c>
      <c r="M110" s="30">
        <f t="shared" si="29"/>
        <v>5</v>
      </c>
      <c r="N110" s="30">
        <f t="shared" si="30"/>
        <v>188.2</v>
      </c>
    </row>
    <row r="111" spans="2:14" s="1" customFormat="1" ht="13.9" customHeight="1">
      <c r="B111" s="1" t="s">
        <v>752</v>
      </c>
      <c r="C111" s="28" t="s">
        <v>7</v>
      </c>
      <c r="D111" s="23" t="s">
        <v>7</v>
      </c>
      <c r="E111" s="23"/>
      <c r="F111" s="23"/>
      <c r="G111" s="29"/>
      <c r="H111" s="29"/>
      <c r="I111" s="29"/>
      <c r="J111" s="29"/>
      <c r="K111" s="29"/>
      <c r="L111" s="30">
        <f t="shared" si="28"/>
        <v>0</v>
      </c>
      <c r="M111" s="30">
        <f t="shared" si="29"/>
        <v>0</v>
      </c>
      <c r="N111" s="30">
        <f t="shared" si="30"/>
        <v>0</v>
      </c>
    </row>
    <row r="112" spans="2:14" s="1" customFormat="1" ht="13.9" customHeight="1">
      <c r="B112" s="1" t="s">
        <v>752</v>
      </c>
      <c r="C112" s="28" t="s">
        <v>7</v>
      </c>
      <c r="D112" s="23" t="s">
        <v>7</v>
      </c>
      <c r="E112" s="23"/>
      <c r="F112" s="23"/>
      <c r="G112" s="29"/>
      <c r="H112" s="29"/>
      <c r="I112" s="29"/>
      <c r="J112" s="29"/>
      <c r="K112" s="29"/>
      <c r="L112" s="30">
        <f t="shared" si="28"/>
        <v>0</v>
      </c>
      <c r="M112" s="30">
        <f t="shared" si="29"/>
        <v>0</v>
      </c>
      <c r="N112" s="30">
        <f t="shared" si="30"/>
        <v>0</v>
      </c>
    </row>
    <row r="113" spans="2:14" s="1" customFormat="1" ht="13.9" customHeight="1">
      <c r="B113" s="1" t="s">
        <v>752</v>
      </c>
      <c r="C113" s="28" t="s">
        <v>7</v>
      </c>
      <c r="D113" s="23" t="s">
        <v>7</v>
      </c>
      <c r="E113" s="23"/>
      <c r="F113" s="23"/>
      <c r="G113" s="31"/>
      <c r="H113" s="31"/>
      <c r="I113" s="31"/>
      <c r="J113" s="31"/>
      <c r="K113" s="31"/>
      <c r="L113" s="32">
        <f t="shared" si="28"/>
        <v>0</v>
      </c>
      <c r="M113" s="32">
        <f t="shared" si="29"/>
        <v>0</v>
      </c>
      <c r="N113" s="30">
        <f t="shared" si="30"/>
        <v>0</v>
      </c>
    </row>
    <row r="114" spans="2:14" s="1" customFormat="1" ht="13.9" customHeight="1">
      <c r="B114" s="33"/>
      <c r="G114" s="30">
        <f t="shared" ref="G114:M114" si="31">SUM(G103:G113)</f>
        <v>900</v>
      </c>
      <c r="H114" s="30">
        <f t="shared" si="31"/>
        <v>909</v>
      </c>
      <c r="I114" s="30">
        <f t="shared" si="31"/>
        <v>1051</v>
      </c>
      <c r="J114" s="30">
        <f t="shared" si="31"/>
        <v>969</v>
      </c>
      <c r="K114" s="30">
        <f t="shared" si="31"/>
        <v>953</v>
      </c>
      <c r="L114" s="34">
        <f t="shared" si="31"/>
        <v>4782</v>
      </c>
      <c r="M114" s="34">
        <f t="shared" si="31"/>
        <v>25</v>
      </c>
    </row>
    <row r="115" spans="2:14" s="1" customFormat="1" ht="13.9" customHeight="1"/>
    <row r="116" spans="2:14" s="1" customFormat="1" ht="13.9" customHeight="1">
      <c r="B116" s="1" t="str">
        <f>Roster_Selection_Men!AB155&amp;" " &amp; "V "</f>
        <v xml:space="preserve">Milligan University V </v>
      </c>
      <c r="C116" s="1" t="str">
        <f>Roster_Selection_Men!AD155</f>
        <v>11-117823</v>
      </c>
      <c r="D116" s="1" t="str">
        <f>Roster_Selection_Men!AE155</f>
        <v>Alexander Evans</v>
      </c>
      <c r="E116" s="23"/>
      <c r="F116" s="1" t="str">
        <f>IF(ISERROR(Baker_Scores_Men_Var!E116), " ", IF(Baker_Scores_Men_Var!E116 = "Yes", "Yes", "  "))</f>
        <v xml:space="preserve">  </v>
      </c>
      <c r="G116" s="29">
        <v>171</v>
      </c>
      <c r="H116" s="29">
        <v>0</v>
      </c>
      <c r="I116" s="29">
        <v>199</v>
      </c>
      <c r="J116" s="29">
        <v>190</v>
      </c>
      <c r="K116" s="29">
        <v>183</v>
      </c>
      <c r="L116" s="30">
        <f t="shared" ref="L116:L126" si="32">SUM(G116:K116)</f>
        <v>743</v>
      </c>
      <c r="M116" s="30">
        <f t="shared" ref="M116:M126" si="33">COUNTIF(G116:K116, "&gt;0" )</f>
        <v>4</v>
      </c>
      <c r="N116" s="30">
        <f t="shared" ref="N116:N126" si="34">IF(M116=0,0,L116/M116)</f>
        <v>185.75</v>
      </c>
    </row>
    <row r="117" spans="2:14" s="1" customFormat="1" ht="13.9" customHeight="1">
      <c r="B117" s="1" t="str">
        <f>Roster_Selection_Men!AB156&amp;" " &amp; "V "</f>
        <v xml:space="preserve">Milligan University V </v>
      </c>
      <c r="C117" s="1" t="str">
        <f>Roster_Selection_Men!AD156</f>
        <v>16-14362</v>
      </c>
      <c r="D117" s="1" t="str">
        <f>Roster_Selection_Men!AE156</f>
        <v>Alexander Stephens</v>
      </c>
      <c r="E117" s="23"/>
      <c r="F117" s="1" t="str">
        <f>IF(ISERROR(Baker_Scores_Men_Var!E117), " ", IF(Baker_Scores_Men_Var!E117 = "Yes", "Yes", "  "))</f>
        <v xml:space="preserve">  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30">
        <f t="shared" si="32"/>
        <v>0</v>
      </c>
      <c r="M117" s="30">
        <f t="shared" si="33"/>
        <v>0</v>
      </c>
      <c r="N117" s="30">
        <f t="shared" si="34"/>
        <v>0</v>
      </c>
    </row>
    <row r="118" spans="2:14" s="1" customFormat="1" ht="13.9" customHeight="1">
      <c r="B118" s="1" t="str">
        <f>Roster_Selection_Men!AB157&amp;" " &amp; "V "</f>
        <v xml:space="preserve">Milligan University V </v>
      </c>
      <c r="C118" s="1" t="str">
        <f>Roster_Selection_Men!AD157</f>
        <v>11-349213</v>
      </c>
      <c r="D118" s="1" t="str">
        <f>Roster_Selection_Men!AE157</f>
        <v>Bryant Griffith</v>
      </c>
      <c r="E118" s="23"/>
      <c r="F118" s="1" t="str">
        <f>IF(ISERROR(Baker_Scores_Men_Var!E118), " ", IF(Baker_Scores_Men_Var!E118 = "Yes", "Yes", "  "))</f>
        <v xml:space="preserve">  </v>
      </c>
      <c r="G118" s="29">
        <v>0</v>
      </c>
      <c r="H118" s="29">
        <v>199</v>
      </c>
      <c r="I118" s="29">
        <v>0</v>
      </c>
      <c r="J118" s="29">
        <v>256</v>
      </c>
      <c r="K118" s="29">
        <v>247</v>
      </c>
      <c r="L118" s="30">
        <f t="shared" si="32"/>
        <v>702</v>
      </c>
      <c r="M118" s="30">
        <f t="shared" si="33"/>
        <v>3</v>
      </c>
      <c r="N118" s="30">
        <f t="shared" si="34"/>
        <v>234</v>
      </c>
    </row>
    <row r="119" spans="2:14" s="1" customFormat="1" ht="13.9" customHeight="1">
      <c r="B119" s="1" t="str">
        <f>Roster_Selection_Men!AB158&amp;" " &amp; "V "</f>
        <v xml:space="preserve">Milligan University V </v>
      </c>
      <c r="C119" s="1" t="str">
        <f>Roster_Selection_Men!AD158</f>
        <v>11-610505</v>
      </c>
      <c r="D119" s="1" t="str">
        <f>Roster_Selection_Men!AE158</f>
        <v>Cameron Shockey</v>
      </c>
      <c r="E119" s="23"/>
      <c r="F119" s="1" t="str">
        <f>IF(ISERROR(Baker_Scores_Men_Var!E119), " ", IF(Baker_Scores_Men_Var!E119 = "Yes", "Yes", "  "))</f>
        <v xml:space="preserve">  </v>
      </c>
      <c r="G119" s="29">
        <v>0</v>
      </c>
      <c r="H119" s="29">
        <v>0</v>
      </c>
      <c r="I119" s="29">
        <v>0</v>
      </c>
      <c r="J119" s="29">
        <v>0</v>
      </c>
      <c r="K119" s="29">
        <v>202</v>
      </c>
      <c r="L119" s="30">
        <f t="shared" si="32"/>
        <v>202</v>
      </c>
      <c r="M119" s="30">
        <f t="shared" si="33"/>
        <v>1</v>
      </c>
      <c r="N119" s="30">
        <f t="shared" si="34"/>
        <v>202</v>
      </c>
    </row>
    <row r="120" spans="2:14" s="1" customFormat="1" ht="13.9" customHeight="1">
      <c r="B120" s="1" t="str">
        <f>Roster_Selection_Men!AB159&amp;" " &amp; "V "</f>
        <v xml:space="preserve">Milligan University V </v>
      </c>
      <c r="C120" s="1" t="str">
        <f>Roster_Selection_Men!AD159</f>
        <v>11-482279</v>
      </c>
      <c r="D120" s="1" t="str">
        <f>Roster_Selection_Men!AE159</f>
        <v>Ethan Collier</v>
      </c>
      <c r="E120" s="23"/>
      <c r="F120" s="1" t="str">
        <f>IF(ISERROR(Baker_Scores_Men_Var!E120), " ", IF(Baker_Scores_Men_Var!E120 = "Yes", "Yes", "  "))</f>
        <v xml:space="preserve">  </v>
      </c>
      <c r="G120" s="29">
        <v>208</v>
      </c>
      <c r="H120" s="29">
        <v>223</v>
      </c>
      <c r="I120" s="29">
        <v>197</v>
      </c>
      <c r="J120" s="29">
        <v>177</v>
      </c>
      <c r="K120" s="29">
        <v>0</v>
      </c>
      <c r="L120" s="30">
        <f t="shared" si="32"/>
        <v>805</v>
      </c>
      <c r="M120" s="30">
        <f t="shared" si="33"/>
        <v>4</v>
      </c>
      <c r="N120" s="30">
        <f t="shared" si="34"/>
        <v>201.25</v>
      </c>
    </row>
    <row r="121" spans="2:14" s="1" customFormat="1" ht="13.9" customHeight="1">
      <c r="B121" s="1" t="str">
        <f>Roster_Selection_Men!AB160&amp;" " &amp; "V "</f>
        <v xml:space="preserve">Milligan University V </v>
      </c>
      <c r="C121" s="1" t="str">
        <f>Roster_Selection_Men!AD160</f>
        <v>18-52839</v>
      </c>
      <c r="D121" s="1" t="str">
        <f>Roster_Selection_Men!AE160</f>
        <v>Jackson McRae</v>
      </c>
      <c r="E121" s="23"/>
      <c r="F121" s="1" t="str">
        <f>IF(ISERROR(Baker_Scores_Men_Var!E121), " ", IF(Baker_Scores_Men_Var!E121 = "Yes", "Yes", "  "))</f>
        <v xml:space="preserve">  </v>
      </c>
      <c r="G121" s="29">
        <v>267</v>
      </c>
      <c r="H121" s="29">
        <v>193</v>
      </c>
      <c r="I121" s="29">
        <v>202</v>
      </c>
      <c r="J121" s="29">
        <v>161</v>
      </c>
      <c r="K121" s="29">
        <v>0</v>
      </c>
      <c r="L121" s="30">
        <f t="shared" si="32"/>
        <v>823</v>
      </c>
      <c r="M121" s="30">
        <f t="shared" si="33"/>
        <v>4</v>
      </c>
      <c r="N121" s="30">
        <f t="shared" si="34"/>
        <v>205.75</v>
      </c>
    </row>
    <row r="122" spans="2:14" s="1" customFormat="1" ht="13.9" customHeight="1">
      <c r="B122" s="1" t="str">
        <f>Roster_Selection_Men!AB161&amp;" " &amp; "V "</f>
        <v xml:space="preserve">Milligan University V </v>
      </c>
      <c r="C122" s="1" t="str">
        <f>Roster_Selection_Men!AD161</f>
        <v>11-641804</v>
      </c>
      <c r="D122" s="1" t="str">
        <f>Roster_Selection_Men!AE161</f>
        <v>Joshua Collins</v>
      </c>
      <c r="E122" s="23"/>
      <c r="F122" s="1" t="str">
        <f>IF(ISERROR(Baker_Scores_Men_Var!E122), " ", IF(Baker_Scores_Men_Var!E122 = "Yes", "Yes", "  "))</f>
        <v xml:space="preserve">  </v>
      </c>
      <c r="G122" s="29">
        <v>202</v>
      </c>
      <c r="H122" s="29">
        <v>204</v>
      </c>
      <c r="I122" s="29">
        <v>197</v>
      </c>
      <c r="J122" s="29">
        <v>191</v>
      </c>
      <c r="K122" s="29">
        <v>211</v>
      </c>
      <c r="L122" s="30">
        <f t="shared" si="32"/>
        <v>1005</v>
      </c>
      <c r="M122" s="30">
        <f t="shared" si="33"/>
        <v>5</v>
      </c>
      <c r="N122" s="30">
        <f t="shared" si="34"/>
        <v>201</v>
      </c>
    </row>
    <row r="123" spans="2:14" s="1" customFormat="1" ht="13.9" customHeight="1">
      <c r="B123" s="1" t="str">
        <f>Roster_Selection_Men!AB162&amp;" " &amp; "V "</f>
        <v xml:space="preserve">Milligan University V </v>
      </c>
      <c r="C123" s="1" t="str">
        <f>Roster_Selection_Men!AD162</f>
        <v>11-696679</v>
      </c>
      <c r="D123" s="1" t="str">
        <f>Roster_Selection_Men!AE162</f>
        <v>Nate Trentler</v>
      </c>
      <c r="E123" s="23"/>
      <c r="F123" s="1" t="str">
        <f>IF(ISERROR(Baker_Scores_Men_Var!E123), " ", IF(Baker_Scores_Men_Var!E123 = "Yes", "Yes", "  "))</f>
        <v xml:space="preserve">  </v>
      </c>
      <c r="G123" s="29">
        <v>211</v>
      </c>
      <c r="H123" s="29">
        <v>194</v>
      </c>
      <c r="I123" s="29">
        <v>177</v>
      </c>
      <c r="J123" s="29">
        <v>0</v>
      </c>
      <c r="K123" s="29">
        <v>186</v>
      </c>
      <c r="L123" s="30">
        <f t="shared" si="32"/>
        <v>768</v>
      </c>
      <c r="M123" s="30">
        <f t="shared" si="33"/>
        <v>4</v>
      </c>
      <c r="N123" s="30">
        <f t="shared" si="34"/>
        <v>192</v>
      </c>
    </row>
    <row r="124" spans="2:14" s="1" customFormat="1" ht="13.9" customHeight="1">
      <c r="B124" s="1" t="s">
        <v>753</v>
      </c>
      <c r="C124" s="28" t="s">
        <v>7</v>
      </c>
      <c r="D124" s="23" t="s">
        <v>7</v>
      </c>
      <c r="E124" s="23"/>
      <c r="F124" s="23"/>
      <c r="G124" s="29"/>
      <c r="H124" s="29"/>
      <c r="I124" s="29"/>
      <c r="J124" s="29"/>
      <c r="K124" s="29"/>
      <c r="L124" s="30">
        <f t="shared" si="32"/>
        <v>0</v>
      </c>
      <c r="M124" s="30">
        <f t="shared" si="33"/>
        <v>0</v>
      </c>
      <c r="N124" s="30">
        <f t="shared" si="34"/>
        <v>0</v>
      </c>
    </row>
    <row r="125" spans="2:14" s="1" customFormat="1" ht="13.9" customHeight="1">
      <c r="B125" s="1" t="s">
        <v>753</v>
      </c>
      <c r="C125" s="28" t="s">
        <v>7</v>
      </c>
      <c r="D125" s="23" t="s">
        <v>7</v>
      </c>
      <c r="E125" s="23"/>
      <c r="F125" s="23"/>
      <c r="G125" s="29"/>
      <c r="H125" s="29"/>
      <c r="I125" s="29"/>
      <c r="J125" s="29"/>
      <c r="K125" s="29"/>
      <c r="L125" s="30">
        <f t="shared" si="32"/>
        <v>0</v>
      </c>
      <c r="M125" s="30">
        <f t="shared" si="33"/>
        <v>0</v>
      </c>
      <c r="N125" s="30">
        <f t="shared" si="34"/>
        <v>0</v>
      </c>
    </row>
    <row r="126" spans="2:14" s="1" customFormat="1" ht="13.9" customHeight="1">
      <c r="B126" s="1" t="s">
        <v>753</v>
      </c>
      <c r="C126" s="28" t="s">
        <v>7</v>
      </c>
      <c r="D126" s="23" t="s">
        <v>7</v>
      </c>
      <c r="E126" s="23"/>
      <c r="F126" s="23"/>
      <c r="G126" s="31"/>
      <c r="H126" s="31"/>
      <c r="I126" s="31"/>
      <c r="J126" s="31"/>
      <c r="K126" s="31"/>
      <c r="L126" s="32">
        <f t="shared" si="32"/>
        <v>0</v>
      </c>
      <c r="M126" s="32">
        <f t="shared" si="33"/>
        <v>0</v>
      </c>
      <c r="N126" s="30">
        <f t="shared" si="34"/>
        <v>0</v>
      </c>
    </row>
    <row r="127" spans="2:14" s="1" customFormat="1" ht="13.9" customHeight="1">
      <c r="B127" s="33"/>
      <c r="G127" s="30">
        <f t="shared" ref="G127:M127" si="35">SUM(G116:G126)</f>
        <v>1059</v>
      </c>
      <c r="H127" s="30">
        <f t="shared" si="35"/>
        <v>1013</v>
      </c>
      <c r="I127" s="30">
        <f t="shared" si="35"/>
        <v>972</v>
      </c>
      <c r="J127" s="30">
        <f t="shared" si="35"/>
        <v>975</v>
      </c>
      <c r="K127" s="30">
        <f t="shared" si="35"/>
        <v>1029</v>
      </c>
      <c r="L127" s="34">
        <f t="shared" si="35"/>
        <v>5048</v>
      </c>
      <c r="M127" s="34">
        <f t="shared" si="35"/>
        <v>25</v>
      </c>
    </row>
    <row r="128" spans="2:14" s="1" customFormat="1" ht="13.9" customHeight="1"/>
    <row r="129" spans="2:14" s="1" customFormat="1" ht="13.9" customHeight="1">
      <c r="B129" s="1" t="str">
        <f>Roster_Selection_Men!AB174&amp;" " &amp; "V "</f>
        <v xml:space="preserve">Pikeville ,University Of V </v>
      </c>
      <c r="C129" s="1" t="str">
        <f>Roster_Selection_Men!AD174</f>
        <v>11-694789</v>
      </c>
      <c r="D129" s="1" t="str">
        <f>Roster_Selection_Men!AE174</f>
        <v>Benjamin Bailey</v>
      </c>
      <c r="E129" s="23"/>
      <c r="F129" s="1" t="str">
        <f>IF(ISERROR(Baker_Scores_Men_Var!E129), " ", IF(Baker_Scores_Men_Var!E129 = "Yes", "Yes", "  "))</f>
        <v xml:space="preserve">  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30">
        <f t="shared" ref="L129:L139" si="36">SUM(G129:K129)</f>
        <v>0</v>
      </c>
      <c r="M129" s="30">
        <f t="shared" ref="M129:M139" si="37">COUNTIF(G129:K129, "&gt;0" )</f>
        <v>0</v>
      </c>
      <c r="N129" s="30">
        <f t="shared" ref="N129:N139" si="38">IF(M129=0,0,L129/M129)</f>
        <v>0</v>
      </c>
    </row>
    <row r="130" spans="2:14" s="1" customFormat="1" ht="13.9" customHeight="1">
      <c r="B130" s="1" t="str">
        <f>Roster_Selection_Men!AB175&amp;" " &amp; "V "</f>
        <v xml:space="preserve">Pikeville ,University Of V </v>
      </c>
      <c r="C130" s="1" t="str">
        <f>Roster_Selection_Men!AD175</f>
        <v>6490-3115</v>
      </c>
      <c r="D130" s="1" t="str">
        <f>Roster_Selection_Men!AE175</f>
        <v>Bryce Oliver</v>
      </c>
      <c r="E130" s="23"/>
      <c r="F130" s="1" t="str">
        <f>IF(ISERROR(Baker_Scores_Men_Var!E130), " ", IF(Baker_Scores_Men_Var!E130 = "Yes", "Yes", "  "))</f>
        <v xml:space="preserve">  </v>
      </c>
      <c r="G130" s="29">
        <v>219</v>
      </c>
      <c r="H130" s="29">
        <v>259</v>
      </c>
      <c r="I130" s="29">
        <v>215</v>
      </c>
      <c r="J130" s="29">
        <v>256</v>
      </c>
      <c r="K130" s="29">
        <v>222</v>
      </c>
      <c r="L130" s="30">
        <f t="shared" si="36"/>
        <v>1171</v>
      </c>
      <c r="M130" s="30">
        <f t="shared" si="37"/>
        <v>5</v>
      </c>
      <c r="N130" s="30">
        <f t="shared" si="38"/>
        <v>234.2</v>
      </c>
    </row>
    <row r="131" spans="2:14" s="1" customFormat="1" ht="13.9" customHeight="1">
      <c r="B131" s="1" t="str">
        <f>Roster_Selection_Men!AB176&amp;" " &amp; "V "</f>
        <v xml:space="preserve">Pikeville ,University Of V </v>
      </c>
      <c r="C131" s="1" t="str">
        <f>Roster_Selection_Men!AD176</f>
        <v>15-168085</v>
      </c>
      <c r="D131" s="1" t="str">
        <f>Roster_Selection_Men!AE176</f>
        <v>Chris LeSueur</v>
      </c>
      <c r="E131" s="23"/>
      <c r="F131" s="1" t="str">
        <f>IF(ISERROR(Baker_Scores_Men_Var!E131), " ", IF(Baker_Scores_Men_Var!E131 = "Yes", "Yes", "  "))</f>
        <v xml:space="preserve">  </v>
      </c>
      <c r="G131" s="29">
        <v>226</v>
      </c>
      <c r="H131" s="29">
        <v>201</v>
      </c>
      <c r="I131" s="29">
        <v>233</v>
      </c>
      <c r="J131" s="29">
        <v>186</v>
      </c>
      <c r="K131" s="29">
        <v>229</v>
      </c>
      <c r="L131" s="30">
        <f t="shared" si="36"/>
        <v>1075</v>
      </c>
      <c r="M131" s="30">
        <f t="shared" si="37"/>
        <v>5</v>
      </c>
      <c r="N131" s="30">
        <f t="shared" si="38"/>
        <v>215</v>
      </c>
    </row>
    <row r="132" spans="2:14" s="1" customFormat="1" ht="13.9" customHeight="1">
      <c r="B132" s="1" t="str">
        <f>Roster_Selection_Men!AB177&amp;" " &amp; "V "</f>
        <v xml:space="preserve">Pikeville ,University Of V </v>
      </c>
      <c r="C132" s="1" t="str">
        <f>Roster_Selection_Men!AD177</f>
        <v>6473-1569</v>
      </c>
      <c r="D132" s="1" t="str">
        <f>Roster_Selection_Men!AE177</f>
        <v>Dylan Mishak</v>
      </c>
      <c r="E132" s="23"/>
      <c r="F132" s="1" t="str">
        <f>IF(ISERROR(Baker_Scores_Men_Var!E132), " ", IF(Baker_Scores_Men_Var!E132 = "Yes", "Yes", "  "))</f>
        <v xml:space="preserve">  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30">
        <f t="shared" si="36"/>
        <v>0</v>
      </c>
      <c r="M132" s="30">
        <f t="shared" si="37"/>
        <v>0</v>
      </c>
      <c r="N132" s="30">
        <f t="shared" si="38"/>
        <v>0</v>
      </c>
    </row>
    <row r="133" spans="2:14" s="1" customFormat="1" ht="13.9" customHeight="1">
      <c r="B133" s="1" t="str">
        <f>Roster_Selection_Men!AB178&amp;" " &amp; "V "</f>
        <v xml:space="preserve">Pikeville ,University Of V </v>
      </c>
      <c r="C133" s="1" t="str">
        <f>Roster_Selection_Men!AD178</f>
        <v>11-167344</v>
      </c>
      <c r="D133" s="1" t="str">
        <f>Roster_Selection_Men!AE178</f>
        <v>Eli Mayberry</v>
      </c>
      <c r="E133" s="23"/>
      <c r="F133" s="1" t="str">
        <f>IF(ISERROR(Baker_Scores_Men_Var!E133), " ", IF(Baker_Scores_Men_Var!E133 = "Yes", "Yes", "  "))</f>
        <v xml:space="preserve">  </v>
      </c>
      <c r="G133" s="29">
        <v>204</v>
      </c>
      <c r="H133" s="29">
        <v>211</v>
      </c>
      <c r="I133" s="29">
        <v>203</v>
      </c>
      <c r="J133" s="29">
        <v>183</v>
      </c>
      <c r="K133" s="29">
        <v>181</v>
      </c>
      <c r="L133" s="30">
        <f t="shared" si="36"/>
        <v>982</v>
      </c>
      <c r="M133" s="30">
        <f t="shared" si="37"/>
        <v>5</v>
      </c>
      <c r="N133" s="30">
        <f t="shared" si="38"/>
        <v>196.4</v>
      </c>
    </row>
    <row r="134" spans="2:14" s="1" customFormat="1" ht="13.9" customHeight="1">
      <c r="B134" s="1" t="str">
        <f>Roster_Selection_Men!AB179&amp;" " &amp; "V "</f>
        <v xml:space="preserve">Pikeville ,University Of V </v>
      </c>
      <c r="C134" s="1" t="str">
        <f>Roster_Selection_Men!AD179</f>
        <v>11-616291</v>
      </c>
      <c r="D134" s="1" t="str">
        <f>Roster_Selection_Men!AE179</f>
        <v>Joshua Maslanich</v>
      </c>
      <c r="E134" s="23"/>
      <c r="F134" s="1" t="str">
        <f>IF(ISERROR(Baker_Scores_Men_Var!E134), " ", IF(Baker_Scores_Men_Var!E134 = "Yes", "Yes", "  "))</f>
        <v xml:space="preserve">  </v>
      </c>
      <c r="G134" s="29">
        <v>0</v>
      </c>
      <c r="H134" s="29">
        <v>0</v>
      </c>
      <c r="I134" s="29">
        <v>0</v>
      </c>
      <c r="J134" s="29">
        <v>256</v>
      </c>
      <c r="K134" s="29">
        <v>243</v>
      </c>
      <c r="L134" s="30">
        <f t="shared" si="36"/>
        <v>499</v>
      </c>
      <c r="M134" s="30">
        <f t="shared" si="37"/>
        <v>2</v>
      </c>
      <c r="N134" s="30">
        <f t="shared" si="38"/>
        <v>249.5</v>
      </c>
    </row>
    <row r="135" spans="2:14" s="1" customFormat="1" ht="13.9" customHeight="1">
      <c r="B135" s="1" t="str">
        <f>Roster_Selection_Men!AB180&amp;" " &amp; "V "</f>
        <v xml:space="preserve">Pikeville ,University Of V </v>
      </c>
      <c r="C135" s="1" t="str">
        <f>Roster_Selection_Men!AD180</f>
        <v>15-33734</v>
      </c>
      <c r="D135" s="1" t="str">
        <f>Roster_Selection_Men!AE180</f>
        <v>Ryan Taylor</v>
      </c>
      <c r="E135" s="23"/>
      <c r="F135" s="1" t="str">
        <f>IF(ISERROR(Baker_Scores_Men_Var!E135), " ", IF(Baker_Scores_Men_Var!E135 = "Yes", "Yes", "  "))</f>
        <v xml:space="preserve">  </v>
      </c>
      <c r="G135" s="29">
        <v>217</v>
      </c>
      <c r="H135" s="29">
        <v>186</v>
      </c>
      <c r="I135" s="29">
        <v>168</v>
      </c>
      <c r="J135" s="29">
        <v>0</v>
      </c>
      <c r="K135" s="29">
        <v>0</v>
      </c>
      <c r="L135" s="30">
        <f t="shared" si="36"/>
        <v>571</v>
      </c>
      <c r="M135" s="30">
        <f t="shared" si="37"/>
        <v>3</v>
      </c>
      <c r="N135" s="30">
        <f t="shared" si="38"/>
        <v>190.33333333333334</v>
      </c>
    </row>
    <row r="136" spans="2:14" s="1" customFormat="1" ht="13.9" customHeight="1">
      <c r="B136" s="1" t="str">
        <f>Roster_Selection_Men!AB181&amp;" " &amp; "V "</f>
        <v xml:space="preserve">Pikeville ,University Of V </v>
      </c>
      <c r="C136" s="1" t="str">
        <f>Roster_Selection_Men!AD181</f>
        <v>11-153175</v>
      </c>
      <c r="D136" s="1" t="str">
        <f>Roster_Selection_Men!AE181</f>
        <v>Wesley Yazell</v>
      </c>
      <c r="E136" s="23"/>
      <c r="F136" s="1" t="str">
        <f>IF(ISERROR(Baker_Scores_Men_Var!E136), " ", IF(Baker_Scores_Men_Var!E136 = "Yes", "Yes", "  "))</f>
        <v xml:space="preserve">  </v>
      </c>
      <c r="G136" s="29">
        <v>189</v>
      </c>
      <c r="H136" s="29">
        <v>192</v>
      </c>
      <c r="I136" s="29">
        <v>181</v>
      </c>
      <c r="J136" s="29">
        <v>256</v>
      </c>
      <c r="K136" s="29">
        <v>209</v>
      </c>
      <c r="L136" s="30">
        <f t="shared" si="36"/>
        <v>1027</v>
      </c>
      <c r="M136" s="30">
        <f t="shared" si="37"/>
        <v>5</v>
      </c>
      <c r="N136" s="30">
        <f t="shared" si="38"/>
        <v>205.4</v>
      </c>
    </row>
    <row r="137" spans="2:14" s="1" customFormat="1" ht="13.9" customHeight="1">
      <c r="B137" s="1" t="s">
        <v>754</v>
      </c>
      <c r="C137" s="28" t="s">
        <v>7</v>
      </c>
      <c r="D137" s="23" t="s">
        <v>7</v>
      </c>
      <c r="E137" s="23"/>
      <c r="F137" s="23"/>
      <c r="G137" s="29"/>
      <c r="H137" s="29"/>
      <c r="I137" s="29"/>
      <c r="J137" s="29"/>
      <c r="K137" s="29"/>
      <c r="L137" s="30">
        <f t="shared" si="36"/>
        <v>0</v>
      </c>
      <c r="M137" s="30">
        <f t="shared" si="37"/>
        <v>0</v>
      </c>
      <c r="N137" s="30">
        <f t="shared" si="38"/>
        <v>0</v>
      </c>
    </row>
    <row r="138" spans="2:14" s="1" customFormat="1" ht="13.9" customHeight="1">
      <c r="B138" s="1" t="s">
        <v>754</v>
      </c>
      <c r="C138" s="28" t="s">
        <v>7</v>
      </c>
      <c r="D138" s="23" t="s">
        <v>7</v>
      </c>
      <c r="E138" s="23"/>
      <c r="F138" s="23"/>
      <c r="G138" s="29"/>
      <c r="H138" s="29"/>
      <c r="I138" s="29"/>
      <c r="J138" s="29"/>
      <c r="K138" s="29"/>
      <c r="L138" s="30">
        <f t="shared" si="36"/>
        <v>0</v>
      </c>
      <c r="M138" s="30">
        <f t="shared" si="37"/>
        <v>0</v>
      </c>
      <c r="N138" s="30">
        <f t="shared" si="38"/>
        <v>0</v>
      </c>
    </row>
    <row r="139" spans="2:14" s="1" customFormat="1" ht="13.9" customHeight="1">
      <c r="B139" s="1" t="s">
        <v>754</v>
      </c>
      <c r="C139" s="28" t="s">
        <v>7</v>
      </c>
      <c r="D139" s="23" t="s">
        <v>7</v>
      </c>
      <c r="E139" s="23"/>
      <c r="F139" s="23"/>
      <c r="G139" s="31"/>
      <c r="H139" s="31"/>
      <c r="I139" s="31"/>
      <c r="J139" s="31"/>
      <c r="K139" s="31"/>
      <c r="L139" s="32">
        <f t="shared" si="36"/>
        <v>0</v>
      </c>
      <c r="M139" s="32">
        <f t="shared" si="37"/>
        <v>0</v>
      </c>
      <c r="N139" s="30">
        <f t="shared" si="38"/>
        <v>0</v>
      </c>
    </row>
    <row r="140" spans="2:14" s="1" customFormat="1" ht="13.9" customHeight="1">
      <c r="B140" s="33"/>
      <c r="G140" s="30">
        <f t="shared" ref="G140:M140" si="39">SUM(G129:G139)</f>
        <v>1055</v>
      </c>
      <c r="H140" s="30">
        <f t="shared" si="39"/>
        <v>1049</v>
      </c>
      <c r="I140" s="30">
        <f t="shared" si="39"/>
        <v>1000</v>
      </c>
      <c r="J140" s="30">
        <f t="shared" si="39"/>
        <v>1137</v>
      </c>
      <c r="K140" s="30">
        <f t="shared" si="39"/>
        <v>1084</v>
      </c>
      <c r="L140" s="34">
        <f t="shared" si="39"/>
        <v>5325</v>
      </c>
      <c r="M140" s="34">
        <f t="shared" si="39"/>
        <v>25</v>
      </c>
    </row>
    <row r="141" spans="2:14" s="1" customFormat="1" ht="13.9" customHeight="1"/>
    <row r="142" spans="2:14" s="1" customFormat="1" ht="13.9" customHeight="1">
      <c r="B142" s="1" t="str">
        <f>Roster_Selection_Men!AB202&amp;" " &amp; "V "</f>
        <v xml:space="preserve">Rock Valley College V </v>
      </c>
      <c r="C142" s="1" t="str">
        <f>Roster_Selection_Men!AD202</f>
        <v>11-282581</v>
      </c>
      <c r="D142" s="1" t="str">
        <f>Roster_Selection_Men!AE202</f>
        <v>Ayden Sulzener</v>
      </c>
      <c r="E142" s="23"/>
      <c r="F142" s="1" t="str">
        <f>IF(ISERROR(Baker_Scores_Men_Var!E142), " ", IF(Baker_Scores_Men_Var!E142 = "Yes", "Yes", "  "))</f>
        <v xml:space="preserve">  </v>
      </c>
      <c r="G142" s="29">
        <v>255</v>
      </c>
      <c r="H142" s="29">
        <v>183</v>
      </c>
      <c r="I142" s="29">
        <v>0</v>
      </c>
      <c r="J142" s="29">
        <v>0</v>
      </c>
      <c r="K142" s="29">
        <v>205</v>
      </c>
      <c r="L142" s="30">
        <f t="shared" ref="L142:L152" si="40">SUM(G142:K142)</f>
        <v>643</v>
      </c>
      <c r="M142" s="30">
        <f t="shared" ref="M142:M152" si="41">COUNTIF(G142:K142, "&gt;0" )</f>
        <v>3</v>
      </c>
      <c r="N142" s="30">
        <f t="shared" ref="N142:N152" si="42">IF(M142=0,0,L142/M142)</f>
        <v>214.33333333333334</v>
      </c>
    </row>
    <row r="143" spans="2:14" s="1" customFormat="1" ht="13.9" customHeight="1">
      <c r="B143" s="1" t="str">
        <f>Roster_Selection_Men!AB203&amp;" " &amp; "V "</f>
        <v xml:space="preserve">Rock Valley College V </v>
      </c>
      <c r="C143" s="1" t="str">
        <f>Roster_Selection_Men!AD203</f>
        <v>11-396905</v>
      </c>
      <c r="D143" s="1" t="str">
        <f>Roster_Selection_Men!AE203</f>
        <v>Braden Schuld</v>
      </c>
      <c r="E143" s="23"/>
      <c r="F143" s="1" t="str">
        <f>IF(ISERROR(Baker_Scores_Men_Var!E143), " ", IF(Baker_Scores_Men_Var!E143 = "Yes", "Yes", "  "))</f>
        <v xml:space="preserve">  </v>
      </c>
      <c r="G143" s="29">
        <v>203</v>
      </c>
      <c r="H143" s="29">
        <v>183</v>
      </c>
      <c r="I143" s="29">
        <v>234</v>
      </c>
      <c r="J143" s="29">
        <v>223</v>
      </c>
      <c r="K143" s="29">
        <v>200</v>
      </c>
      <c r="L143" s="30">
        <f t="shared" si="40"/>
        <v>1043</v>
      </c>
      <c r="M143" s="30">
        <f t="shared" si="41"/>
        <v>5</v>
      </c>
      <c r="N143" s="30">
        <f t="shared" si="42"/>
        <v>208.6</v>
      </c>
    </row>
    <row r="144" spans="2:14" s="1" customFormat="1" ht="13.9" customHeight="1">
      <c r="B144" s="1" t="str">
        <f>Roster_Selection_Men!AB204&amp;" " &amp; "V "</f>
        <v xml:space="preserve">Rock Valley College V </v>
      </c>
      <c r="C144" s="1" t="str">
        <f>Roster_Selection_Men!AD204</f>
        <v>11-687658</v>
      </c>
      <c r="D144" s="1" t="str">
        <f>Roster_Selection_Men!AE204</f>
        <v>Connor Mooney</v>
      </c>
      <c r="E144" s="23"/>
      <c r="F144" s="1" t="str">
        <f>IF(ISERROR(Baker_Scores_Men_Var!E144), " ", IF(Baker_Scores_Men_Var!E144 = "Yes", "Yes", "  "))</f>
        <v xml:space="preserve">  </v>
      </c>
      <c r="G144" s="29">
        <v>213</v>
      </c>
      <c r="H144" s="29">
        <v>247</v>
      </c>
      <c r="I144" s="29">
        <v>219</v>
      </c>
      <c r="J144" s="29">
        <v>167</v>
      </c>
      <c r="K144" s="29">
        <v>150</v>
      </c>
      <c r="L144" s="30">
        <f t="shared" si="40"/>
        <v>996</v>
      </c>
      <c r="M144" s="30">
        <f t="shared" si="41"/>
        <v>5</v>
      </c>
      <c r="N144" s="30">
        <f t="shared" si="42"/>
        <v>199.2</v>
      </c>
    </row>
    <row r="145" spans="2:14" s="1" customFormat="1" ht="13.9" customHeight="1">
      <c r="B145" s="1" t="str">
        <f>Roster_Selection_Men!AB205&amp;" " &amp; "V "</f>
        <v xml:space="preserve">Rock Valley College V </v>
      </c>
      <c r="C145" s="1" t="str">
        <f>Roster_Selection_Men!AD205</f>
        <v>17-99306</v>
      </c>
      <c r="D145" s="1" t="str">
        <f>Roster_Selection_Men!AE205</f>
        <v>Devan Skridla</v>
      </c>
      <c r="E145" s="23"/>
      <c r="F145" s="1" t="str">
        <f>IF(ISERROR(Baker_Scores_Men_Var!E145), " ", IF(Baker_Scores_Men_Var!E145 = "Yes", "Yes", "  "))</f>
        <v xml:space="preserve">  </v>
      </c>
      <c r="G145" s="29">
        <v>278</v>
      </c>
      <c r="H145" s="29">
        <v>232</v>
      </c>
      <c r="I145" s="29">
        <v>213</v>
      </c>
      <c r="J145" s="29">
        <v>206</v>
      </c>
      <c r="K145" s="29">
        <v>170</v>
      </c>
      <c r="L145" s="30">
        <f t="shared" si="40"/>
        <v>1099</v>
      </c>
      <c r="M145" s="30">
        <f t="shared" si="41"/>
        <v>5</v>
      </c>
      <c r="N145" s="30">
        <f t="shared" si="42"/>
        <v>219.8</v>
      </c>
    </row>
    <row r="146" spans="2:14" s="1" customFormat="1" ht="13.9" customHeight="1">
      <c r="B146" s="1" t="str">
        <f>Roster_Selection_Men!AB206&amp;" " &amp; "V "</f>
        <v xml:space="preserve">Rock Valley College V </v>
      </c>
      <c r="C146" s="1" t="str">
        <f>Roster_Selection_Men!AD206</f>
        <v>17-57642</v>
      </c>
      <c r="D146" s="1" t="str">
        <f>Roster_Selection_Men!AE206</f>
        <v>Samuel Moran</v>
      </c>
      <c r="E146" s="23"/>
      <c r="F146" s="1" t="str">
        <f>IF(ISERROR(Baker_Scores_Men_Var!E146), " ", IF(Baker_Scores_Men_Var!E146 = "Yes", "Yes", "  "))</f>
        <v xml:space="preserve">  </v>
      </c>
      <c r="G146" s="29">
        <v>223</v>
      </c>
      <c r="H146" s="29">
        <v>177</v>
      </c>
      <c r="I146" s="29">
        <v>210</v>
      </c>
      <c r="J146" s="29">
        <v>194</v>
      </c>
      <c r="K146" s="29">
        <v>175</v>
      </c>
      <c r="L146" s="30">
        <f t="shared" si="40"/>
        <v>979</v>
      </c>
      <c r="M146" s="30">
        <f t="shared" si="41"/>
        <v>5</v>
      </c>
      <c r="N146" s="30">
        <f t="shared" si="42"/>
        <v>195.8</v>
      </c>
    </row>
    <row r="147" spans="2:14" s="1" customFormat="1" ht="13.9" customHeight="1">
      <c r="B147" s="1" t="str">
        <f>Roster_Selection_Men!AB207&amp;" " &amp; "V "</f>
        <v xml:space="preserve">Rock Valley College V </v>
      </c>
      <c r="C147" s="1" t="str">
        <f>Roster_Selection_Men!AD207</f>
        <v>11-378253</v>
      </c>
      <c r="D147" s="1" t="str">
        <f>Roster_Selection_Men!AE207</f>
        <v>Tyler Keller</v>
      </c>
      <c r="E147" s="23"/>
      <c r="F147" s="1" t="str">
        <f>IF(ISERROR(Baker_Scores_Men_Var!E147), " ", IF(Baker_Scores_Men_Var!E147 = "Yes", "Yes", "  "))</f>
        <v xml:space="preserve">  </v>
      </c>
      <c r="G147" s="29">
        <v>0</v>
      </c>
      <c r="H147" s="29">
        <v>0</v>
      </c>
      <c r="I147" s="29">
        <v>232</v>
      </c>
      <c r="J147" s="29">
        <v>177</v>
      </c>
      <c r="K147" s="29">
        <v>0</v>
      </c>
      <c r="L147" s="30">
        <f t="shared" si="40"/>
        <v>409</v>
      </c>
      <c r="M147" s="30">
        <f t="shared" si="41"/>
        <v>2</v>
      </c>
      <c r="N147" s="30">
        <f t="shared" si="42"/>
        <v>204.5</v>
      </c>
    </row>
    <row r="148" spans="2:14" s="1" customFormat="1" ht="13.9" customHeight="1">
      <c r="B148" s="1" t="str">
        <f>Roster_Selection_Men!AB208&amp;" " &amp; "V "</f>
        <v xml:space="preserve"> V </v>
      </c>
      <c r="C148" s="1" t="str">
        <f>Roster_Selection_Men!AD208</f>
        <v/>
      </c>
      <c r="D148" s="1" t="str">
        <f>Roster_Selection_Men!AE208</f>
        <v/>
      </c>
      <c r="E148" s="23"/>
      <c r="F148" s="1" t="str">
        <f>IF(ISERROR(Baker_Scores_Men_Var!E148), " ", IF(Baker_Scores_Men_Var!E148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30">
        <f t="shared" si="40"/>
        <v>0</v>
      </c>
      <c r="M148" s="30">
        <f t="shared" si="41"/>
        <v>0</v>
      </c>
      <c r="N148" s="30">
        <f t="shared" si="42"/>
        <v>0</v>
      </c>
    </row>
    <row r="149" spans="2:14" s="1" customFormat="1" ht="13.9" customHeight="1">
      <c r="B149" s="1" t="str">
        <f>Roster_Selection_Men!AB209&amp;" " &amp; "V "</f>
        <v xml:space="preserve"> V </v>
      </c>
      <c r="C149" s="1" t="str">
        <f>Roster_Selection_Men!AD209</f>
        <v/>
      </c>
      <c r="D149" s="1" t="str">
        <f>Roster_Selection_Men!AE209</f>
        <v/>
      </c>
      <c r="E149" s="23"/>
      <c r="F149" s="1" t="str">
        <f>IF(ISERROR(Baker_Scores_Men_Var!E149), " ", IF(Baker_Scores_Men_Var!E149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30">
        <f t="shared" si="40"/>
        <v>0</v>
      </c>
      <c r="M149" s="30">
        <f t="shared" si="41"/>
        <v>0</v>
      </c>
      <c r="N149" s="30">
        <f t="shared" si="42"/>
        <v>0</v>
      </c>
    </row>
    <row r="150" spans="2:14" s="1" customFormat="1" ht="13.9" customHeight="1">
      <c r="B150" s="1" t="s">
        <v>755</v>
      </c>
      <c r="C150" s="28" t="s">
        <v>7</v>
      </c>
      <c r="D150" s="23" t="s">
        <v>7</v>
      </c>
      <c r="E150" s="23"/>
      <c r="F150" s="23"/>
      <c r="G150" s="29"/>
      <c r="H150" s="29"/>
      <c r="I150" s="29"/>
      <c r="J150" s="29"/>
      <c r="K150" s="29"/>
      <c r="L150" s="30">
        <f t="shared" si="40"/>
        <v>0</v>
      </c>
      <c r="M150" s="30">
        <f t="shared" si="41"/>
        <v>0</v>
      </c>
      <c r="N150" s="30">
        <f t="shared" si="42"/>
        <v>0</v>
      </c>
    </row>
    <row r="151" spans="2:14" s="1" customFormat="1" ht="13.9" customHeight="1">
      <c r="B151" s="1" t="s">
        <v>755</v>
      </c>
      <c r="C151" s="28" t="s">
        <v>7</v>
      </c>
      <c r="D151" s="23" t="s">
        <v>7</v>
      </c>
      <c r="E151" s="23"/>
      <c r="F151" s="23"/>
      <c r="G151" s="29"/>
      <c r="H151" s="29"/>
      <c r="I151" s="29"/>
      <c r="J151" s="29"/>
      <c r="K151" s="29"/>
      <c r="L151" s="30">
        <f t="shared" si="40"/>
        <v>0</v>
      </c>
      <c r="M151" s="30">
        <f t="shared" si="41"/>
        <v>0</v>
      </c>
      <c r="N151" s="30">
        <f t="shared" si="42"/>
        <v>0</v>
      </c>
    </row>
    <row r="152" spans="2:14" s="1" customFormat="1" ht="13.9" customHeight="1">
      <c r="B152" s="1" t="s">
        <v>755</v>
      </c>
      <c r="C152" s="28" t="s">
        <v>7</v>
      </c>
      <c r="D152" s="23" t="s">
        <v>7</v>
      </c>
      <c r="E152" s="23"/>
      <c r="F152" s="23"/>
      <c r="G152" s="31"/>
      <c r="H152" s="31"/>
      <c r="I152" s="31"/>
      <c r="J152" s="31"/>
      <c r="K152" s="31"/>
      <c r="L152" s="32">
        <f t="shared" si="40"/>
        <v>0</v>
      </c>
      <c r="M152" s="32">
        <f t="shared" si="41"/>
        <v>0</v>
      </c>
      <c r="N152" s="30">
        <f t="shared" si="42"/>
        <v>0</v>
      </c>
    </row>
    <row r="153" spans="2:14" s="1" customFormat="1" ht="13.9" customHeight="1">
      <c r="B153" s="33"/>
      <c r="G153" s="30">
        <f t="shared" ref="G153:M153" si="43">SUM(G142:G152)</f>
        <v>1172</v>
      </c>
      <c r="H153" s="30">
        <f t="shared" si="43"/>
        <v>1022</v>
      </c>
      <c r="I153" s="30">
        <f t="shared" si="43"/>
        <v>1108</v>
      </c>
      <c r="J153" s="30">
        <f t="shared" si="43"/>
        <v>967</v>
      </c>
      <c r="K153" s="30">
        <f t="shared" si="43"/>
        <v>900</v>
      </c>
      <c r="L153" s="34">
        <f t="shared" si="43"/>
        <v>5169</v>
      </c>
      <c r="M153" s="34">
        <f t="shared" si="43"/>
        <v>25</v>
      </c>
    </row>
    <row r="154" spans="2:14" s="1" customFormat="1" ht="13.9" customHeight="1"/>
    <row r="155" spans="2:14" s="1" customFormat="1" ht="13.9" customHeight="1">
      <c r="B155" s="1" t="str">
        <f>Roster_Selection_Men!AB218&amp;" " &amp; "V "</f>
        <v xml:space="preserve">Savannah College Of Art And Design-Atlanta V </v>
      </c>
      <c r="C155" s="1" t="str">
        <f>Roster_Selection_Men!AD218</f>
        <v>19-86637</v>
      </c>
      <c r="D155" s="1" t="str">
        <f>Roster_Selection_Men!AE218</f>
        <v>Andrew Kearney</v>
      </c>
      <c r="E155" s="23"/>
      <c r="F155" s="1" t="str">
        <f>IF(ISERROR(Baker_Scores_Men_Var!E155), " ", IF(Baker_Scores_Men_Var!E155 = "Yes", "Yes", "  "))</f>
        <v xml:space="preserve">  </v>
      </c>
      <c r="G155" s="29">
        <v>0</v>
      </c>
      <c r="H155" s="29">
        <v>0</v>
      </c>
      <c r="I155" s="29">
        <v>204</v>
      </c>
      <c r="J155" s="29">
        <v>164</v>
      </c>
      <c r="K155" s="29">
        <v>201</v>
      </c>
      <c r="L155" s="30">
        <f t="shared" ref="L155:L165" si="44">SUM(G155:K155)</f>
        <v>569</v>
      </c>
      <c r="M155" s="30">
        <f t="shared" ref="M155:M165" si="45">COUNTIF(G155:K155, "&gt;0" )</f>
        <v>3</v>
      </c>
      <c r="N155" s="30">
        <f t="shared" ref="N155:N165" si="46">IF(M155=0,0,L155/M155)</f>
        <v>189.66666666666666</v>
      </c>
    </row>
    <row r="156" spans="2:14" s="1" customFormat="1" ht="13.9" customHeight="1">
      <c r="B156" s="1" t="str">
        <f>Roster_Selection_Men!AB219&amp;" " &amp; "V "</f>
        <v xml:space="preserve">Savannah College Of Art And Design-Atlanta V </v>
      </c>
      <c r="C156" s="1" t="str">
        <f>Roster_Selection_Men!AD219</f>
        <v>11-508664</v>
      </c>
      <c r="D156" s="1" t="str">
        <f>Roster_Selection_Men!AE219</f>
        <v>Christian Knowles</v>
      </c>
      <c r="E156" s="23"/>
      <c r="F156" s="1" t="str">
        <f>IF(ISERROR(Baker_Scores_Men_Var!E156), " ", IF(Baker_Scores_Men_Var!E156 = "Yes", "Yes", "  "))</f>
        <v xml:space="preserve">  </v>
      </c>
      <c r="G156" s="29">
        <v>0</v>
      </c>
      <c r="H156" s="29">
        <v>0</v>
      </c>
      <c r="I156" s="29">
        <v>0</v>
      </c>
      <c r="J156" s="29">
        <v>0</v>
      </c>
      <c r="K156" s="29">
        <v>146</v>
      </c>
      <c r="L156" s="30">
        <f t="shared" si="44"/>
        <v>146</v>
      </c>
      <c r="M156" s="30">
        <f t="shared" si="45"/>
        <v>1</v>
      </c>
      <c r="N156" s="30">
        <f t="shared" si="46"/>
        <v>146</v>
      </c>
    </row>
    <row r="157" spans="2:14" s="1" customFormat="1" ht="13.9" customHeight="1">
      <c r="B157" s="1" t="str">
        <f>Roster_Selection_Men!AB220&amp;" " &amp; "V "</f>
        <v xml:space="preserve">Savannah College Of Art And Design-Atlanta V </v>
      </c>
      <c r="C157" s="1" t="str">
        <f>Roster_Selection_Men!AD220</f>
        <v>19-1660</v>
      </c>
      <c r="D157" s="1" t="str">
        <f>Roster_Selection_Men!AE220</f>
        <v>Danil Pervukhin</v>
      </c>
      <c r="E157" s="23"/>
      <c r="F157" s="1" t="str">
        <f>IF(ISERROR(Baker_Scores_Men_Var!E157), " ", IF(Baker_Scores_Men_Var!E157 = "Yes", "Yes", "  "))</f>
        <v xml:space="preserve">  </v>
      </c>
      <c r="G157" s="29">
        <v>208</v>
      </c>
      <c r="H157" s="29">
        <v>197</v>
      </c>
      <c r="I157" s="29">
        <v>235</v>
      </c>
      <c r="J157" s="29">
        <v>201</v>
      </c>
      <c r="K157" s="29">
        <v>195</v>
      </c>
      <c r="L157" s="30">
        <f t="shared" si="44"/>
        <v>1036</v>
      </c>
      <c r="M157" s="30">
        <f t="shared" si="45"/>
        <v>5</v>
      </c>
      <c r="N157" s="30">
        <f t="shared" si="46"/>
        <v>207.2</v>
      </c>
    </row>
    <row r="158" spans="2:14" s="1" customFormat="1" ht="13.9" customHeight="1">
      <c r="B158" s="1" t="str">
        <f>Roster_Selection_Men!AB221&amp;" " &amp; "V "</f>
        <v xml:space="preserve">Savannah College Of Art And Design-Atlanta V </v>
      </c>
      <c r="C158" s="1" t="str">
        <f>Roster_Selection_Men!AD221</f>
        <v>7914-34251</v>
      </c>
      <c r="D158" s="1" t="str">
        <f>Roster_Selection_Men!AE221</f>
        <v>David Ramirez</v>
      </c>
      <c r="E158" s="23"/>
      <c r="F158" s="1" t="str">
        <f>IF(ISERROR(Baker_Scores_Men_Var!E158), " ", IF(Baker_Scores_Men_Var!E158 = "Yes", "Yes", "  "))</f>
        <v xml:space="preserve">  </v>
      </c>
      <c r="G158" s="29">
        <v>188</v>
      </c>
      <c r="H158" s="29">
        <v>172</v>
      </c>
      <c r="I158" s="29">
        <v>0</v>
      </c>
      <c r="J158" s="29">
        <v>0</v>
      </c>
      <c r="K158" s="29">
        <v>0</v>
      </c>
      <c r="L158" s="30">
        <f t="shared" si="44"/>
        <v>360</v>
      </c>
      <c r="M158" s="30">
        <f t="shared" si="45"/>
        <v>2</v>
      </c>
      <c r="N158" s="30">
        <f t="shared" si="46"/>
        <v>180</v>
      </c>
    </row>
    <row r="159" spans="2:14" s="1" customFormat="1" ht="13.9" customHeight="1">
      <c r="B159" s="1" t="str">
        <f>Roster_Selection_Men!AB222&amp;" " &amp; "V "</f>
        <v xml:space="preserve">Savannah College Of Art And Design-Atlanta V </v>
      </c>
      <c r="C159" s="1" t="str">
        <f>Roster_Selection_Men!AD222</f>
        <v>11-340195</v>
      </c>
      <c r="D159" s="1" t="str">
        <f>Roster_Selection_Men!AE222</f>
        <v>Kieryn Knox</v>
      </c>
      <c r="E159" s="23"/>
      <c r="F159" s="1" t="str">
        <f>IF(ISERROR(Baker_Scores_Men_Var!E159), " ", IF(Baker_Scores_Men_Var!E159 = "Yes", "Yes", "  "))</f>
        <v xml:space="preserve">  </v>
      </c>
      <c r="G159" s="29">
        <v>201</v>
      </c>
      <c r="H159" s="29">
        <v>225</v>
      </c>
      <c r="I159" s="29">
        <v>172</v>
      </c>
      <c r="J159" s="29">
        <v>207</v>
      </c>
      <c r="K159" s="29">
        <v>209</v>
      </c>
      <c r="L159" s="30">
        <f t="shared" si="44"/>
        <v>1014</v>
      </c>
      <c r="M159" s="30">
        <f t="shared" si="45"/>
        <v>5</v>
      </c>
      <c r="N159" s="30">
        <f t="shared" si="46"/>
        <v>202.8</v>
      </c>
    </row>
    <row r="160" spans="2:14" s="1" customFormat="1" ht="13.9" customHeight="1">
      <c r="B160" s="1" t="str">
        <f>Roster_Selection_Men!AB223&amp;" " &amp; "V "</f>
        <v xml:space="preserve">Savannah College Of Art And Design-Atlanta V </v>
      </c>
      <c r="C160" s="1" t="str">
        <f>Roster_Selection_Men!AD223</f>
        <v>22-103337</v>
      </c>
      <c r="D160" s="1" t="str">
        <f>Roster_Selection_Men!AE223</f>
        <v>Leonardo Julian</v>
      </c>
      <c r="E160" s="23"/>
      <c r="F160" s="1" t="str">
        <f>IF(ISERROR(Baker_Scores_Men_Var!E160), " ", IF(Baker_Scores_Men_Var!E160 = "Yes", "Yes", "  "))</f>
        <v xml:space="preserve">  </v>
      </c>
      <c r="G160" s="29">
        <v>192</v>
      </c>
      <c r="H160" s="29">
        <v>212</v>
      </c>
      <c r="I160" s="29">
        <v>170</v>
      </c>
      <c r="J160" s="29">
        <v>178</v>
      </c>
      <c r="K160" s="29">
        <v>0</v>
      </c>
      <c r="L160" s="30">
        <f t="shared" si="44"/>
        <v>752</v>
      </c>
      <c r="M160" s="30">
        <f t="shared" si="45"/>
        <v>4</v>
      </c>
      <c r="N160" s="30">
        <f t="shared" si="46"/>
        <v>188</v>
      </c>
    </row>
    <row r="161" spans="2:14" s="1" customFormat="1" ht="13.9" customHeight="1">
      <c r="B161" s="1" t="str">
        <f>Roster_Selection_Men!AB224&amp;" " &amp; "V "</f>
        <v xml:space="preserve">Savannah College Of Art And Design-Atlanta V </v>
      </c>
      <c r="C161" s="1" t="str">
        <f>Roster_Selection_Men!AD224</f>
        <v>21-463</v>
      </c>
      <c r="D161" s="1" t="str">
        <f>Roster_Selection_Men!AE224</f>
        <v>Matthew Magro</v>
      </c>
      <c r="E161" s="23"/>
      <c r="F161" s="1" t="str">
        <f>IF(ISERROR(Baker_Scores_Men_Var!E161), " ", IF(Baker_Scores_Men_Var!E161 = "Yes", "Yes", "  "))</f>
        <v xml:space="preserve">  </v>
      </c>
      <c r="G161" s="29">
        <v>254</v>
      </c>
      <c r="H161" s="29">
        <v>150</v>
      </c>
      <c r="I161" s="29">
        <v>0</v>
      </c>
      <c r="J161" s="29">
        <v>179</v>
      </c>
      <c r="K161" s="29">
        <v>144</v>
      </c>
      <c r="L161" s="30">
        <f t="shared" si="44"/>
        <v>727</v>
      </c>
      <c r="M161" s="30">
        <f t="shared" si="45"/>
        <v>4</v>
      </c>
      <c r="N161" s="30">
        <f t="shared" si="46"/>
        <v>181.75</v>
      </c>
    </row>
    <row r="162" spans="2:14" s="1" customFormat="1" ht="13.9" customHeight="1">
      <c r="B162" s="1" t="str">
        <f>Roster_Selection_Men!AB225&amp;" " &amp; "V "</f>
        <v xml:space="preserve">Savannah College Of Art And Design-Atlanta V </v>
      </c>
      <c r="C162" s="1" t="str">
        <f>Roster_Selection_Men!AD225</f>
        <v>15-134651</v>
      </c>
      <c r="D162" s="1" t="str">
        <f>Roster_Selection_Men!AE225</f>
        <v>Memphis Ling</v>
      </c>
      <c r="E162" s="23"/>
      <c r="F162" s="1" t="str">
        <f>IF(ISERROR(Baker_Scores_Men_Var!E162), " ", IF(Baker_Scores_Men_Var!E162 = "Yes", "Yes", "  "))</f>
        <v xml:space="preserve">  </v>
      </c>
      <c r="G162" s="29">
        <v>0</v>
      </c>
      <c r="H162" s="29">
        <v>0</v>
      </c>
      <c r="I162" s="29">
        <v>163</v>
      </c>
      <c r="J162" s="29">
        <v>0</v>
      </c>
      <c r="K162" s="29">
        <v>0</v>
      </c>
      <c r="L162" s="30">
        <f t="shared" si="44"/>
        <v>163</v>
      </c>
      <c r="M162" s="30">
        <f t="shared" si="45"/>
        <v>1</v>
      </c>
      <c r="N162" s="30">
        <f t="shared" si="46"/>
        <v>163</v>
      </c>
    </row>
    <row r="163" spans="2:14" s="1" customFormat="1" ht="13.9" customHeight="1">
      <c r="B163" s="1" t="s">
        <v>756</v>
      </c>
      <c r="C163" s="28" t="s">
        <v>7</v>
      </c>
      <c r="D163" s="23" t="s">
        <v>7</v>
      </c>
      <c r="E163" s="23"/>
      <c r="F163" s="23"/>
      <c r="G163" s="29"/>
      <c r="H163" s="29"/>
      <c r="I163" s="29"/>
      <c r="J163" s="29"/>
      <c r="K163" s="29"/>
      <c r="L163" s="30">
        <f t="shared" si="44"/>
        <v>0</v>
      </c>
      <c r="M163" s="30">
        <f t="shared" si="45"/>
        <v>0</v>
      </c>
      <c r="N163" s="30">
        <f t="shared" si="46"/>
        <v>0</v>
      </c>
    </row>
    <row r="164" spans="2:14" s="1" customFormat="1" ht="13.9" customHeight="1">
      <c r="B164" s="1" t="s">
        <v>756</v>
      </c>
      <c r="C164" s="28" t="s">
        <v>7</v>
      </c>
      <c r="D164" s="23" t="s">
        <v>7</v>
      </c>
      <c r="E164" s="23"/>
      <c r="F164" s="23"/>
      <c r="G164" s="29"/>
      <c r="H164" s="29"/>
      <c r="I164" s="29"/>
      <c r="J164" s="29"/>
      <c r="K164" s="29"/>
      <c r="L164" s="30">
        <f t="shared" si="44"/>
        <v>0</v>
      </c>
      <c r="M164" s="30">
        <f t="shared" si="45"/>
        <v>0</v>
      </c>
      <c r="N164" s="30">
        <f t="shared" si="46"/>
        <v>0</v>
      </c>
    </row>
    <row r="165" spans="2:14" s="1" customFormat="1" ht="13.9" customHeight="1">
      <c r="B165" s="1" t="s">
        <v>756</v>
      </c>
      <c r="C165" s="28" t="s">
        <v>7</v>
      </c>
      <c r="D165" s="23" t="s">
        <v>7</v>
      </c>
      <c r="E165" s="23"/>
      <c r="F165" s="23"/>
      <c r="G165" s="31"/>
      <c r="H165" s="31"/>
      <c r="I165" s="31"/>
      <c r="J165" s="31"/>
      <c r="K165" s="31"/>
      <c r="L165" s="32">
        <f t="shared" si="44"/>
        <v>0</v>
      </c>
      <c r="M165" s="32">
        <f t="shared" si="45"/>
        <v>0</v>
      </c>
      <c r="N165" s="30">
        <f t="shared" si="46"/>
        <v>0</v>
      </c>
    </row>
    <row r="166" spans="2:14" s="1" customFormat="1" ht="13.9" customHeight="1">
      <c r="B166" s="33"/>
      <c r="G166" s="30">
        <f t="shared" ref="G166:M166" si="47">SUM(G155:G165)</f>
        <v>1043</v>
      </c>
      <c r="H166" s="30">
        <f t="shared" si="47"/>
        <v>956</v>
      </c>
      <c r="I166" s="30">
        <f t="shared" si="47"/>
        <v>944</v>
      </c>
      <c r="J166" s="30">
        <f t="shared" si="47"/>
        <v>929</v>
      </c>
      <c r="K166" s="30">
        <f t="shared" si="47"/>
        <v>895</v>
      </c>
      <c r="L166" s="34">
        <f t="shared" si="47"/>
        <v>4767</v>
      </c>
      <c r="M166" s="34">
        <f t="shared" si="47"/>
        <v>25</v>
      </c>
    </row>
    <row r="167" spans="2:14" s="1" customFormat="1" ht="13.9" customHeight="1"/>
    <row r="168" spans="2:14" s="1" customFormat="1" ht="13.9" customHeight="1">
      <c r="B168" s="1" t="str">
        <f>Roster_Selection_Men!AB229&amp;" " &amp; "V "</f>
        <v xml:space="preserve">Southeastern Illinois College V </v>
      </c>
      <c r="C168" s="1" t="str">
        <f>Roster_Selection_Men!AD229</f>
        <v>11-183794</v>
      </c>
      <c r="D168" s="1" t="str">
        <f>Roster_Selection_Men!AE229</f>
        <v>Conner Bennett</v>
      </c>
      <c r="E168" s="23"/>
      <c r="F168" s="1" t="str">
        <f>IF(ISERROR(Baker_Scores_Men_Var!E168), " ", IF(Baker_Scores_Men_Var!E168 = "Yes", "Yes", "  "))</f>
        <v xml:space="preserve">  </v>
      </c>
      <c r="G168" s="29">
        <v>185</v>
      </c>
      <c r="H168" s="29">
        <v>214</v>
      </c>
      <c r="I168" s="29">
        <v>193</v>
      </c>
      <c r="J168" s="29">
        <v>188</v>
      </c>
      <c r="K168" s="29">
        <v>222</v>
      </c>
      <c r="L168" s="30">
        <f t="shared" ref="L168:L178" si="48">SUM(G168:K168)</f>
        <v>1002</v>
      </c>
      <c r="M168" s="30">
        <f t="shared" ref="M168:M178" si="49">COUNTIF(G168:K168, "&gt;0" )</f>
        <v>5</v>
      </c>
      <c r="N168" s="30">
        <f t="shared" ref="N168:N178" si="50">IF(M168=0,0,L168/M168)</f>
        <v>200.4</v>
      </c>
    </row>
    <row r="169" spans="2:14" s="1" customFormat="1" ht="13.9" customHeight="1">
      <c r="B169" s="1" t="str">
        <f>Roster_Selection_Men!AB230&amp;" " &amp; "V "</f>
        <v xml:space="preserve">Southeastern Illinois College V </v>
      </c>
      <c r="C169" s="1" t="str">
        <f>Roster_Selection_Men!AD230</f>
        <v>18-39879</v>
      </c>
      <c r="D169" s="1" t="str">
        <f>Roster_Selection_Men!AE230</f>
        <v>Connor McCague</v>
      </c>
      <c r="E169" s="23"/>
      <c r="F169" s="1" t="str">
        <f>IF(ISERROR(Baker_Scores_Men_Var!E169), " ", IF(Baker_Scores_Men_Var!E169 = "Yes", "Yes", "  "))</f>
        <v xml:space="preserve">  </v>
      </c>
      <c r="G169" s="29">
        <v>114</v>
      </c>
      <c r="H169" s="29">
        <v>155</v>
      </c>
      <c r="I169" s="29">
        <v>151</v>
      </c>
      <c r="J169" s="29">
        <v>167</v>
      </c>
      <c r="K169" s="29">
        <v>168</v>
      </c>
      <c r="L169" s="30">
        <f t="shared" si="48"/>
        <v>755</v>
      </c>
      <c r="M169" s="30">
        <f t="shared" si="49"/>
        <v>5</v>
      </c>
      <c r="N169" s="30">
        <f t="shared" si="50"/>
        <v>151</v>
      </c>
    </row>
    <row r="170" spans="2:14" s="1" customFormat="1" ht="13.9" customHeight="1">
      <c r="B170" s="1" t="str">
        <f>Roster_Selection_Men!AB231&amp;" " &amp; "V "</f>
        <v xml:space="preserve">Southeastern Illinois College V </v>
      </c>
      <c r="C170" s="1" t="str">
        <f>Roster_Selection_Men!AD231</f>
        <v>16-144529</v>
      </c>
      <c r="D170" s="1" t="str">
        <f>Roster_Selection_Men!AE231</f>
        <v>Daden Moore</v>
      </c>
      <c r="E170" s="23"/>
      <c r="F170" s="1" t="str">
        <f>IF(ISERROR(Baker_Scores_Men_Var!E170), " ", IF(Baker_Scores_Men_Var!E170 = "Yes", "Yes", "  "))</f>
        <v xml:space="preserve">  </v>
      </c>
      <c r="G170" s="29">
        <v>160</v>
      </c>
      <c r="H170" s="29">
        <v>146</v>
      </c>
      <c r="I170" s="29">
        <v>149</v>
      </c>
      <c r="J170" s="29">
        <v>170</v>
      </c>
      <c r="K170" s="29">
        <v>181</v>
      </c>
      <c r="L170" s="30">
        <f t="shared" si="48"/>
        <v>806</v>
      </c>
      <c r="M170" s="30">
        <f t="shared" si="49"/>
        <v>5</v>
      </c>
      <c r="N170" s="30">
        <f t="shared" si="50"/>
        <v>161.19999999999999</v>
      </c>
    </row>
    <row r="171" spans="2:14" s="1" customFormat="1" ht="13.9" customHeight="1">
      <c r="B171" s="1" t="str">
        <f>Roster_Selection_Men!AB232&amp;" " &amp; "V "</f>
        <v xml:space="preserve">Southeastern Illinois College V </v>
      </c>
      <c r="C171" s="1" t="str">
        <f>Roster_Selection_Men!AD232</f>
        <v>22-93633</v>
      </c>
      <c r="D171" s="1" t="str">
        <f>Roster_Selection_Men!AE232</f>
        <v>Eli Fromm</v>
      </c>
      <c r="E171" s="23"/>
      <c r="F171" s="1" t="str">
        <f>IF(ISERROR(Baker_Scores_Men_Var!E171), " ", IF(Baker_Scores_Men_Var!E171 = "Yes", "Yes", "  "))</f>
        <v xml:space="preserve">  </v>
      </c>
      <c r="G171" s="29">
        <v>186</v>
      </c>
      <c r="H171" s="29">
        <v>141</v>
      </c>
      <c r="I171" s="29">
        <v>160</v>
      </c>
      <c r="J171" s="29">
        <v>173</v>
      </c>
      <c r="K171" s="29">
        <v>180</v>
      </c>
      <c r="L171" s="30">
        <f t="shared" si="48"/>
        <v>840</v>
      </c>
      <c r="M171" s="30">
        <f t="shared" si="49"/>
        <v>5</v>
      </c>
      <c r="N171" s="30">
        <f t="shared" si="50"/>
        <v>168</v>
      </c>
    </row>
    <row r="172" spans="2:14" s="1" customFormat="1" ht="13.9" customHeight="1">
      <c r="B172" s="1" t="str">
        <f>Roster_Selection_Men!AB233&amp;" " &amp; "V "</f>
        <v xml:space="preserve">Southeastern Illinois College V </v>
      </c>
      <c r="C172" s="1" t="str">
        <f>Roster_Selection_Men!AD233</f>
        <v>11-184002</v>
      </c>
      <c r="D172" s="1" t="str">
        <f>Roster_Selection_Men!AE233</f>
        <v>Jayden Vorhes</v>
      </c>
      <c r="E172" s="23"/>
      <c r="F172" s="1" t="str">
        <f>IF(ISERROR(Baker_Scores_Men_Var!E172), " ", IF(Baker_Scores_Men_Var!E172 = "Yes", "Yes", "  "))</f>
        <v xml:space="preserve">  </v>
      </c>
      <c r="G172" s="29">
        <v>190</v>
      </c>
      <c r="H172" s="29">
        <v>127</v>
      </c>
      <c r="I172" s="29">
        <v>179</v>
      </c>
      <c r="J172" s="29">
        <v>193</v>
      </c>
      <c r="K172" s="29">
        <v>137</v>
      </c>
      <c r="L172" s="30">
        <f t="shared" si="48"/>
        <v>826</v>
      </c>
      <c r="M172" s="30">
        <f t="shared" si="49"/>
        <v>5</v>
      </c>
      <c r="N172" s="30">
        <f t="shared" si="50"/>
        <v>165.2</v>
      </c>
    </row>
    <row r="173" spans="2:14" s="1" customFormat="1" ht="13.9" customHeight="1">
      <c r="B173" s="1" t="str">
        <f>Roster_Selection_Men!AB234&amp;" " &amp; "V "</f>
        <v xml:space="preserve"> V </v>
      </c>
      <c r="C173" s="1" t="str">
        <f>Roster_Selection_Men!AD234</f>
        <v/>
      </c>
      <c r="D173" s="1" t="str">
        <f>Roster_Selection_Men!AE234</f>
        <v/>
      </c>
      <c r="E173" s="23"/>
      <c r="F173" s="1" t="str">
        <f>IF(ISERROR(Baker_Scores_Men_Var!E173), " ", IF(Baker_Scores_Men_Var!E173 = "Yes", "Yes", "  "))</f>
        <v xml:space="preserve">  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30">
        <f t="shared" si="48"/>
        <v>0</v>
      </c>
      <c r="M173" s="30">
        <f t="shared" si="49"/>
        <v>0</v>
      </c>
      <c r="N173" s="30">
        <f t="shared" si="50"/>
        <v>0</v>
      </c>
    </row>
    <row r="174" spans="2:14" s="1" customFormat="1" ht="13.9" customHeight="1">
      <c r="B174" s="1" t="str">
        <f>Roster_Selection_Men!AB235&amp;" " &amp; "V "</f>
        <v xml:space="preserve"> V </v>
      </c>
      <c r="C174" s="1" t="str">
        <f>Roster_Selection_Men!AD235</f>
        <v/>
      </c>
      <c r="D174" s="1" t="str">
        <f>Roster_Selection_Men!AE235</f>
        <v/>
      </c>
      <c r="E174" s="23"/>
      <c r="F174" s="1" t="str">
        <f>IF(ISERROR(Baker_Scores_Men_Var!E174), " ", IF(Baker_Scores_Men_Var!E174 = "Yes", "Yes", "  "))</f>
        <v xml:space="preserve">  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30">
        <f t="shared" si="48"/>
        <v>0</v>
      </c>
      <c r="M174" s="30">
        <f t="shared" si="49"/>
        <v>0</v>
      </c>
      <c r="N174" s="30">
        <f t="shared" si="50"/>
        <v>0</v>
      </c>
    </row>
    <row r="175" spans="2:14" s="1" customFormat="1" ht="13.9" customHeight="1">
      <c r="B175" s="1" t="str">
        <f>Roster_Selection_Men!AB236&amp;" " &amp; "V "</f>
        <v xml:space="preserve"> V </v>
      </c>
      <c r="C175" s="1" t="str">
        <f>Roster_Selection_Men!AD236</f>
        <v/>
      </c>
      <c r="D175" s="1" t="str">
        <f>Roster_Selection_Men!AE236</f>
        <v/>
      </c>
      <c r="E175" s="23"/>
      <c r="F175" s="1" t="str">
        <f>IF(ISERROR(Baker_Scores_Men_Var!E175), " ", IF(Baker_Scores_Men_Var!E175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30">
        <f t="shared" si="48"/>
        <v>0</v>
      </c>
      <c r="M175" s="30">
        <f t="shared" si="49"/>
        <v>0</v>
      </c>
      <c r="N175" s="30">
        <f t="shared" si="50"/>
        <v>0</v>
      </c>
    </row>
    <row r="176" spans="2:14" s="1" customFormat="1" ht="13.9" customHeight="1">
      <c r="B176" s="1" t="s">
        <v>757</v>
      </c>
      <c r="C176" s="28" t="s">
        <v>7</v>
      </c>
      <c r="D176" s="23" t="s">
        <v>7</v>
      </c>
      <c r="E176" s="23"/>
      <c r="F176" s="23"/>
      <c r="G176" s="29"/>
      <c r="H176" s="29"/>
      <c r="I176" s="29"/>
      <c r="J176" s="29"/>
      <c r="K176" s="29"/>
      <c r="L176" s="30">
        <f t="shared" si="48"/>
        <v>0</v>
      </c>
      <c r="M176" s="30">
        <f t="shared" si="49"/>
        <v>0</v>
      </c>
      <c r="N176" s="30">
        <f t="shared" si="50"/>
        <v>0</v>
      </c>
    </row>
    <row r="177" spans="2:14" s="1" customFormat="1" ht="13.9" customHeight="1">
      <c r="B177" s="1" t="s">
        <v>757</v>
      </c>
      <c r="C177" s="28" t="s">
        <v>7</v>
      </c>
      <c r="D177" s="23" t="s">
        <v>7</v>
      </c>
      <c r="E177" s="23"/>
      <c r="F177" s="23"/>
      <c r="G177" s="29"/>
      <c r="H177" s="29"/>
      <c r="I177" s="29"/>
      <c r="J177" s="29"/>
      <c r="K177" s="29"/>
      <c r="L177" s="30">
        <f t="shared" si="48"/>
        <v>0</v>
      </c>
      <c r="M177" s="30">
        <f t="shared" si="49"/>
        <v>0</v>
      </c>
      <c r="N177" s="30">
        <f t="shared" si="50"/>
        <v>0</v>
      </c>
    </row>
    <row r="178" spans="2:14" s="1" customFormat="1" ht="13.9" customHeight="1">
      <c r="B178" s="1" t="s">
        <v>757</v>
      </c>
      <c r="C178" s="28" t="s">
        <v>7</v>
      </c>
      <c r="D178" s="23" t="s">
        <v>7</v>
      </c>
      <c r="E178" s="23"/>
      <c r="F178" s="23"/>
      <c r="G178" s="31"/>
      <c r="H178" s="31"/>
      <c r="I178" s="31"/>
      <c r="J178" s="31"/>
      <c r="K178" s="31"/>
      <c r="L178" s="32">
        <f t="shared" si="48"/>
        <v>0</v>
      </c>
      <c r="M178" s="32">
        <f t="shared" si="49"/>
        <v>0</v>
      </c>
      <c r="N178" s="30">
        <f t="shared" si="50"/>
        <v>0</v>
      </c>
    </row>
    <row r="179" spans="2:14" s="1" customFormat="1" ht="13.9" customHeight="1">
      <c r="B179" s="33"/>
      <c r="G179" s="30">
        <f t="shared" ref="G179:M179" si="51">SUM(G168:G178)</f>
        <v>835</v>
      </c>
      <c r="H179" s="30">
        <f t="shared" si="51"/>
        <v>783</v>
      </c>
      <c r="I179" s="30">
        <f t="shared" si="51"/>
        <v>832</v>
      </c>
      <c r="J179" s="30">
        <f t="shared" si="51"/>
        <v>891</v>
      </c>
      <c r="K179" s="30">
        <f t="shared" si="51"/>
        <v>888</v>
      </c>
      <c r="L179" s="34">
        <f t="shared" si="51"/>
        <v>4229</v>
      </c>
      <c r="M179" s="34">
        <f t="shared" si="51"/>
        <v>25</v>
      </c>
    </row>
    <row r="180" spans="2:14" s="1" customFormat="1" ht="13.9" customHeight="1"/>
    <row r="181" spans="2:14" s="1" customFormat="1" ht="13.9" customHeight="1">
      <c r="B181" s="1" t="str">
        <f>Roster_Selection_Men!AB237&amp;" " &amp; "V "</f>
        <v xml:space="preserve">St. Francis (IL) ,University Of V </v>
      </c>
      <c r="C181" s="1" t="str">
        <f>Roster_Selection_Men!AD237</f>
        <v>11-544965</v>
      </c>
      <c r="D181" s="1" t="str">
        <f>Roster_Selection_Men!AE237</f>
        <v>Anthony Lizzio</v>
      </c>
      <c r="E181" s="23"/>
      <c r="F181" s="1" t="str">
        <f>IF(ISERROR(Baker_Scores_Men_Var!E181), " ", IF(Baker_Scores_Men_Var!E181 = "Yes", "Yes", "  "))</f>
        <v xml:space="preserve">  </v>
      </c>
      <c r="G181" s="29">
        <v>0</v>
      </c>
      <c r="H181" s="29">
        <v>190</v>
      </c>
      <c r="I181" s="29">
        <v>205</v>
      </c>
      <c r="J181" s="29">
        <v>178</v>
      </c>
      <c r="K181" s="29">
        <v>204</v>
      </c>
      <c r="L181" s="30">
        <f t="shared" ref="L181:L191" si="52">SUM(G181:K181)</f>
        <v>777</v>
      </c>
      <c r="M181" s="30">
        <f t="shared" ref="M181:M191" si="53">COUNTIF(G181:K181, "&gt;0" )</f>
        <v>4</v>
      </c>
      <c r="N181" s="30">
        <f t="shared" ref="N181:N191" si="54">IF(M181=0,0,L181/M181)</f>
        <v>194.25</v>
      </c>
    </row>
    <row r="182" spans="2:14" s="1" customFormat="1" ht="13.9" customHeight="1">
      <c r="B182" s="1" t="str">
        <f>Roster_Selection_Men!AB238&amp;" " &amp; "V "</f>
        <v xml:space="preserve">St. Francis (IL) ,University Of V </v>
      </c>
      <c r="C182" s="1" t="str">
        <f>Roster_Selection_Men!AD238</f>
        <v>9229-56948</v>
      </c>
      <c r="D182" s="1" t="str">
        <f>Roster_Selection_Men!AE238</f>
        <v>Ardani Rodas</v>
      </c>
      <c r="E182" s="23"/>
      <c r="F182" s="1" t="str">
        <f>IF(ISERROR(Baker_Scores_Men_Var!E182), " ", IF(Baker_Scores_Men_Var!E182 = "Yes", "Yes", "  "))</f>
        <v xml:space="preserve">  </v>
      </c>
      <c r="G182" s="29">
        <v>213</v>
      </c>
      <c r="H182" s="29">
        <v>209</v>
      </c>
      <c r="I182" s="29">
        <v>0</v>
      </c>
      <c r="J182" s="29">
        <v>0</v>
      </c>
      <c r="K182" s="29">
        <v>0</v>
      </c>
      <c r="L182" s="30">
        <f t="shared" si="52"/>
        <v>422</v>
      </c>
      <c r="M182" s="30">
        <f t="shared" si="53"/>
        <v>2</v>
      </c>
      <c r="N182" s="30">
        <f t="shared" si="54"/>
        <v>211</v>
      </c>
    </row>
    <row r="183" spans="2:14" s="1" customFormat="1" ht="13.9" customHeight="1">
      <c r="B183" s="1" t="str">
        <f>Roster_Selection_Men!AB239&amp;" " &amp; "V "</f>
        <v xml:space="preserve">St. Francis (IL) ,University Of V </v>
      </c>
      <c r="C183" s="1" t="str">
        <f>Roster_Selection_Men!AD239</f>
        <v>7914-9422</v>
      </c>
      <c r="D183" s="1" t="str">
        <f>Roster_Selection_Men!AE239</f>
        <v>Brandon Williamson</v>
      </c>
      <c r="E183" s="23"/>
      <c r="F183" s="1" t="str">
        <f>IF(ISERROR(Baker_Scores_Men_Var!E183), " ", IF(Baker_Scores_Men_Var!E183 = "Yes", "Yes", "  "))</f>
        <v xml:space="preserve">  </v>
      </c>
      <c r="G183" s="29">
        <v>177</v>
      </c>
      <c r="H183" s="29">
        <v>201</v>
      </c>
      <c r="I183" s="29">
        <v>0</v>
      </c>
      <c r="J183" s="29">
        <v>0</v>
      </c>
      <c r="K183" s="29">
        <v>0</v>
      </c>
      <c r="L183" s="30">
        <f t="shared" si="52"/>
        <v>378</v>
      </c>
      <c r="M183" s="30">
        <f t="shared" si="53"/>
        <v>2</v>
      </c>
      <c r="N183" s="30">
        <f t="shared" si="54"/>
        <v>189</v>
      </c>
    </row>
    <row r="184" spans="2:14" s="1" customFormat="1" ht="13.9" customHeight="1">
      <c r="B184" s="1" t="str">
        <f>Roster_Selection_Men!AB240&amp;" " &amp; "V "</f>
        <v xml:space="preserve">St. Francis (IL) ,University Of V </v>
      </c>
      <c r="C184" s="1" t="str">
        <f>Roster_Selection_Men!AD240</f>
        <v>7914-10638</v>
      </c>
      <c r="D184" s="1" t="str">
        <f>Roster_Selection_Men!AE240</f>
        <v>Chris Bald</v>
      </c>
      <c r="E184" s="23"/>
      <c r="F184" s="1" t="str">
        <f>IF(ISERROR(Baker_Scores_Men_Var!E184), " ", IF(Baker_Scores_Men_Var!E184 = "Yes", "Yes", "  "))</f>
        <v xml:space="preserve">  </v>
      </c>
      <c r="G184" s="29">
        <v>216</v>
      </c>
      <c r="H184" s="29">
        <v>210</v>
      </c>
      <c r="I184" s="29">
        <v>300</v>
      </c>
      <c r="J184" s="29">
        <v>235</v>
      </c>
      <c r="K184" s="29">
        <v>149</v>
      </c>
      <c r="L184" s="30">
        <f t="shared" si="52"/>
        <v>1110</v>
      </c>
      <c r="M184" s="30">
        <f t="shared" si="53"/>
        <v>5</v>
      </c>
      <c r="N184" s="30">
        <f t="shared" si="54"/>
        <v>222</v>
      </c>
    </row>
    <row r="185" spans="2:14" s="1" customFormat="1" ht="13.9" customHeight="1">
      <c r="B185" s="1" t="str">
        <f>Roster_Selection_Men!AB241&amp;" " &amp; "V "</f>
        <v xml:space="preserve">St. Francis (IL) ,University Of V </v>
      </c>
      <c r="C185" s="1" t="str">
        <f>Roster_Selection_Men!AD241</f>
        <v>11-697068</v>
      </c>
      <c r="D185" s="1" t="str">
        <f>Roster_Selection_Men!AE241</f>
        <v>Christian Moore-Randle</v>
      </c>
      <c r="E185" s="23"/>
      <c r="F185" s="1" t="str">
        <f>IF(ISERROR(Baker_Scores_Men_Var!E185), " ", IF(Baker_Scores_Men_Var!E185 = "Yes", "Yes", "  "))</f>
        <v xml:space="preserve">  </v>
      </c>
      <c r="G185" s="29">
        <v>185</v>
      </c>
      <c r="H185" s="29">
        <v>0</v>
      </c>
      <c r="I185" s="29">
        <v>0</v>
      </c>
      <c r="J185" s="29">
        <v>0</v>
      </c>
      <c r="K185" s="29">
        <v>0</v>
      </c>
      <c r="L185" s="30">
        <f t="shared" si="52"/>
        <v>185</v>
      </c>
      <c r="M185" s="30">
        <f t="shared" si="53"/>
        <v>1</v>
      </c>
      <c r="N185" s="30">
        <f t="shared" si="54"/>
        <v>185</v>
      </c>
    </row>
    <row r="186" spans="2:14" s="1" customFormat="1" ht="13.9" customHeight="1">
      <c r="B186" s="1" t="str">
        <f>Roster_Selection_Men!AB242&amp;" " &amp; "V "</f>
        <v xml:space="preserve">St. Francis (IL) ,University Of V </v>
      </c>
      <c r="C186" s="1" t="str">
        <f>Roster_Selection_Men!AD242</f>
        <v>20-53104</v>
      </c>
      <c r="D186" s="1" t="str">
        <f>Roster_Selection_Men!AE242</f>
        <v>Jalen Pfaff</v>
      </c>
      <c r="E186" s="23"/>
      <c r="F186" s="1" t="str">
        <f>IF(ISERROR(Baker_Scores_Men_Var!E186), " ", IF(Baker_Scores_Men_Var!E186 = "Yes", "Yes", "  "))</f>
        <v xml:space="preserve">  </v>
      </c>
      <c r="G186" s="29">
        <v>257</v>
      </c>
      <c r="H186" s="29">
        <v>197</v>
      </c>
      <c r="I186" s="29">
        <v>222</v>
      </c>
      <c r="J186" s="29">
        <v>220</v>
      </c>
      <c r="K186" s="29">
        <v>216</v>
      </c>
      <c r="L186" s="30">
        <f t="shared" si="52"/>
        <v>1112</v>
      </c>
      <c r="M186" s="30">
        <f t="shared" si="53"/>
        <v>5</v>
      </c>
      <c r="N186" s="30">
        <f t="shared" si="54"/>
        <v>222.4</v>
      </c>
    </row>
    <row r="187" spans="2:14" s="1" customFormat="1" ht="13.9" customHeight="1">
      <c r="B187" s="1" t="str">
        <f>Roster_Selection_Men!AB243&amp;" " &amp; "V "</f>
        <v xml:space="preserve">St. Francis (IL) ,University Of V </v>
      </c>
      <c r="C187" s="1" t="str">
        <f>Roster_Selection_Men!AD243</f>
        <v>7914-46532</v>
      </c>
      <c r="D187" s="1" t="str">
        <f>Roster_Selection_Men!AE243</f>
        <v>Jared Krison</v>
      </c>
      <c r="E187" s="23"/>
      <c r="F187" s="1" t="str">
        <f>IF(ISERROR(Baker_Scores_Men_Var!E187), " ", IF(Baker_Scores_Men_Var!E187 = "Yes", "Yes", "  "))</f>
        <v xml:space="preserve">  </v>
      </c>
      <c r="G187" s="29">
        <v>0</v>
      </c>
      <c r="H187" s="29">
        <v>0</v>
      </c>
      <c r="I187" s="29">
        <v>227</v>
      </c>
      <c r="J187" s="29">
        <v>191</v>
      </c>
      <c r="K187" s="29">
        <v>202</v>
      </c>
      <c r="L187" s="30">
        <f t="shared" si="52"/>
        <v>620</v>
      </c>
      <c r="M187" s="30">
        <f t="shared" si="53"/>
        <v>3</v>
      </c>
      <c r="N187" s="30">
        <f t="shared" si="54"/>
        <v>206.66666666666666</v>
      </c>
    </row>
    <row r="188" spans="2:14" s="1" customFormat="1" ht="13.9" customHeight="1">
      <c r="B188" s="1" t="str">
        <f>Roster_Selection_Men!AB244&amp;" " &amp; "V "</f>
        <v xml:space="preserve">St. Francis (IL) ,University Of V </v>
      </c>
      <c r="C188" s="1" t="str">
        <f>Roster_Selection_Men!AD244</f>
        <v>17-11333</v>
      </c>
      <c r="D188" s="1" t="str">
        <f>Roster_Selection_Men!AE244</f>
        <v>Matt Devorsky</v>
      </c>
      <c r="E188" s="23"/>
      <c r="F188" s="1" t="str">
        <f>IF(ISERROR(Baker_Scores_Men_Var!E188), " ", IF(Baker_Scores_Men_Var!E188 = "Yes", "Yes", "  "))</f>
        <v xml:space="preserve">  </v>
      </c>
      <c r="G188" s="29">
        <v>0</v>
      </c>
      <c r="H188" s="29">
        <v>0</v>
      </c>
      <c r="I188" s="29">
        <v>160</v>
      </c>
      <c r="J188" s="29">
        <v>212</v>
      </c>
      <c r="K188" s="29">
        <v>237</v>
      </c>
      <c r="L188" s="30">
        <f t="shared" si="52"/>
        <v>609</v>
      </c>
      <c r="M188" s="30">
        <f t="shared" si="53"/>
        <v>3</v>
      </c>
      <c r="N188" s="30">
        <f t="shared" si="54"/>
        <v>203</v>
      </c>
    </row>
    <row r="189" spans="2:14" s="1" customFormat="1" ht="13.9" customHeight="1">
      <c r="B189" s="1" t="s">
        <v>758</v>
      </c>
      <c r="C189" s="28" t="s">
        <v>7</v>
      </c>
      <c r="D189" s="23" t="s">
        <v>7</v>
      </c>
      <c r="E189" s="23"/>
      <c r="F189" s="23"/>
      <c r="G189" s="29"/>
      <c r="H189" s="29"/>
      <c r="I189" s="29"/>
      <c r="J189" s="29"/>
      <c r="K189" s="29"/>
      <c r="L189" s="30">
        <f t="shared" si="52"/>
        <v>0</v>
      </c>
      <c r="M189" s="30">
        <f t="shared" si="53"/>
        <v>0</v>
      </c>
      <c r="N189" s="30">
        <f t="shared" si="54"/>
        <v>0</v>
      </c>
    </row>
    <row r="190" spans="2:14" s="1" customFormat="1" ht="13.9" customHeight="1">
      <c r="B190" s="1" t="s">
        <v>758</v>
      </c>
      <c r="C190" s="28" t="s">
        <v>7</v>
      </c>
      <c r="D190" s="23" t="s">
        <v>7</v>
      </c>
      <c r="E190" s="23"/>
      <c r="F190" s="23"/>
      <c r="G190" s="29"/>
      <c r="H190" s="29"/>
      <c r="I190" s="29"/>
      <c r="J190" s="29"/>
      <c r="K190" s="29"/>
      <c r="L190" s="30">
        <f t="shared" si="52"/>
        <v>0</v>
      </c>
      <c r="M190" s="30">
        <f t="shared" si="53"/>
        <v>0</v>
      </c>
      <c r="N190" s="30">
        <f t="shared" si="54"/>
        <v>0</v>
      </c>
    </row>
    <row r="191" spans="2:14" s="1" customFormat="1" ht="13.9" customHeight="1">
      <c r="B191" s="1" t="s">
        <v>758</v>
      </c>
      <c r="C191" s="28" t="s">
        <v>7</v>
      </c>
      <c r="D191" s="23" t="s">
        <v>7</v>
      </c>
      <c r="E191" s="23"/>
      <c r="F191" s="23"/>
      <c r="G191" s="31"/>
      <c r="H191" s="31"/>
      <c r="I191" s="31"/>
      <c r="J191" s="31"/>
      <c r="K191" s="31"/>
      <c r="L191" s="32">
        <f t="shared" si="52"/>
        <v>0</v>
      </c>
      <c r="M191" s="32">
        <f t="shared" si="53"/>
        <v>0</v>
      </c>
      <c r="N191" s="30">
        <f t="shared" si="54"/>
        <v>0</v>
      </c>
    </row>
    <row r="192" spans="2:14" s="1" customFormat="1" ht="13.9" customHeight="1">
      <c r="B192" s="33"/>
      <c r="G192" s="30">
        <f t="shared" ref="G192:M192" si="55">SUM(G181:G191)</f>
        <v>1048</v>
      </c>
      <c r="H192" s="30">
        <f t="shared" si="55"/>
        <v>1007</v>
      </c>
      <c r="I192" s="30">
        <f t="shared" si="55"/>
        <v>1114</v>
      </c>
      <c r="J192" s="30">
        <f t="shared" si="55"/>
        <v>1036</v>
      </c>
      <c r="K192" s="30">
        <f t="shared" si="55"/>
        <v>1008</v>
      </c>
      <c r="L192" s="34">
        <f t="shared" si="55"/>
        <v>5213</v>
      </c>
      <c r="M192" s="34">
        <f t="shared" si="55"/>
        <v>25</v>
      </c>
    </row>
    <row r="193" spans="2:14" s="1" customFormat="1" ht="13.9" customHeight="1"/>
    <row r="194" spans="2:14" s="1" customFormat="1" ht="13.9" customHeight="1">
      <c r="B194" s="1" t="str">
        <f>Roster_Selection_Men!AB263&amp;" " &amp; "V "</f>
        <v xml:space="preserve"> V </v>
      </c>
      <c r="C194" s="1" t="str">
        <f>Roster_Selection_Men!AD263</f>
        <v/>
      </c>
      <c r="D194" s="1" t="str">
        <f>Roster_Selection_Men!AE263</f>
        <v/>
      </c>
      <c r="E194" s="23"/>
      <c r="F194" s="1" t="str">
        <f>IF(ISERROR(Baker_Scores_Men_Var!E194), " ", IF(Baker_Scores_Men_Var!E194 = "Yes", "Yes", "  "))</f>
        <v xml:space="preserve">  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30">
        <f t="shared" ref="L194:L204" si="56">SUM(G194:K194)</f>
        <v>0</v>
      </c>
      <c r="M194" s="30">
        <f t="shared" ref="M194:M204" si="57">COUNTIF(G194:K194, "&gt;0" )</f>
        <v>0</v>
      </c>
      <c r="N194" s="30">
        <f t="shared" ref="N194:N204" si="58">IF(M194=0,0,L194/M194)</f>
        <v>0</v>
      </c>
    </row>
    <row r="195" spans="2:14" s="1" customFormat="1" ht="13.9" customHeight="1">
      <c r="B195" s="1" t="str">
        <f>Roster_Selection_Men!AB264&amp;" " &amp; "V "</f>
        <v xml:space="preserve"> V </v>
      </c>
      <c r="C195" s="1" t="str">
        <f>Roster_Selection_Men!AD264</f>
        <v/>
      </c>
      <c r="D195" s="1" t="str">
        <f>Roster_Selection_Men!AE264</f>
        <v/>
      </c>
      <c r="E195" s="23"/>
      <c r="F195" s="1" t="str">
        <f>IF(ISERROR(Baker_Scores_Men_Var!E195), " ", IF(Baker_Scores_Men_Var!E195 = "Yes", "Yes", "  "))</f>
        <v xml:space="preserve">  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30">
        <f t="shared" si="56"/>
        <v>0</v>
      </c>
      <c r="M195" s="30">
        <f t="shared" si="57"/>
        <v>0</v>
      </c>
      <c r="N195" s="30">
        <f t="shared" si="58"/>
        <v>0</v>
      </c>
    </row>
    <row r="196" spans="2:14" s="1" customFormat="1" ht="13.9" customHeight="1">
      <c r="B196" s="1" t="str">
        <f>Roster_Selection_Men!AB265&amp;" " &amp; "V "</f>
        <v xml:space="preserve"> V </v>
      </c>
      <c r="C196" s="1" t="str">
        <f>Roster_Selection_Men!AD265</f>
        <v/>
      </c>
      <c r="D196" s="1" t="str">
        <f>Roster_Selection_Men!AE265</f>
        <v/>
      </c>
      <c r="E196" s="23"/>
      <c r="F196" s="1" t="str">
        <f>IF(ISERROR(Baker_Scores_Men_Var!E196), " ", IF(Baker_Scores_Men_Var!E196 = "Yes", "Yes", "  "))</f>
        <v xml:space="preserve">  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  <c r="L196" s="30">
        <f t="shared" si="56"/>
        <v>0</v>
      </c>
      <c r="M196" s="30">
        <f t="shared" si="57"/>
        <v>0</v>
      </c>
      <c r="N196" s="30">
        <f t="shared" si="58"/>
        <v>0</v>
      </c>
    </row>
    <row r="197" spans="2:14" s="1" customFormat="1" ht="13.9" customHeight="1">
      <c r="B197" s="1" t="str">
        <f>Roster_Selection_Men!AB266&amp;" " &amp; "V "</f>
        <v xml:space="preserve"> V </v>
      </c>
      <c r="C197" s="1" t="str">
        <f>Roster_Selection_Men!AD266</f>
        <v/>
      </c>
      <c r="D197" s="1" t="str">
        <f>Roster_Selection_Men!AE266</f>
        <v/>
      </c>
      <c r="E197" s="23"/>
      <c r="F197" s="1" t="str">
        <f>IF(ISERROR(Baker_Scores_Men_Var!E197), " ", IF(Baker_Scores_Men_Var!E197 = "Yes", "Yes", "  "))</f>
        <v xml:space="preserve">  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30">
        <f t="shared" si="56"/>
        <v>0</v>
      </c>
      <c r="M197" s="30">
        <f t="shared" si="57"/>
        <v>0</v>
      </c>
      <c r="N197" s="30">
        <f t="shared" si="58"/>
        <v>0</v>
      </c>
    </row>
    <row r="198" spans="2:14" s="1" customFormat="1" ht="13.9" customHeight="1">
      <c r="B198" s="1" t="str">
        <f>Roster_Selection_Men!AB267&amp;" " &amp; "V "</f>
        <v xml:space="preserve"> V </v>
      </c>
      <c r="C198" s="1" t="str">
        <f>Roster_Selection_Men!AD267</f>
        <v/>
      </c>
      <c r="D198" s="1" t="str">
        <f>Roster_Selection_Men!AE267</f>
        <v/>
      </c>
      <c r="E198" s="23"/>
      <c r="F198" s="1" t="str">
        <f>IF(ISERROR(Baker_Scores_Men_Var!E198), " ", IF(Baker_Scores_Men_Var!E198 = "Yes", "Yes", "  "))</f>
        <v xml:space="preserve">  </v>
      </c>
      <c r="G198" s="29">
        <v>0</v>
      </c>
      <c r="H198" s="29">
        <v>0</v>
      </c>
      <c r="I198" s="29">
        <v>0</v>
      </c>
      <c r="J198" s="29">
        <v>0</v>
      </c>
      <c r="K198" s="29">
        <v>0</v>
      </c>
      <c r="L198" s="30">
        <f t="shared" si="56"/>
        <v>0</v>
      </c>
      <c r="M198" s="30">
        <f t="shared" si="57"/>
        <v>0</v>
      </c>
      <c r="N198" s="30">
        <f t="shared" si="58"/>
        <v>0</v>
      </c>
    </row>
    <row r="199" spans="2:14" s="1" customFormat="1" ht="13.9" customHeight="1">
      <c r="B199" s="1" t="str">
        <f>Roster_Selection_Men!AB268&amp;" " &amp; "V "</f>
        <v xml:space="preserve"> V </v>
      </c>
      <c r="C199" s="1" t="str">
        <f>Roster_Selection_Men!AD268</f>
        <v/>
      </c>
      <c r="D199" s="1" t="str">
        <f>Roster_Selection_Men!AE268</f>
        <v/>
      </c>
      <c r="E199" s="23"/>
      <c r="F199" s="1" t="str">
        <f>IF(ISERROR(Baker_Scores_Men_Var!E199), " ", IF(Baker_Scores_Men_Var!E199 = "Yes", "Yes", "  "))</f>
        <v xml:space="preserve">  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30">
        <f t="shared" si="56"/>
        <v>0</v>
      </c>
      <c r="M199" s="30">
        <f t="shared" si="57"/>
        <v>0</v>
      </c>
      <c r="N199" s="30">
        <f t="shared" si="58"/>
        <v>0</v>
      </c>
    </row>
    <row r="200" spans="2:14" s="1" customFormat="1" ht="13.9" customHeight="1">
      <c r="B200" s="1" t="str">
        <f>Roster_Selection_Men!AB269&amp;" " &amp; "V "</f>
        <v xml:space="preserve"> V </v>
      </c>
      <c r="C200" s="1" t="str">
        <f>Roster_Selection_Men!AD269</f>
        <v/>
      </c>
      <c r="D200" s="1" t="str">
        <f>Roster_Selection_Men!AE269</f>
        <v/>
      </c>
      <c r="E200" s="23"/>
      <c r="F200" s="1" t="str">
        <f>IF(ISERROR(Baker_Scores_Men_Var!E200), " ", IF(Baker_Scores_Men_Var!E200 = "Yes", "Yes", "  "))</f>
        <v xml:space="preserve">  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30">
        <f t="shared" si="56"/>
        <v>0</v>
      </c>
      <c r="M200" s="30">
        <f t="shared" si="57"/>
        <v>0</v>
      </c>
      <c r="N200" s="30">
        <f t="shared" si="58"/>
        <v>0</v>
      </c>
    </row>
    <row r="201" spans="2:14" s="1" customFormat="1" ht="13.9" customHeight="1">
      <c r="B201" s="1" t="str">
        <f>Roster_Selection_Men!AB270&amp;" " &amp; "V "</f>
        <v xml:space="preserve"> V </v>
      </c>
      <c r="C201" s="1" t="str">
        <f>Roster_Selection_Men!AD270</f>
        <v/>
      </c>
      <c r="D201" s="1" t="str">
        <f>Roster_Selection_Men!AE270</f>
        <v/>
      </c>
      <c r="E201" s="23"/>
      <c r="F201" s="1" t="str">
        <f>IF(ISERROR(Baker_Scores_Men_Var!E201), " ", IF(Baker_Scores_Men_Var!E201 = "Yes", "Yes", "  "))</f>
        <v xml:space="preserve">  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30">
        <f t="shared" si="56"/>
        <v>0</v>
      </c>
      <c r="M201" s="30">
        <f t="shared" si="57"/>
        <v>0</v>
      </c>
      <c r="N201" s="30">
        <f t="shared" si="58"/>
        <v>0</v>
      </c>
    </row>
    <row r="202" spans="2:14" s="1" customFormat="1" ht="13.9" customHeight="1">
      <c r="B202" s="1" t="s">
        <v>759</v>
      </c>
      <c r="C202" s="28" t="s">
        <v>7</v>
      </c>
      <c r="D202" s="23" t="s">
        <v>7</v>
      </c>
      <c r="E202" s="23"/>
      <c r="F202" s="23"/>
      <c r="G202" s="29"/>
      <c r="H202" s="29"/>
      <c r="I202" s="29"/>
      <c r="J202" s="29"/>
      <c r="K202" s="29"/>
      <c r="L202" s="30">
        <f t="shared" si="56"/>
        <v>0</v>
      </c>
      <c r="M202" s="30">
        <f t="shared" si="57"/>
        <v>0</v>
      </c>
      <c r="N202" s="30">
        <f t="shared" si="58"/>
        <v>0</v>
      </c>
    </row>
    <row r="203" spans="2:14" s="1" customFormat="1" ht="13.9" customHeight="1">
      <c r="B203" s="1" t="s">
        <v>759</v>
      </c>
      <c r="C203" s="28" t="s">
        <v>7</v>
      </c>
      <c r="D203" s="23" t="s">
        <v>7</v>
      </c>
      <c r="E203" s="23"/>
      <c r="F203" s="23"/>
      <c r="G203" s="29"/>
      <c r="H203" s="29"/>
      <c r="I203" s="29"/>
      <c r="J203" s="29"/>
      <c r="K203" s="29"/>
      <c r="L203" s="30">
        <f t="shared" si="56"/>
        <v>0</v>
      </c>
      <c r="M203" s="30">
        <f t="shared" si="57"/>
        <v>0</v>
      </c>
      <c r="N203" s="30">
        <f t="shared" si="58"/>
        <v>0</v>
      </c>
    </row>
    <row r="204" spans="2:14" s="1" customFormat="1" ht="13.9" customHeight="1">
      <c r="B204" s="1" t="s">
        <v>759</v>
      </c>
      <c r="C204" s="28" t="s">
        <v>7</v>
      </c>
      <c r="D204" s="23" t="s">
        <v>7</v>
      </c>
      <c r="E204" s="23"/>
      <c r="F204" s="23"/>
      <c r="G204" s="31"/>
      <c r="H204" s="31"/>
      <c r="I204" s="31"/>
      <c r="J204" s="31"/>
      <c r="K204" s="31"/>
      <c r="L204" s="32">
        <f t="shared" si="56"/>
        <v>0</v>
      </c>
      <c r="M204" s="32">
        <f t="shared" si="57"/>
        <v>0</v>
      </c>
      <c r="N204" s="30">
        <f t="shared" si="58"/>
        <v>0</v>
      </c>
    </row>
    <row r="205" spans="2:14" s="1" customFormat="1" ht="13.9" customHeight="1">
      <c r="B205" s="33"/>
      <c r="G205" s="30">
        <f t="shared" ref="G205:M205" si="59">SUM(G194:G204)</f>
        <v>0</v>
      </c>
      <c r="H205" s="30">
        <f t="shared" si="59"/>
        <v>0</v>
      </c>
      <c r="I205" s="30">
        <f t="shared" si="59"/>
        <v>0</v>
      </c>
      <c r="J205" s="30">
        <f t="shared" si="59"/>
        <v>0</v>
      </c>
      <c r="K205" s="30">
        <f t="shared" si="59"/>
        <v>0</v>
      </c>
      <c r="L205" s="34">
        <f t="shared" si="59"/>
        <v>0</v>
      </c>
      <c r="M205" s="34">
        <f t="shared" si="59"/>
        <v>0</v>
      </c>
    </row>
    <row r="206" spans="2:14" s="1" customFormat="1" ht="13.9" customHeight="1"/>
    <row r="207" spans="2:14" s="1" customFormat="1" ht="13.9" customHeight="1">
      <c r="B207" s="1" t="str">
        <f>Roster_Selection_Men!AB271&amp;" " &amp; "V "</f>
        <v xml:space="preserve">Tennessee Wesleyan University V </v>
      </c>
      <c r="C207" s="1" t="str">
        <f>Roster_Selection_Men!AD271</f>
        <v>11-241906</v>
      </c>
      <c r="D207" s="1" t="str">
        <f>Roster_Selection_Men!AE271</f>
        <v>Adam Driver</v>
      </c>
      <c r="E207" s="23"/>
      <c r="F207" s="1" t="str">
        <f>IF(ISERROR(Baker_Scores_Men_Var!E207), " ", IF(Baker_Scores_Men_Var!E207 = "Yes", "Yes", "  "))</f>
        <v xml:space="preserve">  </v>
      </c>
      <c r="G207" s="29">
        <v>220</v>
      </c>
      <c r="H207" s="29">
        <v>246</v>
      </c>
      <c r="I207" s="29">
        <v>157</v>
      </c>
      <c r="J207" s="29">
        <v>0</v>
      </c>
      <c r="K207" s="29">
        <v>0</v>
      </c>
      <c r="L207" s="30">
        <f t="shared" ref="L207:L217" si="60">SUM(G207:K207)</f>
        <v>623</v>
      </c>
      <c r="M207" s="30">
        <f t="shared" ref="M207:M217" si="61">COUNTIF(G207:K207, "&gt;0" )</f>
        <v>3</v>
      </c>
      <c r="N207" s="30">
        <f t="shared" ref="N207:N217" si="62">IF(M207=0,0,L207/M207)</f>
        <v>207.66666666666666</v>
      </c>
    </row>
    <row r="208" spans="2:14" s="1" customFormat="1" ht="13.9" customHeight="1">
      <c r="B208" s="1" t="str">
        <f>Roster_Selection_Men!AB272&amp;" " &amp; "V "</f>
        <v xml:space="preserve">Tennessee Wesleyan University V </v>
      </c>
      <c r="C208" s="1" t="str">
        <f>Roster_Selection_Men!AD272</f>
        <v>16-32593</v>
      </c>
      <c r="D208" s="1" t="str">
        <f>Roster_Selection_Men!AE272</f>
        <v>Cameron Compton</v>
      </c>
      <c r="E208" s="23"/>
      <c r="F208" s="1" t="str">
        <f>IF(ISERROR(Baker_Scores_Men_Var!E208), " ", IF(Baker_Scores_Men_Var!E208 = "Yes", "Yes", "  "))</f>
        <v xml:space="preserve">  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30">
        <f t="shared" si="60"/>
        <v>0</v>
      </c>
      <c r="M208" s="30">
        <f t="shared" si="61"/>
        <v>0</v>
      </c>
      <c r="N208" s="30">
        <f t="shared" si="62"/>
        <v>0</v>
      </c>
    </row>
    <row r="209" spans="2:14" s="1" customFormat="1" ht="13.9" customHeight="1">
      <c r="B209" s="1" t="str">
        <f>Roster_Selection_Men!AB273&amp;" " &amp; "V "</f>
        <v xml:space="preserve">Tennessee Wesleyan University V </v>
      </c>
      <c r="C209" s="1" t="str">
        <f>Roster_Selection_Men!AD273</f>
        <v>11-230862</v>
      </c>
      <c r="D209" s="1" t="str">
        <f>Roster_Selection_Men!AE273</f>
        <v>Devean Littlejohn</v>
      </c>
      <c r="E209" s="23"/>
      <c r="F209" s="1" t="str">
        <f>IF(ISERROR(Baker_Scores_Men_Var!E209), " ", IF(Baker_Scores_Men_Var!E209 = "Yes", "Yes", "  "))</f>
        <v xml:space="preserve">  </v>
      </c>
      <c r="G209" s="29">
        <v>166</v>
      </c>
      <c r="H209" s="29">
        <v>201</v>
      </c>
      <c r="I209" s="29">
        <v>197</v>
      </c>
      <c r="J209" s="29">
        <v>244</v>
      </c>
      <c r="K209" s="29">
        <v>197</v>
      </c>
      <c r="L209" s="30">
        <f t="shared" si="60"/>
        <v>1005</v>
      </c>
      <c r="M209" s="30">
        <f t="shared" si="61"/>
        <v>5</v>
      </c>
      <c r="N209" s="30">
        <f t="shared" si="62"/>
        <v>201</v>
      </c>
    </row>
    <row r="210" spans="2:14" s="1" customFormat="1" ht="13.9" customHeight="1">
      <c r="B210" s="1" t="str">
        <f>Roster_Selection_Men!AB274&amp;" " &amp; "V "</f>
        <v xml:space="preserve">Tennessee Wesleyan University V </v>
      </c>
      <c r="C210" s="1" t="str">
        <f>Roster_Selection_Men!AD274</f>
        <v>11-349432</v>
      </c>
      <c r="D210" s="1" t="str">
        <f>Roster_Selection_Men!AE274</f>
        <v>Duane Jones</v>
      </c>
      <c r="E210" s="23"/>
      <c r="F210" s="1" t="str">
        <f>IF(ISERROR(Baker_Scores_Men_Var!E210), " ", IF(Baker_Scores_Men_Var!E210 = "Yes", "Yes", "  "))</f>
        <v xml:space="preserve">  </v>
      </c>
      <c r="G210" s="29">
        <v>0</v>
      </c>
      <c r="H210" s="29">
        <v>0</v>
      </c>
      <c r="I210" s="29">
        <v>0</v>
      </c>
      <c r="J210" s="29">
        <v>210</v>
      </c>
      <c r="K210" s="29">
        <v>200</v>
      </c>
      <c r="L210" s="30">
        <f t="shared" si="60"/>
        <v>410</v>
      </c>
      <c r="M210" s="30">
        <f t="shared" si="61"/>
        <v>2</v>
      </c>
      <c r="N210" s="30">
        <f t="shared" si="62"/>
        <v>205</v>
      </c>
    </row>
    <row r="211" spans="2:14" s="1" customFormat="1" ht="13.9" customHeight="1">
      <c r="B211" s="1" t="str">
        <f>Roster_Selection_Men!AB275&amp;" " &amp; "V "</f>
        <v xml:space="preserve">Tennessee Wesleyan University V </v>
      </c>
      <c r="C211" s="1" t="str">
        <f>Roster_Selection_Men!AD275</f>
        <v>11-241908</v>
      </c>
      <c r="D211" s="1" t="str">
        <f>Roster_Selection_Men!AE275</f>
        <v>Kory Driver</v>
      </c>
      <c r="E211" s="23"/>
      <c r="F211" s="1" t="str">
        <f>IF(ISERROR(Baker_Scores_Men_Var!E211), " ", IF(Baker_Scores_Men_Var!E211 = "Yes", "Yes", "  "))</f>
        <v xml:space="preserve">  </v>
      </c>
      <c r="G211" s="29">
        <v>234</v>
      </c>
      <c r="H211" s="29">
        <v>200</v>
      </c>
      <c r="I211" s="29">
        <v>220</v>
      </c>
      <c r="J211" s="29">
        <v>207</v>
      </c>
      <c r="K211" s="29">
        <v>179</v>
      </c>
      <c r="L211" s="30">
        <f t="shared" si="60"/>
        <v>1040</v>
      </c>
      <c r="M211" s="30">
        <f t="shared" si="61"/>
        <v>5</v>
      </c>
      <c r="N211" s="30">
        <f t="shared" si="62"/>
        <v>208</v>
      </c>
    </row>
    <row r="212" spans="2:14" s="1" customFormat="1" ht="13.9" customHeight="1">
      <c r="B212" s="1" t="str">
        <f>Roster_Selection_Men!AB276&amp;" " &amp; "V "</f>
        <v xml:space="preserve">Tennessee Wesleyan University V </v>
      </c>
      <c r="C212" s="1" t="str">
        <f>Roster_Selection_Men!AD276</f>
        <v>7914-3412</v>
      </c>
      <c r="D212" s="1" t="str">
        <f>Roster_Selection_Men!AE276</f>
        <v>Oliver Lawson</v>
      </c>
      <c r="E212" s="23"/>
      <c r="F212" s="1" t="str">
        <f>IF(ISERROR(Baker_Scores_Men_Var!E212), " ", IF(Baker_Scores_Men_Var!E212 = "Yes", "Yes", "  "))</f>
        <v xml:space="preserve">  </v>
      </c>
      <c r="G212" s="29">
        <v>214</v>
      </c>
      <c r="H212" s="29">
        <v>276</v>
      </c>
      <c r="I212" s="29">
        <v>213</v>
      </c>
      <c r="J212" s="29">
        <v>175</v>
      </c>
      <c r="K212" s="29">
        <v>165</v>
      </c>
      <c r="L212" s="30">
        <f t="shared" si="60"/>
        <v>1043</v>
      </c>
      <c r="M212" s="30">
        <f t="shared" si="61"/>
        <v>5</v>
      </c>
      <c r="N212" s="30">
        <f t="shared" si="62"/>
        <v>208.6</v>
      </c>
    </row>
    <row r="213" spans="2:14" s="1" customFormat="1" ht="13.9" customHeight="1">
      <c r="B213" s="1" t="str">
        <f>Roster_Selection_Men!AB277&amp;" " &amp; "V "</f>
        <v xml:space="preserve">Tennessee Wesleyan University V </v>
      </c>
      <c r="C213" s="1" t="str">
        <f>Roster_Selection_Men!AD277</f>
        <v>8663-24627</v>
      </c>
      <c r="D213" s="1" t="str">
        <f>Roster_Selection_Men!AE277</f>
        <v>Tyler Moore</v>
      </c>
      <c r="E213" s="23"/>
      <c r="F213" s="1" t="str">
        <f>IF(ISERROR(Baker_Scores_Men_Var!E213), " ", IF(Baker_Scores_Men_Var!E213 = "Yes", "Yes", "  "))</f>
        <v xml:space="preserve">  </v>
      </c>
      <c r="G213" s="29">
        <v>234</v>
      </c>
      <c r="H213" s="29">
        <v>214</v>
      </c>
      <c r="I213" s="29">
        <v>241</v>
      </c>
      <c r="J213" s="29">
        <v>177</v>
      </c>
      <c r="K213" s="29">
        <v>202</v>
      </c>
      <c r="L213" s="30">
        <f t="shared" si="60"/>
        <v>1068</v>
      </c>
      <c r="M213" s="30">
        <f t="shared" si="61"/>
        <v>5</v>
      </c>
      <c r="N213" s="30">
        <f t="shared" si="62"/>
        <v>213.6</v>
      </c>
    </row>
    <row r="214" spans="2:14" s="1" customFormat="1" ht="13.9" customHeight="1">
      <c r="B214" s="1" t="str">
        <f>Roster_Selection_Men!AB278&amp;" " &amp; "V "</f>
        <v xml:space="preserve"> V </v>
      </c>
      <c r="C214" s="1" t="str">
        <f>Roster_Selection_Men!AD278</f>
        <v/>
      </c>
      <c r="D214" s="1" t="str">
        <f>Roster_Selection_Men!AE278</f>
        <v/>
      </c>
      <c r="E214" s="23"/>
      <c r="F214" s="1" t="str">
        <f>IF(ISERROR(Baker_Scores_Men_Var!E214), " ", IF(Baker_Scores_Men_Var!E214 = "Yes", "Yes", "  "))</f>
        <v xml:space="preserve">  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30">
        <f t="shared" si="60"/>
        <v>0</v>
      </c>
      <c r="M214" s="30">
        <f t="shared" si="61"/>
        <v>0</v>
      </c>
      <c r="N214" s="30">
        <f t="shared" si="62"/>
        <v>0</v>
      </c>
    </row>
    <row r="215" spans="2:14" s="1" customFormat="1" ht="13.9" customHeight="1">
      <c r="B215" s="1" t="s">
        <v>760</v>
      </c>
      <c r="C215" s="28" t="s">
        <v>7</v>
      </c>
      <c r="D215" s="23" t="s">
        <v>7</v>
      </c>
      <c r="E215" s="23"/>
      <c r="F215" s="23"/>
      <c r="G215" s="29"/>
      <c r="H215" s="29"/>
      <c r="I215" s="29"/>
      <c r="J215" s="29"/>
      <c r="K215" s="29"/>
      <c r="L215" s="30">
        <f t="shared" si="60"/>
        <v>0</v>
      </c>
      <c r="M215" s="30">
        <f t="shared" si="61"/>
        <v>0</v>
      </c>
      <c r="N215" s="30">
        <f t="shared" si="62"/>
        <v>0</v>
      </c>
    </row>
    <row r="216" spans="2:14" s="1" customFormat="1" ht="13.9" customHeight="1">
      <c r="B216" s="1" t="s">
        <v>760</v>
      </c>
      <c r="C216" s="28" t="s">
        <v>7</v>
      </c>
      <c r="D216" s="23" t="s">
        <v>7</v>
      </c>
      <c r="E216" s="23"/>
      <c r="F216" s="23"/>
      <c r="G216" s="29"/>
      <c r="H216" s="29"/>
      <c r="I216" s="29"/>
      <c r="J216" s="29"/>
      <c r="K216" s="29"/>
      <c r="L216" s="30">
        <f t="shared" si="60"/>
        <v>0</v>
      </c>
      <c r="M216" s="30">
        <f t="shared" si="61"/>
        <v>0</v>
      </c>
      <c r="N216" s="30">
        <f t="shared" si="62"/>
        <v>0</v>
      </c>
    </row>
    <row r="217" spans="2:14" s="1" customFormat="1" ht="13.9" customHeight="1">
      <c r="B217" s="1" t="s">
        <v>760</v>
      </c>
      <c r="C217" s="28" t="s">
        <v>7</v>
      </c>
      <c r="D217" s="23" t="s">
        <v>7</v>
      </c>
      <c r="E217" s="23"/>
      <c r="F217" s="23"/>
      <c r="G217" s="31"/>
      <c r="H217" s="31"/>
      <c r="I217" s="31"/>
      <c r="J217" s="31"/>
      <c r="K217" s="31"/>
      <c r="L217" s="32">
        <f t="shared" si="60"/>
        <v>0</v>
      </c>
      <c r="M217" s="32">
        <f t="shared" si="61"/>
        <v>0</v>
      </c>
      <c r="N217" s="30">
        <f t="shared" si="62"/>
        <v>0</v>
      </c>
    </row>
    <row r="218" spans="2:14" s="1" customFormat="1" ht="13.9" customHeight="1">
      <c r="B218" s="33"/>
      <c r="G218" s="30">
        <f t="shared" ref="G218:M218" si="63">SUM(G207:G217)</f>
        <v>1068</v>
      </c>
      <c r="H218" s="30">
        <f t="shared" si="63"/>
        <v>1137</v>
      </c>
      <c r="I218" s="30">
        <f t="shared" si="63"/>
        <v>1028</v>
      </c>
      <c r="J218" s="30">
        <f t="shared" si="63"/>
        <v>1013</v>
      </c>
      <c r="K218" s="30">
        <f t="shared" si="63"/>
        <v>943</v>
      </c>
      <c r="L218" s="34">
        <f t="shared" si="63"/>
        <v>5189</v>
      </c>
      <c r="M218" s="34">
        <f t="shared" si="63"/>
        <v>25</v>
      </c>
    </row>
    <row r="219" spans="2:14" s="1" customFormat="1" ht="13.9" customHeight="1"/>
    <row r="220" spans="2:14" s="1" customFormat="1" ht="13.9" customHeight="1">
      <c r="B220" s="1" t="str">
        <f>Roster_Selection_Men!AB285&amp;" " &amp; "V "</f>
        <v xml:space="preserve">Union College V </v>
      </c>
      <c r="C220" s="1" t="str">
        <f>Roster_Selection_Men!AD285</f>
        <v>11-182949</v>
      </c>
      <c r="D220" s="1" t="str">
        <f>Roster_Selection_Men!AE285</f>
        <v>Charles Goguen</v>
      </c>
      <c r="E220" s="23"/>
      <c r="F220" s="1" t="str">
        <f>IF(ISERROR(Baker_Scores_Men_Var!E220), " ", IF(Baker_Scores_Men_Var!E220 = "Yes", "Yes", "  "))</f>
        <v xml:space="preserve">  </v>
      </c>
      <c r="G220" s="29">
        <v>175</v>
      </c>
      <c r="H220" s="29">
        <v>208</v>
      </c>
      <c r="I220" s="29">
        <v>158</v>
      </c>
      <c r="J220" s="29">
        <v>163</v>
      </c>
      <c r="K220" s="29">
        <v>247</v>
      </c>
      <c r="L220" s="30">
        <f t="shared" ref="L220:L230" si="64">SUM(G220:K220)</f>
        <v>951</v>
      </c>
      <c r="M220" s="30">
        <f t="shared" ref="M220:M230" si="65">COUNTIF(G220:K220, "&gt;0" )</f>
        <v>5</v>
      </c>
      <c r="N220" s="30">
        <f t="shared" ref="N220:N230" si="66">IF(M220=0,0,L220/M220)</f>
        <v>190.2</v>
      </c>
    </row>
    <row r="221" spans="2:14" s="1" customFormat="1" ht="13.9" customHeight="1">
      <c r="B221" s="1" t="str">
        <f>Roster_Selection_Men!AB286&amp;" " &amp; "V "</f>
        <v xml:space="preserve">Union College V </v>
      </c>
      <c r="C221" s="1" t="str">
        <f>Roster_Selection_Men!AD286</f>
        <v>11-430517</v>
      </c>
      <c r="D221" s="1" t="str">
        <f>Roster_Selection_Men!AE286</f>
        <v>David Painter</v>
      </c>
      <c r="E221" s="23"/>
      <c r="F221" s="1" t="str">
        <f>IF(ISERROR(Baker_Scores_Men_Var!E221), " ", IF(Baker_Scores_Men_Var!E221 = "Yes", "Yes", "  "))</f>
        <v xml:space="preserve">  </v>
      </c>
      <c r="G221" s="29">
        <v>163</v>
      </c>
      <c r="H221" s="29">
        <v>201</v>
      </c>
      <c r="I221" s="29">
        <v>208</v>
      </c>
      <c r="J221" s="29">
        <v>190</v>
      </c>
      <c r="K221" s="29">
        <v>197</v>
      </c>
      <c r="L221" s="30">
        <f t="shared" si="64"/>
        <v>959</v>
      </c>
      <c r="M221" s="30">
        <f t="shared" si="65"/>
        <v>5</v>
      </c>
      <c r="N221" s="30">
        <f t="shared" si="66"/>
        <v>191.8</v>
      </c>
    </row>
    <row r="222" spans="2:14" s="1" customFormat="1" ht="13.9" customHeight="1">
      <c r="B222" s="1" t="str">
        <f>Roster_Selection_Men!AB287&amp;" " &amp; "V "</f>
        <v xml:space="preserve">Union College V </v>
      </c>
      <c r="C222" s="1" t="str">
        <f>Roster_Selection_Men!AD287</f>
        <v>11-262432</v>
      </c>
      <c r="D222" s="1" t="str">
        <f>Roster_Selection_Men!AE287</f>
        <v>Dylan Barkdoll</v>
      </c>
      <c r="E222" s="23"/>
      <c r="F222" s="1" t="str">
        <f>IF(ISERROR(Baker_Scores_Men_Var!E222), " ", IF(Baker_Scores_Men_Var!E222 = "Yes", "Yes", "  "))</f>
        <v xml:space="preserve">  </v>
      </c>
      <c r="G222" s="29">
        <v>0</v>
      </c>
      <c r="H222" s="29">
        <v>0</v>
      </c>
      <c r="I222" s="29">
        <v>0</v>
      </c>
      <c r="J222" s="29">
        <v>0</v>
      </c>
      <c r="K222" s="29">
        <v>167</v>
      </c>
      <c r="L222" s="30">
        <f t="shared" si="64"/>
        <v>167</v>
      </c>
      <c r="M222" s="30">
        <f t="shared" si="65"/>
        <v>1</v>
      </c>
      <c r="N222" s="30">
        <f t="shared" si="66"/>
        <v>167</v>
      </c>
    </row>
    <row r="223" spans="2:14" s="1" customFormat="1" ht="13.9" customHeight="1">
      <c r="B223" s="1" t="str">
        <f>Roster_Selection_Men!AB288&amp;" " &amp; "V "</f>
        <v xml:space="preserve">Union College V </v>
      </c>
      <c r="C223" s="1" t="str">
        <f>Roster_Selection_Men!AD288</f>
        <v>17-18896</v>
      </c>
      <c r="D223" s="1" t="str">
        <f>Roster_Selection_Men!AE288</f>
        <v>Hunter Cain</v>
      </c>
      <c r="E223" s="23"/>
      <c r="F223" s="1" t="str">
        <f>IF(ISERROR(Baker_Scores_Men_Var!E223), " ", IF(Baker_Scores_Men_Var!E223 = "Yes", "Yes", "  "))</f>
        <v xml:space="preserve">  </v>
      </c>
      <c r="G223" s="29">
        <v>186</v>
      </c>
      <c r="H223" s="29">
        <v>186</v>
      </c>
      <c r="I223" s="29">
        <v>144</v>
      </c>
      <c r="J223" s="29">
        <v>0</v>
      </c>
      <c r="K223" s="29">
        <v>0</v>
      </c>
      <c r="L223" s="30">
        <f t="shared" si="64"/>
        <v>516</v>
      </c>
      <c r="M223" s="30">
        <f t="shared" si="65"/>
        <v>3</v>
      </c>
      <c r="N223" s="30">
        <f t="shared" si="66"/>
        <v>172</v>
      </c>
    </row>
    <row r="224" spans="2:14" s="1" customFormat="1" ht="13.9" customHeight="1">
      <c r="B224" s="1" t="str">
        <f>Roster_Selection_Men!AB289&amp;" " &amp; "V "</f>
        <v xml:space="preserve">Union College V </v>
      </c>
      <c r="C224" s="1" t="str">
        <f>Roster_Selection_Men!AD289</f>
        <v>4860-813</v>
      </c>
      <c r="D224" s="1" t="str">
        <f>Roster_Selection_Men!AE289</f>
        <v>Jeffrey Carter</v>
      </c>
      <c r="E224" s="23"/>
      <c r="F224" s="1" t="str">
        <f>IF(ISERROR(Baker_Scores_Men_Var!E224), " ", IF(Baker_Scores_Men_Var!E224 = "Yes", "Yes", "  "))</f>
        <v xml:space="preserve">  </v>
      </c>
      <c r="G224" s="29">
        <v>0</v>
      </c>
      <c r="H224" s="29">
        <v>220</v>
      </c>
      <c r="I224" s="29">
        <v>185</v>
      </c>
      <c r="J224" s="29">
        <v>206</v>
      </c>
      <c r="K224" s="29">
        <v>162</v>
      </c>
      <c r="L224" s="30">
        <f t="shared" si="64"/>
        <v>773</v>
      </c>
      <c r="M224" s="30">
        <f t="shared" si="65"/>
        <v>4</v>
      </c>
      <c r="N224" s="30">
        <f t="shared" si="66"/>
        <v>193.25</v>
      </c>
    </row>
    <row r="225" spans="2:14" s="1" customFormat="1" ht="13.9" customHeight="1">
      <c r="B225" s="1" t="str">
        <f>Roster_Selection_Men!AB290&amp;" " &amp; "V "</f>
        <v xml:space="preserve">Union College V </v>
      </c>
      <c r="C225" s="1" t="str">
        <f>Roster_Selection_Men!AD290</f>
        <v>20-21971</v>
      </c>
      <c r="D225" s="1" t="str">
        <f>Roster_Selection_Men!AE290</f>
        <v>Michael Dixon</v>
      </c>
      <c r="E225" s="23"/>
      <c r="F225" s="1" t="str">
        <f>IF(ISERROR(Baker_Scores_Men_Var!E225), " ", IF(Baker_Scores_Men_Var!E225 = "Yes", "Yes", "  "))</f>
        <v xml:space="preserve">  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30">
        <f t="shared" si="64"/>
        <v>0</v>
      </c>
      <c r="M225" s="30">
        <f t="shared" si="65"/>
        <v>0</v>
      </c>
      <c r="N225" s="30">
        <f t="shared" si="66"/>
        <v>0</v>
      </c>
    </row>
    <row r="226" spans="2:14" s="1" customFormat="1" ht="13.9" customHeight="1">
      <c r="B226" s="1" t="str">
        <f>Roster_Selection_Men!AB291&amp;" " &amp; "V "</f>
        <v xml:space="preserve">Union College V </v>
      </c>
      <c r="C226" s="1" t="str">
        <f>Roster_Selection_Men!AD291</f>
        <v>15-128090</v>
      </c>
      <c r="D226" s="1" t="str">
        <f>Roster_Selection_Men!AE291</f>
        <v>Rieley Ulanday</v>
      </c>
      <c r="E226" s="23"/>
      <c r="F226" s="1" t="str">
        <f>IF(ISERROR(Baker_Scores_Men_Var!E226), " ", IF(Baker_Scores_Men_Var!E226 = "Yes", "Yes", "  "))</f>
        <v xml:space="preserve">  </v>
      </c>
      <c r="G226" s="29">
        <v>186</v>
      </c>
      <c r="H226" s="29">
        <v>174</v>
      </c>
      <c r="I226" s="29">
        <v>183</v>
      </c>
      <c r="J226" s="29">
        <v>137</v>
      </c>
      <c r="K226" s="29">
        <v>0</v>
      </c>
      <c r="L226" s="30">
        <f t="shared" si="64"/>
        <v>680</v>
      </c>
      <c r="M226" s="30">
        <f t="shared" si="65"/>
        <v>4</v>
      </c>
      <c r="N226" s="30">
        <f t="shared" si="66"/>
        <v>170</v>
      </c>
    </row>
    <row r="227" spans="2:14" s="1" customFormat="1" ht="13.9" customHeight="1">
      <c r="B227" s="1" t="str">
        <f>Roster_Selection_Men!AB292&amp;" " &amp; "V "</f>
        <v xml:space="preserve">Union College V </v>
      </c>
      <c r="C227" s="1" t="str">
        <f>Roster_Selection_Men!AD292</f>
        <v>19-39497</v>
      </c>
      <c r="D227" s="1" t="str">
        <f>Roster_Selection_Men!AE292</f>
        <v>Zack Lipson</v>
      </c>
      <c r="E227" s="23"/>
      <c r="F227" s="1" t="str">
        <f>IF(ISERROR(Baker_Scores_Men_Var!E227), " ", IF(Baker_Scores_Men_Var!E227 = "Yes", "Yes", "  "))</f>
        <v xml:space="preserve">  </v>
      </c>
      <c r="G227" s="29">
        <v>145</v>
      </c>
      <c r="H227" s="29">
        <v>0</v>
      </c>
      <c r="I227" s="29">
        <v>0</v>
      </c>
      <c r="J227" s="29">
        <v>195</v>
      </c>
      <c r="K227" s="29">
        <v>177</v>
      </c>
      <c r="L227" s="30">
        <f t="shared" si="64"/>
        <v>517</v>
      </c>
      <c r="M227" s="30">
        <f t="shared" si="65"/>
        <v>3</v>
      </c>
      <c r="N227" s="30">
        <f t="shared" si="66"/>
        <v>172.33333333333334</v>
      </c>
    </row>
    <row r="228" spans="2:14" s="1" customFormat="1" ht="13.9" customHeight="1">
      <c r="B228" s="1" t="s">
        <v>761</v>
      </c>
      <c r="C228" s="28" t="s">
        <v>7</v>
      </c>
      <c r="D228" s="23" t="s">
        <v>7</v>
      </c>
      <c r="E228" s="23"/>
      <c r="F228" s="23"/>
      <c r="G228" s="29"/>
      <c r="H228" s="29"/>
      <c r="I228" s="29"/>
      <c r="J228" s="29"/>
      <c r="K228" s="29"/>
      <c r="L228" s="30">
        <f t="shared" si="64"/>
        <v>0</v>
      </c>
      <c r="M228" s="30">
        <f t="shared" si="65"/>
        <v>0</v>
      </c>
      <c r="N228" s="30">
        <f t="shared" si="66"/>
        <v>0</v>
      </c>
    </row>
    <row r="229" spans="2:14" s="1" customFormat="1" ht="13.9" customHeight="1">
      <c r="B229" s="1" t="s">
        <v>761</v>
      </c>
      <c r="C229" s="28" t="s">
        <v>7</v>
      </c>
      <c r="D229" s="23" t="s">
        <v>7</v>
      </c>
      <c r="E229" s="23"/>
      <c r="F229" s="23"/>
      <c r="G229" s="29"/>
      <c r="H229" s="29"/>
      <c r="I229" s="29"/>
      <c r="J229" s="29"/>
      <c r="K229" s="29"/>
      <c r="L229" s="30">
        <f t="shared" si="64"/>
        <v>0</v>
      </c>
      <c r="M229" s="30">
        <f t="shared" si="65"/>
        <v>0</v>
      </c>
      <c r="N229" s="30">
        <f t="shared" si="66"/>
        <v>0</v>
      </c>
    </row>
    <row r="230" spans="2:14" s="1" customFormat="1" ht="13.9" customHeight="1">
      <c r="B230" s="1" t="s">
        <v>761</v>
      </c>
      <c r="C230" s="28" t="s">
        <v>7</v>
      </c>
      <c r="D230" s="23" t="s">
        <v>7</v>
      </c>
      <c r="E230" s="23"/>
      <c r="F230" s="23"/>
      <c r="G230" s="31"/>
      <c r="H230" s="31"/>
      <c r="I230" s="31"/>
      <c r="J230" s="31"/>
      <c r="K230" s="31"/>
      <c r="L230" s="32">
        <f t="shared" si="64"/>
        <v>0</v>
      </c>
      <c r="M230" s="32">
        <f t="shared" si="65"/>
        <v>0</v>
      </c>
      <c r="N230" s="30">
        <f t="shared" si="66"/>
        <v>0</v>
      </c>
    </row>
    <row r="231" spans="2:14" s="1" customFormat="1" ht="13.9" customHeight="1">
      <c r="B231" s="33"/>
      <c r="G231" s="30">
        <f t="shared" ref="G231:M231" si="67">SUM(G220:G230)</f>
        <v>855</v>
      </c>
      <c r="H231" s="30">
        <f t="shared" si="67"/>
        <v>989</v>
      </c>
      <c r="I231" s="30">
        <f t="shared" si="67"/>
        <v>878</v>
      </c>
      <c r="J231" s="30">
        <f t="shared" si="67"/>
        <v>891</v>
      </c>
      <c r="K231" s="30">
        <f t="shared" si="67"/>
        <v>950</v>
      </c>
      <c r="L231" s="34">
        <f t="shared" si="67"/>
        <v>4563</v>
      </c>
      <c r="M231" s="34">
        <f t="shared" si="67"/>
        <v>25</v>
      </c>
    </row>
    <row r="232" spans="2:14" s="1" customFormat="1" ht="13.9" customHeight="1"/>
    <row r="233" spans="2:14" s="1" customFormat="1" ht="13.9" customHeight="1">
      <c r="B233" s="1" t="str">
        <f>Roster_Selection_Men!AB294&amp;" " &amp; "V "</f>
        <v xml:space="preserve">University of the Cumberlands V </v>
      </c>
      <c r="C233" s="1" t="str">
        <f>Roster_Selection_Men!AD294</f>
        <v>11-77678</v>
      </c>
      <c r="D233" s="1" t="str">
        <f>Roster_Selection_Men!AE294</f>
        <v>Aidan Longo</v>
      </c>
      <c r="E233" s="23"/>
      <c r="F233" s="1" t="str">
        <f>IF(ISERROR(Baker_Scores_Men_Var!E233), " ", IF(Baker_Scores_Men_Var!E233 = "Yes", "Yes", "  "))</f>
        <v xml:space="preserve">  </v>
      </c>
      <c r="G233" s="29">
        <v>152</v>
      </c>
      <c r="H233" s="29">
        <v>0</v>
      </c>
      <c r="I233" s="29">
        <v>0</v>
      </c>
      <c r="J233" s="29">
        <v>0</v>
      </c>
      <c r="K233" s="29">
        <v>177</v>
      </c>
      <c r="L233" s="30">
        <f t="shared" ref="L233:L243" si="68">SUM(G233:K233)</f>
        <v>329</v>
      </c>
      <c r="M233" s="30">
        <f t="shared" ref="M233:M243" si="69">COUNTIF(G233:K233, "&gt;0" )</f>
        <v>2</v>
      </c>
      <c r="N233" s="30">
        <f t="shared" ref="N233:N243" si="70">IF(M233=0,0,L233/M233)</f>
        <v>164.5</v>
      </c>
    </row>
    <row r="234" spans="2:14" s="1" customFormat="1" ht="13.9" customHeight="1">
      <c r="B234" s="1" t="str">
        <f>Roster_Selection_Men!AB295&amp;" " &amp; "V "</f>
        <v xml:space="preserve">University of the Cumberlands V </v>
      </c>
      <c r="C234" s="1" t="str">
        <f>Roster_Selection_Men!AD295</f>
        <v>18-2834</v>
      </c>
      <c r="D234" s="1" t="str">
        <f>Roster_Selection_Men!AE295</f>
        <v>Austin Hale</v>
      </c>
      <c r="E234" s="23"/>
      <c r="F234" s="1" t="str">
        <f>IF(ISERROR(Baker_Scores_Men_Var!E234), " ", IF(Baker_Scores_Men_Var!E234 = "Yes", "Yes", "  "))</f>
        <v xml:space="preserve">  </v>
      </c>
      <c r="G234" s="29">
        <v>0</v>
      </c>
      <c r="H234" s="29">
        <v>179</v>
      </c>
      <c r="I234" s="29">
        <v>151</v>
      </c>
      <c r="J234" s="29">
        <v>154</v>
      </c>
      <c r="K234" s="29">
        <v>0</v>
      </c>
      <c r="L234" s="30">
        <f t="shared" si="68"/>
        <v>484</v>
      </c>
      <c r="M234" s="30">
        <f t="shared" si="69"/>
        <v>3</v>
      </c>
      <c r="N234" s="30">
        <f t="shared" si="70"/>
        <v>161.33333333333334</v>
      </c>
    </row>
    <row r="235" spans="2:14" s="1" customFormat="1" ht="13.9" customHeight="1">
      <c r="B235" s="1" t="str">
        <f>Roster_Selection_Men!AB296&amp;" " &amp; "V "</f>
        <v xml:space="preserve">University of the Cumberlands V </v>
      </c>
      <c r="C235" s="1" t="str">
        <f>Roster_Selection_Men!AD296</f>
        <v>11-746126</v>
      </c>
      <c r="D235" s="1" t="str">
        <f>Roster_Selection_Men!AE296</f>
        <v>Charles Wilken</v>
      </c>
      <c r="E235" s="23"/>
      <c r="F235" s="1" t="str">
        <f>IF(ISERROR(Baker_Scores_Men_Var!E235), " ", IF(Baker_Scores_Men_Var!E235 = "Yes", "Yes", "  "))</f>
        <v xml:space="preserve">  </v>
      </c>
      <c r="G235" s="29">
        <v>244</v>
      </c>
      <c r="H235" s="29">
        <v>277</v>
      </c>
      <c r="I235" s="29">
        <v>191</v>
      </c>
      <c r="J235" s="29">
        <v>200</v>
      </c>
      <c r="K235" s="29">
        <v>168</v>
      </c>
      <c r="L235" s="30">
        <f t="shared" si="68"/>
        <v>1080</v>
      </c>
      <c r="M235" s="30">
        <f t="shared" si="69"/>
        <v>5</v>
      </c>
      <c r="N235" s="30">
        <f t="shared" si="70"/>
        <v>216</v>
      </c>
    </row>
    <row r="236" spans="2:14" s="1" customFormat="1" ht="13.9" customHeight="1">
      <c r="B236" s="1" t="str">
        <f>Roster_Selection_Men!AB297&amp;" " &amp; "V "</f>
        <v xml:space="preserve">University of the Cumberlands V </v>
      </c>
      <c r="C236" s="1" t="str">
        <f>Roster_Selection_Men!AD297</f>
        <v>20-39316</v>
      </c>
      <c r="D236" s="1" t="str">
        <f>Roster_Selection_Men!AE297</f>
        <v>Cody Lumpkins</v>
      </c>
      <c r="E236" s="23"/>
      <c r="F236" s="1" t="str">
        <f>IF(ISERROR(Baker_Scores_Men_Var!E236), " ", IF(Baker_Scores_Men_Var!E236 = "Yes", "Yes", "  "))</f>
        <v xml:space="preserve">  </v>
      </c>
      <c r="G236" s="29">
        <v>161</v>
      </c>
      <c r="H236" s="29">
        <v>174</v>
      </c>
      <c r="I236" s="29">
        <v>182</v>
      </c>
      <c r="J236" s="29">
        <v>135</v>
      </c>
      <c r="K236" s="29">
        <v>0</v>
      </c>
      <c r="L236" s="30">
        <f t="shared" si="68"/>
        <v>652</v>
      </c>
      <c r="M236" s="30">
        <f t="shared" si="69"/>
        <v>4</v>
      </c>
      <c r="N236" s="30">
        <f t="shared" si="70"/>
        <v>163</v>
      </c>
    </row>
    <row r="237" spans="2:14" s="1" customFormat="1" ht="13.9" customHeight="1">
      <c r="B237" s="1" t="str">
        <f>Roster_Selection_Men!AB298&amp;" " &amp; "V "</f>
        <v xml:space="preserve">University of the Cumberlands V </v>
      </c>
      <c r="C237" s="1" t="str">
        <f>Roster_Selection_Men!AD298</f>
        <v>16-162248</v>
      </c>
      <c r="D237" s="1" t="str">
        <f>Roster_Selection_Men!AE298</f>
        <v>Koby Brewer</v>
      </c>
      <c r="E237" s="23"/>
      <c r="F237" s="1" t="str">
        <f>IF(ISERROR(Baker_Scores_Men_Var!E237), " ", IF(Baker_Scores_Men_Var!E237 = "Yes", "Yes", "  "))</f>
        <v xml:space="preserve">  </v>
      </c>
      <c r="G237" s="29">
        <v>0</v>
      </c>
      <c r="H237" s="29">
        <v>0</v>
      </c>
      <c r="I237" s="29">
        <v>241</v>
      </c>
      <c r="J237" s="29">
        <v>164</v>
      </c>
      <c r="K237" s="29">
        <v>168</v>
      </c>
      <c r="L237" s="30">
        <f t="shared" si="68"/>
        <v>573</v>
      </c>
      <c r="M237" s="30">
        <f t="shared" si="69"/>
        <v>3</v>
      </c>
      <c r="N237" s="30">
        <f t="shared" si="70"/>
        <v>191</v>
      </c>
    </row>
    <row r="238" spans="2:14" s="1" customFormat="1" ht="13.9" customHeight="1">
      <c r="B238" s="1" t="str">
        <f>Roster_Selection_Men!AB299&amp;" " &amp; "V "</f>
        <v xml:space="preserve">University of the Cumberlands V </v>
      </c>
      <c r="C238" s="1" t="str">
        <f>Roster_Selection_Men!AD299</f>
        <v>8069-30719</v>
      </c>
      <c r="D238" s="1" t="str">
        <f>Roster_Selection_Men!AE299</f>
        <v>Liam Mcnamara</v>
      </c>
      <c r="E238" s="23"/>
      <c r="F238" s="1" t="str">
        <f>IF(ISERROR(Baker_Scores_Men_Var!E238), " ", IF(Baker_Scores_Men_Var!E238 = "Yes", "Yes", "  "))</f>
        <v xml:space="preserve">  </v>
      </c>
      <c r="G238" s="29">
        <v>176</v>
      </c>
      <c r="H238" s="29">
        <v>152</v>
      </c>
      <c r="I238" s="29">
        <v>0</v>
      </c>
      <c r="J238" s="29">
        <v>245</v>
      </c>
      <c r="K238" s="29">
        <v>186</v>
      </c>
      <c r="L238" s="30">
        <f t="shared" si="68"/>
        <v>759</v>
      </c>
      <c r="M238" s="30">
        <f t="shared" si="69"/>
        <v>4</v>
      </c>
      <c r="N238" s="30">
        <f t="shared" si="70"/>
        <v>189.75</v>
      </c>
    </row>
    <row r="239" spans="2:14" s="1" customFormat="1" ht="13.9" customHeight="1">
      <c r="B239" s="1" t="str">
        <f>Roster_Selection_Men!AB300&amp;" " &amp; "V "</f>
        <v xml:space="preserve">University of the Cumberlands V </v>
      </c>
      <c r="C239" s="1" t="str">
        <f>Roster_Selection_Men!AD300</f>
        <v>18-64010</v>
      </c>
      <c r="D239" s="1" t="str">
        <f>Roster_Selection_Men!AE300</f>
        <v>Stephen Simmons</v>
      </c>
      <c r="E239" s="23"/>
      <c r="F239" s="1" t="str">
        <f>IF(ISERROR(Baker_Scores_Men_Var!E239), " ", IF(Baker_Scores_Men_Var!E239 = "Yes", "Yes", "  "))</f>
        <v xml:space="preserve">  </v>
      </c>
      <c r="G239" s="29">
        <v>192</v>
      </c>
      <c r="H239" s="29">
        <v>184</v>
      </c>
      <c r="I239" s="29">
        <v>166</v>
      </c>
      <c r="J239" s="29">
        <v>0</v>
      </c>
      <c r="K239" s="29">
        <v>168</v>
      </c>
      <c r="L239" s="30">
        <f t="shared" si="68"/>
        <v>710</v>
      </c>
      <c r="M239" s="30">
        <f t="shared" si="69"/>
        <v>4</v>
      </c>
      <c r="N239" s="30">
        <f t="shared" si="70"/>
        <v>177.5</v>
      </c>
    </row>
    <row r="240" spans="2:14" s="1" customFormat="1" ht="13.9" customHeight="1">
      <c r="B240" s="1" t="str">
        <f>Roster_Selection_Men!AB301&amp;" " &amp; "V "</f>
        <v xml:space="preserve"> V </v>
      </c>
      <c r="C240" s="1" t="str">
        <f>Roster_Selection_Men!AD301</f>
        <v/>
      </c>
      <c r="D240" s="1" t="str">
        <f>Roster_Selection_Men!AE301</f>
        <v/>
      </c>
      <c r="E240" s="23"/>
      <c r="F240" s="1" t="str">
        <f>IF(ISERROR(Baker_Scores_Men_Var!E240), " ", IF(Baker_Scores_Men_Var!E240 = "Yes", "Yes", "  "))</f>
        <v xml:space="preserve">  </v>
      </c>
      <c r="G240" s="29">
        <v>0</v>
      </c>
      <c r="H240" s="29">
        <v>0</v>
      </c>
      <c r="I240" s="29">
        <v>0</v>
      </c>
      <c r="J240" s="29">
        <v>0</v>
      </c>
      <c r="K240" s="29">
        <v>0</v>
      </c>
      <c r="L240" s="30">
        <f t="shared" si="68"/>
        <v>0</v>
      </c>
      <c r="M240" s="30">
        <f t="shared" si="69"/>
        <v>0</v>
      </c>
      <c r="N240" s="30">
        <f t="shared" si="70"/>
        <v>0</v>
      </c>
    </row>
    <row r="241" spans="2:14" s="1" customFormat="1" ht="13.9" customHeight="1">
      <c r="B241" s="1" t="s">
        <v>762</v>
      </c>
      <c r="C241" s="28" t="s">
        <v>7</v>
      </c>
      <c r="D241" s="23" t="s">
        <v>7</v>
      </c>
      <c r="E241" s="23"/>
      <c r="F241" s="23"/>
      <c r="G241" s="29"/>
      <c r="H241" s="29"/>
      <c r="I241" s="29"/>
      <c r="J241" s="29"/>
      <c r="K241" s="29"/>
      <c r="L241" s="30">
        <f t="shared" si="68"/>
        <v>0</v>
      </c>
      <c r="M241" s="30">
        <f t="shared" si="69"/>
        <v>0</v>
      </c>
      <c r="N241" s="30">
        <f t="shared" si="70"/>
        <v>0</v>
      </c>
    </row>
    <row r="242" spans="2:14" s="1" customFormat="1" ht="13.9" customHeight="1">
      <c r="B242" s="1" t="s">
        <v>762</v>
      </c>
      <c r="C242" s="28" t="s">
        <v>7</v>
      </c>
      <c r="D242" s="23" t="s">
        <v>7</v>
      </c>
      <c r="E242" s="23"/>
      <c r="F242" s="23"/>
      <c r="G242" s="29"/>
      <c r="H242" s="29"/>
      <c r="I242" s="29"/>
      <c r="J242" s="29"/>
      <c r="K242" s="29"/>
      <c r="L242" s="30">
        <f t="shared" si="68"/>
        <v>0</v>
      </c>
      <c r="M242" s="30">
        <f t="shared" si="69"/>
        <v>0</v>
      </c>
      <c r="N242" s="30">
        <f t="shared" si="70"/>
        <v>0</v>
      </c>
    </row>
    <row r="243" spans="2:14" s="1" customFormat="1" ht="13.9" customHeight="1">
      <c r="B243" s="1" t="s">
        <v>762</v>
      </c>
      <c r="C243" s="28" t="s">
        <v>7</v>
      </c>
      <c r="D243" s="23" t="s">
        <v>7</v>
      </c>
      <c r="E243" s="23"/>
      <c r="F243" s="23"/>
      <c r="G243" s="31"/>
      <c r="H243" s="31"/>
      <c r="I243" s="31"/>
      <c r="J243" s="31"/>
      <c r="K243" s="31"/>
      <c r="L243" s="32">
        <f t="shared" si="68"/>
        <v>0</v>
      </c>
      <c r="M243" s="32">
        <f t="shared" si="69"/>
        <v>0</v>
      </c>
      <c r="N243" s="30">
        <f t="shared" si="70"/>
        <v>0</v>
      </c>
    </row>
    <row r="244" spans="2:14" s="1" customFormat="1" ht="13.9" customHeight="1">
      <c r="B244" s="33"/>
      <c r="G244" s="30">
        <f t="shared" ref="G244:M244" si="71">SUM(G233:G243)</f>
        <v>925</v>
      </c>
      <c r="H244" s="30">
        <f t="shared" si="71"/>
        <v>966</v>
      </c>
      <c r="I244" s="30">
        <f t="shared" si="71"/>
        <v>931</v>
      </c>
      <c r="J244" s="30">
        <f t="shared" si="71"/>
        <v>898</v>
      </c>
      <c r="K244" s="30">
        <f t="shared" si="71"/>
        <v>867</v>
      </c>
      <c r="L244" s="34">
        <f t="shared" si="71"/>
        <v>4587</v>
      </c>
      <c r="M244" s="34">
        <f t="shared" si="71"/>
        <v>25</v>
      </c>
    </row>
    <row r="245" spans="2:14" s="1" customFormat="1" ht="13.9" customHeight="1"/>
    <row r="246" spans="2:14" s="1" customFormat="1" ht="13.9" customHeight="1">
      <c r="B246" s="1" t="str">
        <f>Roster_Selection_Men!AB302&amp;" " &amp; "V "</f>
        <v xml:space="preserve">Vincennes University V </v>
      </c>
      <c r="C246" s="1" t="str">
        <f>Roster_Selection_Men!AD302</f>
        <v>5730-32087</v>
      </c>
      <c r="D246" s="1" t="str">
        <f>Roster_Selection_Men!AE302</f>
        <v>Brighton Lucas</v>
      </c>
      <c r="E246" s="23"/>
      <c r="F246" s="1" t="str">
        <f>IF(ISERROR(Baker_Scores_Men_Var!E246), " ", IF(Baker_Scores_Men_Var!E246 = "Yes", "Yes", "  "))</f>
        <v xml:space="preserve">  </v>
      </c>
      <c r="G246" s="29">
        <v>163</v>
      </c>
      <c r="H246" s="29">
        <v>184</v>
      </c>
      <c r="I246" s="29">
        <v>204</v>
      </c>
      <c r="J246" s="29">
        <v>189</v>
      </c>
      <c r="K246" s="29">
        <v>205</v>
      </c>
      <c r="L246" s="30">
        <f t="shared" ref="L246:L256" si="72">SUM(G246:K246)</f>
        <v>945</v>
      </c>
      <c r="M246" s="30">
        <f t="shared" ref="M246:M256" si="73">COUNTIF(G246:K246, "&gt;0" )</f>
        <v>5</v>
      </c>
      <c r="N246" s="30">
        <f t="shared" ref="N246:N256" si="74">IF(M246=0,0,L246/M246)</f>
        <v>189</v>
      </c>
    </row>
    <row r="247" spans="2:14" s="1" customFormat="1" ht="13.9" customHeight="1">
      <c r="B247" s="1" t="str">
        <f>Roster_Selection_Men!AB303&amp;" " &amp; "V "</f>
        <v xml:space="preserve">Vincennes University V </v>
      </c>
      <c r="C247" s="1" t="str">
        <f>Roster_Selection_Men!AD303</f>
        <v>8270-890</v>
      </c>
      <c r="D247" s="1" t="str">
        <f>Roster_Selection_Men!AE303</f>
        <v>Cayden Russell</v>
      </c>
      <c r="E247" s="23"/>
      <c r="F247" s="1" t="str">
        <f>IF(ISERROR(Baker_Scores_Men_Var!E247), " ", IF(Baker_Scores_Men_Var!E247 = "Yes", "Yes", "  "))</f>
        <v xml:space="preserve">  </v>
      </c>
      <c r="G247" s="29">
        <v>167</v>
      </c>
      <c r="H247" s="29">
        <v>217</v>
      </c>
      <c r="I247" s="29">
        <v>162</v>
      </c>
      <c r="J247" s="29">
        <v>248</v>
      </c>
      <c r="K247" s="29">
        <v>187</v>
      </c>
      <c r="L247" s="30">
        <f t="shared" si="72"/>
        <v>981</v>
      </c>
      <c r="M247" s="30">
        <f t="shared" si="73"/>
        <v>5</v>
      </c>
      <c r="N247" s="30">
        <f t="shared" si="74"/>
        <v>196.2</v>
      </c>
    </row>
    <row r="248" spans="2:14" s="1" customFormat="1" ht="13.9" customHeight="1">
      <c r="B248" s="1" t="str">
        <f>Roster_Selection_Men!AB304&amp;" " &amp; "V "</f>
        <v xml:space="preserve">Vincennes University V </v>
      </c>
      <c r="C248" s="1" t="str">
        <f>Roster_Selection_Men!AD304</f>
        <v>21-69159</v>
      </c>
      <c r="D248" s="1" t="str">
        <f>Roster_Selection_Men!AE304</f>
        <v>Dakota Waskom</v>
      </c>
      <c r="E248" s="23"/>
      <c r="F248" s="1" t="str">
        <f>IF(ISERROR(Baker_Scores_Men_Var!E248), " ", IF(Baker_Scores_Men_Var!E248 = "Yes", "Yes", "  "))</f>
        <v xml:space="preserve">  </v>
      </c>
      <c r="G248" s="29">
        <v>148</v>
      </c>
      <c r="H248" s="29">
        <v>172</v>
      </c>
      <c r="I248" s="29">
        <v>189</v>
      </c>
      <c r="J248" s="29">
        <v>225</v>
      </c>
      <c r="K248" s="29">
        <v>199</v>
      </c>
      <c r="L248" s="30">
        <f t="shared" si="72"/>
        <v>933</v>
      </c>
      <c r="M248" s="30">
        <f t="shared" si="73"/>
        <v>5</v>
      </c>
      <c r="N248" s="30">
        <f t="shared" si="74"/>
        <v>186.6</v>
      </c>
    </row>
    <row r="249" spans="2:14" s="1" customFormat="1" ht="13.9" customHeight="1">
      <c r="B249" s="1" t="str">
        <f>Roster_Selection_Men!AB305&amp;" " &amp; "V "</f>
        <v xml:space="preserve">Vincennes University V </v>
      </c>
      <c r="C249" s="1" t="str">
        <f>Roster_Selection_Men!AD305</f>
        <v>17-13713</v>
      </c>
      <c r="D249" s="1" t="str">
        <f>Roster_Selection_Men!AE305</f>
        <v>Dylan Lewis</v>
      </c>
      <c r="E249" s="23"/>
      <c r="F249" s="1" t="str">
        <f>IF(ISERROR(Baker_Scores_Men_Var!E249), " ", IF(Baker_Scores_Men_Var!E249 = "Yes", "Yes", "  "))</f>
        <v xml:space="preserve">  </v>
      </c>
      <c r="G249" s="29">
        <v>164</v>
      </c>
      <c r="H249" s="29">
        <v>0</v>
      </c>
      <c r="I249" s="29">
        <v>0</v>
      </c>
      <c r="J249" s="29">
        <v>162</v>
      </c>
      <c r="K249" s="29">
        <v>165</v>
      </c>
      <c r="L249" s="30">
        <f t="shared" si="72"/>
        <v>491</v>
      </c>
      <c r="M249" s="30">
        <f t="shared" si="73"/>
        <v>3</v>
      </c>
      <c r="N249" s="30">
        <f t="shared" si="74"/>
        <v>163.66666666666666</v>
      </c>
    </row>
    <row r="250" spans="2:14" s="1" customFormat="1" ht="13.9" customHeight="1">
      <c r="B250" s="1" t="str">
        <f>Roster_Selection_Men!AB306&amp;" " &amp; "V "</f>
        <v xml:space="preserve">Vincennes University V </v>
      </c>
      <c r="C250" s="1" t="str">
        <f>Roster_Selection_Men!AD306</f>
        <v>18-12079</v>
      </c>
      <c r="D250" s="1" t="str">
        <f>Roster_Selection_Men!AE306</f>
        <v>Kannon King</v>
      </c>
      <c r="E250" s="23"/>
      <c r="F250" s="1" t="str">
        <f>IF(ISERROR(Baker_Scores_Men_Var!E250), " ", IF(Baker_Scores_Men_Var!E250 = "Yes", "Yes", "  "))</f>
        <v xml:space="preserve">  </v>
      </c>
      <c r="G250" s="29">
        <v>0</v>
      </c>
      <c r="H250" s="29">
        <v>167</v>
      </c>
      <c r="I250" s="29">
        <v>128</v>
      </c>
      <c r="J250" s="29">
        <v>0</v>
      </c>
      <c r="K250" s="29">
        <v>0</v>
      </c>
      <c r="L250" s="30">
        <f t="shared" si="72"/>
        <v>295</v>
      </c>
      <c r="M250" s="30">
        <f t="shared" si="73"/>
        <v>2</v>
      </c>
      <c r="N250" s="30">
        <f t="shared" si="74"/>
        <v>147.5</v>
      </c>
    </row>
    <row r="251" spans="2:14" s="1" customFormat="1" ht="13.9" customHeight="1">
      <c r="B251" s="1" t="str">
        <f>Roster_Selection_Men!AB307&amp;" " &amp; "V "</f>
        <v xml:space="preserve">Vincennes University V </v>
      </c>
      <c r="C251" s="1" t="str">
        <f>Roster_Selection_Men!AD307</f>
        <v>20-540</v>
      </c>
      <c r="D251" s="1" t="str">
        <f>Roster_Selection_Men!AE307</f>
        <v>Nick Gregg</v>
      </c>
      <c r="E251" s="23"/>
      <c r="F251" s="1" t="str">
        <f>IF(ISERROR(Baker_Scores_Men_Var!E251), " ", IF(Baker_Scores_Men_Var!E251 = "Yes", "Yes", "  "))</f>
        <v xml:space="preserve">  </v>
      </c>
      <c r="G251" s="29">
        <v>159</v>
      </c>
      <c r="H251" s="29">
        <v>205</v>
      </c>
      <c r="I251" s="29">
        <v>158</v>
      </c>
      <c r="J251" s="29">
        <v>244</v>
      </c>
      <c r="K251" s="29">
        <v>128</v>
      </c>
      <c r="L251" s="30">
        <f t="shared" si="72"/>
        <v>894</v>
      </c>
      <c r="M251" s="30">
        <f t="shared" si="73"/>
        <v>5</v>
      </c>
      <c r="N251" s="30">
        <f t="shared" si="74"/>
        <v>178.8</v>
      </c>
    </row>
    <row r="252" spans="2:14" s="1" customFormat="1" ht="13.9" customHeight="1">
      <c r="B252" s="1" t="str">
        <f>Roster_Selection_Men!AB308&amp;" " &amp; "V "</f>
        <v xml:space="preserve"> V </v>
      </c>
      <c r="C252" s="1" t="str">
        <f>Roster_Selection_Men!AD308</f>
        <v/>
      </c>
      <c r="D252" s="1" t="str">
        <f>Roster_Selection_Men!AE308</f>
        <v/>
      </c>
      <c r="E252" s="23"/>
      <c r="F252" s="1" t="str">
        <f>IF(ISERROR(Baker_Scores_Men_Var!E252), " ", IF(Baker_Scores_Men_Var!E252 = "Yes", "Yes", "  "))</f>
        <v xml:space="preserve">  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30">
        <f t="shared" si="72"/>
        <v>0</v>
      </c>
      <c r="M252" s="30">
        <f t="shared" si="73"/>
        <v>0</v>
      </c>
      <c r="N252" s="30">
        <f t="shared" si="74"/>
        <v>0</v>
      </c>
    </row>
    <row r="253" spans="2:14" s="1" customFormat="1" ht="13.9" customHeight="1">
      <c r="B253" s="1" t="str">
        <f>Roster_Selection_Men!AB309&amp;" " &amp; "V "</f>
        <v xml:space="preserve"> V </v>
      </c>
      <c r="C253" s="1" t="str">
        <f>Roster_Selection_Men!AD309</f>
        <v/>
      </c>
      <c r="D253" s="1" t="str">
        <f>Roster_Selection_Men!AE309</f>
        <v/>
      </c>
      <c r="E253" s="23"/>
      <c r="F253" s="1" t="str">
        <f>IF(ISERROR(Baker_Scores_Men_Var!E253), " ", IF(Baker_Scores_Men_Var!E253 = "Yes", "Yes", "  "))</f>
        <v xml:space="preserve">  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30">
        <f t="shared" si="72"/>
        <v>0</v>
      </c>
      <c r="M253" s="30">
        <f t="shared" si="73"/>
        <v>0</v>
      </c>
      <c r="N253" s="30">
        <f t="shared" si="74"/>
        <v>0</v>
      </c>
    </row>
    <row r="254" spans="2:14" s="1" customFormat="1" ht="13.9" customHeight="1">
      <c r="B254" s="1" t="s">
        <v>763</v>
      </c>
      <c r="C254" s="28" t="s">
        <v>7</v>
      </c>
      <c r="D254" s="23" t="s">
        <v>7</v>
      </c>
      <c r="E254" s="23"/>
      <c r="F254" s="23"/>
      <c r="G254" s="29"/>
      <c r="H254" s="29"/>
      <c r="I254" s="29"/>
      <c r="J254" s="29"/>
      <c r="K254" s="29"/>
      <c r="L254" s="30">
        <f t="shared" si="72"/>
        <v>0</v>
      </c>
      <c r="M254" s="30">
        <f t="shared" si="73"/>
        <v>0</v>
      </c>
      <c r="N254" s="30">
        <f t="shared" si="74"/>
        <v>0</v>
      </c>
    </row>
    <row r="255" spans="2:14" s="1" customFormat="1" ht="13.9" customHeight="1">
      <c r="B255" s="1" t="s">
        <v>763</v>
      </c>
      <c r="C255" s="28" t="s">
        <v>7</v>
      </c>
      <c r="D255" s="23" t="s">
        <v>7</v>
      </c>
      <c r="E255" s="23"/>
      <c r="F255" s="23"/>
      <c r="G255" s="29"/>
      <c r="H255" s="29"/>
      <c r="I255" s="29"/>
      <c r="J255" s="29"/>
      <c r="K255" s="29"/>
      <c r="L255" s="30">
        <f t="shared" si="72"/>
        <v>0</v>
      </c>
      <c r="M255" s="30">
        <f t="shared" si="73"/>
        <v>0</v>
      </c>
      <c r="N255" s="30">
        <f t="shared" si="74"/>
        <v>0</v>
      </c>
    </row>
    <row r="256" spans="2:14" s="1" customFormat="1" ht="13.9" customHeight="1">
      <c r="B256" s="1" t="s">
        <v>763</v>
      </c>
      <c r="C256" s="28" t="s">
        <v>7</v>
      </c>
      <c r="D256" s="23" t="s">
        <v>7</v>
      </c>
      <c r="E256" s="23"/>
      <c r="F256" s="23"/>
      <c r="G256" s="31"/>
      <c r="H256" s="31"/>
      <c r="I256" s="31"/>
      <c r="J256" s="31"/>
      <c r="K256" s="31"/>
      <c r="L256" s="32">
        <f t="shared" si="72"/>
        <v>0</v>
      </c>
      <c r="M256" s="32">
        <f t="shared" si="73"/>
        <v>0</v>
      </c>
      <c r="N256" s="30">
        <f t="shared" si="74"/>
        <v>0</v>
      </c>
    </row>
    <row r="257" spans="2:14" s="1" customFormat="1" ht="13.9" customHeight="1">
      <c r="B257" s="33"/>
      <c r="G257" s="30">
        <f t="shared" ref="G257:M257" si="75">SUM(G246:G256)</f>
        <v>801</v>
      </c>
      <c r="H257" s="30">
        <f t="shared" si="75"/>
        <v>945</v>
      </c>
      <c r="I257" s="30">
        <f t="shared" si="75"/>
        <v>841</v>
      </c>
      <c r="J257" s="30">
        <f t="shared" si="75"/>
        <v>1068</v>
      </c>
      <c r="K257" s="30">
        <f t="shared" si="75"/>
        <v>884</v>
      </c>
      <c r="L257" s="34">
        <f t="shared" si="75"/>
        <v>4539</v>
      </c>
      <c r="M257" s="34">
        <f t="shared" si="75"/>
        <v>25</v>
      </c>
    </row>
    <row r="258" spans="2:14" s="1" customFormat="1" ht="13.9" customHeight="1"/>
    <row r="259" spans="2:14" s="1" customFormat="1" ht="13.9" customHeight="1">
      <c r="B259" s="1" t="str">
        <f>Roster_Selection_Men!AB317&amp;" " &amp; "V "</f>
        <v xml:space="preserve">Webber International University V </v>
      </c>
      <c r="C259" s="1" t="str">
        <f>Roster_Selection_Men!AD317</f>
        <v>11-427950</v>
      </c>
      <c r="D259" s="1" t="str">
        <f>Roster_Selection_Men!AE317</f>
        <v>Aaron Reingold</v>
      </c>
      <c r="E259" s="23"/>
      <c r="F259" s="1" t="str">
        <f>IF(ISERROR(Baker_Scores_Men_Var!E259), " ", IF(Baker_Scores_Men_Var!E259 = "Yes", "Yes", "  "))</f>
        <v xml:space="preserve">  </v>
      </c>
      <c r="G259" s="29">
        <v>214</v>
      </c>
      <c r="H259" s="29">
        <v>171</v>
      </c>
      <c r="I259" s="29">
        <v>0</v>
      </c>
      <c r="J259" s="29">
        <v>168</v>
      </c>
      <c r="K259" s="29">
        <v>0</v>
      </c>
      <c r="L259" s="30">
        <f t="shared" ref="L259:L269" si="76">SUM(G259:K259)</f>
        <v>553</v>
      </c>
      <c r="M259" s="30">
        <f t="shared" ref="M259:M269" si="77">COUNTIF(G259:K259, "&gt;0" )</f>
        <v>3</v>
      </c>
      <c r="N259" s="30">
        <f t="shared" ref="N259:N269" si="78">IF(M259=0,0,L259/M259)</f>
        <v>184.33333333333334</v>
      </c>
    </row>
    <row r="260" spans="2:14" s="1" customFormat="1" ht="13.9" customHeight="1">
      <c r="B260" s="1" t="str">
        <f>Roster_Selection_Men!AB318&amp;" " &amp; "V "</f>
        <v xml:space="preserve">Webber International University V </v>
      </c>
      <c r="C260" s="1" t="str">
        <f>Roster_Selection_Men!AD318</f>
        <v>19-21764</v>
      </c>
      <c r="D260" s="1" t="str">
        <f>Roster_Selection_Men!AE318</f>
        <v>AJ Wolstenholme</v>
      </c>
      <c r="E260" s="23"/>
      <c r="F260" s="1" t="str">
        <f>IF(ISERROR(Baker_Scores_Men_Var!E260), " ", IF(Baker_Scores_Men_Var!E260 = "Yes", "Yes", "  "))</f>
        <v xml:space="preserve">  </v>
      </c>
      <c r="G260" s="29">
        <v>213</v>
      </c>
      <c r="H260" s="29">
        <v>186</v>
      </c>
      <c r="I260" s="29">
        <v>185</v>
      </c>
      <c r="J260" s="29">
        <v>0</v>
      </c>
      <c r="K260" s="29">
        <v>177</v>
      </c>
      <c r="L260" s="30">
        <f t="shared" si="76"/>
        <v>761</v>
      </c>
      <c r="M260" s="30">
        <f t="shared" si="77"/>
        <v>4</v>
      </c>
      <c r="N260" s="30">
        <f t="shared" si="78"/>
        <v>190.25</v>
      </c>
    </row>
    <row r="261" spans="2:14" s="1" customFormat="1" ht="13.9" customHeight="1">
      <c r="B261" s="1" t="str">
        <f>Roster_Selection_Men!AB319&amp;" " &amp; "V "</f>
        <v xml:space="preserve">Webber International University V </v>
      </c>
      <c r="C261" s="1" t="str">
        <f>Roster_Selection_Men!AD319</f>
        <v>6450-9065</v>
      </c>
      <c r="D261" s="1" t="str">
        <f>Roster_Selection_Men!AE319</f>
        <v>Austin Grammar</v>
      </c>
      <c r="E261" s="23"/>
      <c r="F261" s="1" t="str">
        <f>IF(ISERROR(Baker_Scores_Men_Var!E261), " ", IF(Baker_Scores_Men_Var!E261 = "Yes", "Yes", "  "))</f>
        <v xml:space="preserve">  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30">
        <f t="shared" si="76"/>
        <v>0</v>
      </c>
      <c r="M261" s="30">
        <f t="shared" si="77"/>
        <v>0</v>
      </c>
      <c r="N261" s="30">
        <f t="shared" si="78"/>
        <v>0</v>
      </c>
    </row>
    <row r="262" spans="2:14" s="1" customFormat="1" ht="13.9" customHeight="1">
      <c r="B262" s="1" t="str">
        <f>Roster_Selection_Men!AB320&amp;" " &amp; "V "</f>
        <v xml:space="preserve">Webber International University V </v>
      </c>
      <c r="C262" s="1" t="str">
        <f>Roster_Selection_Men!AD320</f>
        <v>11-258258</v>
      </c>
      <c r="D262" s="1" t="str">
        <f>Roster_Selection_Men!AE320</f>
        <v>Brandon Bohn</v>
      </c>
      <c r="E262" s="23"/>
      <c r="F262" s="1" t="str">
        <f>IF(ISERROR(Baker_Scores_Men_Var!E262), " ", IF(Baker_Scores_Men_Var!E262 = "Yes", "Yes", "  "))</f>
        <v xml:space="preserve">  </v>
      </c>
      <c r="G262" s="29">
        <v>0</v>
      </c>
      <c r="H262" s="29">
        <v>212</v>
      </c>
      <c r="I262" s="29">
        <v>220</v>
      </c>
      <c r="J262" s="29">
        <v>235</v>
      </c>
      <c r="K262" s="29">
        <v>279</v>
      </c>
      <c r="L262" s="30">
        <f t="shared" si="76"/>
        <v>946</v>
      </c>
      <c r="M262" s="30">
        <f t="shared" si="77"/>
        <v>4</v>
      </c>
      <c r="N262" s="30">
        <f t="shared" si="78"/>
        <v>236.5</v>
      </c>
    </row>
    <row r="263" spans="2:14" s="1" customFormat="1" ht="13.9" customHeight="1">
      <c r="B263" s="1" t="str">
        <f>Roster_Selection_Men!AB321&amp;" " &amp; "V "</f>
        <v xml:space="preserve">Webber International University V </v>
      </c>
      <c r="C263" s="1" t="str">
        <f>Roster_Selection_Men!AD321</f>
        <v>7914-17584</v>
      </c>
      <c r="D263" s="1" t="str">
        <f>Roster_Selection_Men!AE321</f>
        <v>Brett Lloyd</v>
      </c>
      <c r="E263" s="23"/>
      <c r="F263" s="1" t="str">
        <f>IF(ISERROR(Baker_Scores_Men_Var!E263), " ", IF(Baker_Scores_Men_Var!E263 = "Yes", "Yes", "  "))</f>
        <v xml:space="preserve">  </v>
      </c>
      <c r="G263" s="29">
        <v>230</v>
      </c>
      <c r="H263" s="29">
        <v>0</v>
      </c>
      <c r="I263" s="29">
        <v>173</v>
      </c>
      <c r="J263" s="29">
        <v>0</v>
      </c>
      <c r="K263" s="29">
        <v>247</v>
      </c>
      <c r="L263" s="30">
        <f t="shared" si="76"/>
        <v>650</v>
      </c>
      <c r="M263" s="30">
        <f t="shared" si="77"/>
        <v>3</v>
      </c>
      <c r="N263" s="30">
        <f t="shared" si="78"/>
        <v>216.66666666666666</v>
      </c>
    </row>
    <row r="264" spans="2:14" s="1" customFormat="1" ht="13.9" customHeight="1">
      <c r="B264" s="1" t="str">
        <f>Roster_Selection_Men!AB322&amp;" " &amp; "V "</f>
        <v xml:space="preserve">Webber International University V </v>
      </c>
      <c r="C264" s="1" t="str">
        <f>Roster_Selection_Men!AD322</f>
        <v>8252-22236</v>
      </c>
      <c r="D264" s="1" t="str">
        <f>Roster_Selection_Men!AE322</f>
        <v>Charles Bostic</v>
      </c>
      <c r="E264" s="23"/>
      <c r="F264" s="1" t="str">
        <f>IF(ISERROR(Baker_Scores_Men_Var!E264), " ", IF(Baker_Scores_Men_Var!E264 = "Yes", "Yes", "  "))</f>
        <v xml:space="preserve">  </v>
      </c>
      <c r="G264" s="29">
        <v>234</v>
      </c>
      <c r="H264" s="29">
        <v>187</v>
      </c>
      <c r="I264" s="29">
        <v>214</v>
      </c>
      <c r="J264" s="29">
        <v>215</v>
      </c>
      <c r="K264" s="29">
        <v>216</v>
      </c>
      <c r="L264" s="30">
        <f t="shared" si="76"/>
        <v>1066</v>
      </c>
      <c r="M264" s="30">
        <f t="shared" si="77"/>
        <v>5</v>
      </c>
      <c r="N264" s="30">
        <f t="shared" si="78"/>
        <v>213.2</v>
      </c>
    </row>
    <row r="265" spans="2:14" s="1" customFormat="1" ht="13.9" customHeight="1">
      <c r="B265" s="1" t="str">
        <f>Roster_Selection_Men!AB323&amp;" " &amp; "V "</f>
        <v xml:space="preserve">Webber International University V </v>
      </c>
      <c r="C265" s="1" t="str">
        <f>Roster_Selection_Men!AD323</f>
        <v>11-735700</v>
      </c>
      <c r="D265" s="1" t="str">
        <f>Roster_Selection_Men!AE323</f>
        <v>James Bennett</v>
      </c>
      <c r="E265" s="23"/>
      <c r="F265" s="1" t="str">
        <f>IF(ISERROR(Baker_Scores_Men_Var!E265), " ", IF(Baker_Scores_Men_Var!E265 = "Yes", "Yes", "  "))</f>
        <v xml:space="preserve">  </v>
      </c>
      <c r="G265" s="29">
        <v>188</v>
      </c>
      <c r="H265" s="29">
        <v>0</v>
      </c>
      <c r="I265" s="29">
        <v>0</v>
      </c>
      <c r="J265" s="29">
        <v>190</v>
      </c>
      <c r="K265" s="29">
        <v>0</v>
      </c>
      <c r="L265" s="30">
        <f t="shared" si="76"/>
        <v>378</v>
      </c>
      <c r="M265" s="30">
        <f t="shared" si="77"/>
        <v>2</v>
      </c>
      <c r="N265" s="30">
        <f t="shared" si="78"/>
        <v>189</v>
      </c>
    </row>
    <row r="266" spans="2:14" s="1" customFormat="1" ht="13.9" customHeight="1">
      <c r="B266" s="1" t="str">
        <f>Roster_Selection_Men!AB324&amp;" " &amp; "V "</f>
        <v xml:space="preserve">Webber International University V </v>
      </c>
      <c r="C266" s="1" t="str">
        <f>Roster_Selection_Men!AD324</f>
        <v>11-178589</v>
      </c>
      <c r="D266" s="1" t="str">
        <f>Roster_Selection_Men!AE324</f>
        <v>Nick Larsen</v>
      </c>
      <c r="E266" s="23"/>
      <c r="F266" s="1" t="str">
        <f>IF(ISERROR(Baker_Scores_Men_Var!E266), " ", IF(Baker_Scores_Men_Var!E266 = "Yes", "Yes", "  "))</f>
        <v xml:space="preserve">  </v>
      </c>
      <c r="G266" s="29">
        <v>0</v>
      </c>
      <c r="H266" s="29">
        <v>250</v>
      </c>
      <c r="I266" s="29">
        <v>246</v>
      </c>
      <c r="J266" s="29">
        <v>244</v>
      </c>
      <c r="K266" s="29">
        <v>201</v>
      </c>
      <c r="L266" s="30">
        <f t="shared" si="76"/>
        <v>941</v>
      </c>
      <c r="M266" s="30">
        <f t="shared" si="77"/>
        <v>4</v>
      </c>
      <c r="N266" s="30">
        <f t="shared" si="78"/>
        <v>235.25</v>
      </c>
    </row>
    <row r="267" spans="2:14" s="1" customFormat="1" ht="13.9" customHeight="1">
      <c r="B267" s="1" t="s">
        <v>764</v>
      </c>
      <c r="C267" s="28" t="s">
        <v>7</v>
      </c>
      <c r="D267" s="23" t="s">
        <v>7</v>
      </c>
      <c r="E267" s="23"/>
      <c r="F267" s="23"/>
      <c r="G267" s="29"/>
      <c r="H267" s="29"/>
      <c r="I267" s="29"/>
      <c r="J267" s="29"/>
      <c r="K267" s="29"/>
      <c r="L267" s="30">
        <f t="shared" si="76"/>
        <v>0</v>
      </c>
      <c r="M267" s="30">
        <f t="shared" si="77"/>
        <v>0</v>
      </c>
      <c r="N267" s="30">
        <f t="shared" si="78"/>
        <v>0</v>
      </c>
    </row>
    <row r="268" spans="2:14" s="1" customFormat="1" ht="13.9" customHeight="1">
      <c r="B268" s="1" t="s">
        <v>764</v>
      </c>
      <c r="C268" s="28" t="s">
        <v>7</v>
      </c>
      <c r="D268" s="23" t="s">
        <v>7</v>
      </c>
      <c r="E268" s="23"/>
      <c r="F268" s="23"/>
      <c r="G268" s="29"/>
      <c r="H268" s="29"/>
      <c r="I268" s="29"/>
      <c r="J268" s="29"/>
      <c r="K268" s="29"/>
      <c r="L268" s="30">
        <f t="shared" si="76"/>
        <v>0</v>
      </c>
      <c r="M268" s="30">
        <f t="shared" si="77"/>
        <v>0</v>
      </c>
      <c r="N268" s="30">
        <f t="shared" si="78"/>
        <v>0</v>
      </c>
    </row>
    <row r="269" spans="2:14" s="1" customFormat="1" ht="13.9" customHeight="1">
      <c r="B269" s="1" t="s">
        <v>764</v>
      </c>
      <c r="C269" s="28" t="s">
        <v>7</v>
      </c>
      <c r="D269" s="23" t="s">
        <v>7</v>
      </c>
      <c r="E269" s="23"/>
      <c r="F269" s="23"/>
      <c r="G269" s="31"/>
      <c r="H269" s="31"/>
      <c r="I269" s="31"/>
      <c r="J269" s="31"/>
      <c r="K269" s="31"/>
      <c r="L269" s="32">
        <f t="shared" si="76"/>
        <v>0</v>
      </c>
      <c r="M269" s="32">
        <f t="shared" si="77"/>
        <v>0</v>
      </c>
      <c r="N269" s="30">
        <f t="shared" si="78"/>
        <v>0</v>
      </c>
    </row>
    <row r="270" spans="2:14" s="1" customFormat="1" ht="13.9" customHeight="1">
      <c r="B270" s="33"/>
      <c r="G270" s="30">
        <f t="shared" ref="G270:M270" si="79">SUM(G259:G269)</f>
        <v>1079</v>
      </c>
      <c r="H270" s="30">
        <f t="shared" si="79"/>
        <v>1006</v>
      </c>
      <c r="I270" s="30">
        <f t="shared" si="79"/>
        <v>1038</v>
      </c>
      <c r="J270" s="30">
        <f t="shared" si="79"/>
        <v>1052</v>
      </c>
      <c r="K270" s="30">
        <f t="shared" si="79"/>
        <v>1120</v>
      </c>
      <c r="L270" s="34">
        <f t="shared" si="79"/>
        <v>5295</v>
      </c>
      <c r="M270" s="34">
        <f t="shared" si="79"/>
        <v>25</v>
      </c>
    </row>
    <row r="271" spans="2:14" s="1" customFormat="1" ht="13.9" customHeight="1"/>
    <row r="272" spans="2:14" s="1" customFormat="1" ht="13.9" customHeight="1">
      <c r="B272" s="1" t="str">
        <f>Roster_Selection_Men!AB342&amp;" " &amp; "V "</f>
        <v xml:space="preserve">William Woods University V </v>
      </c>
      <c r="C272" s="1" t="str">
        <f>Roster_Selection_Men!AD342</f>
        <v>5816-1217</v>
      </c>
      <c r="D272" s="1" t="str">
        <f>Roster_Selection_Men!AE342</f>
        <v>Alex Sturbaum</v>
      </c>
      <c r="E272" s="23"/>
      <c r="F272" s="1" t="str">
        <f>IF(ISERROR(Baker_Scores_Men_Var!E272), " ", IF(Baker_Scores_Men_Var!E272 = "Yes", "Yes", "  "))</f>
        <v xml:space="preserve">  </v>
      </c>
      <c r="G272" s="29">
        <v>155</v>
      </c>
      <c r="H272" s="29">
        <v>188</v>
      </c>
      <c r="I272" s="29">
        <v>165</v>
      </c>
      <c r="J272" s="29">
        <v>210</v>
      </c>
      <c r="K272" s="29">
        <v>170</v>
      </c>
      <c r="L272" s="30">
        <f t="shared" ref="L272:L282" si="80">SUM(G272:K272)</f>
        <v>888</v>
      </c>
      <c r="M272" s="30">
        <f t="shared" ref="M272:M282" si="81">COUNTIF(G272:K272, "&gt;0" )</f>
        <v>5</v>
      </c>
      <c r="N272" s="30">
        <f t="shared" ref="N272:N282" si="82">IF(M272=0,0,L272/M272)</f>
        <v>177.6</v>
      </c>
    </row>
    <row r="273" spans="2:52" s="1" customFormat="1" ht="13.9" customHeight="1">
      <c r="B273" s="1" t="str">
        <f>Roster_Selection_Men!AB343&amp;" " &amp; "V "</f>
        <v xml:space="preserve">William Woods University V </v>
      </c>
      <c r="C273" s="1" t="str">
        <f>Roster_Selection_Men!AD343</f>
        <v>11-451268</v>
      </c>
      <c r="D273" s="1" t="str">
        <f>Roster_Selection_Men!AE343</f>
        <v>Braden Lallier</v>
      </c>
      <c r="E273" s="23"/>
      <c r="F273" s="1" t="str">
        <f>IF(ISERROR(Baker_Scores_Men_Var!E273), " ", IF(Baker_Scores_Men_Var!E273 = "Yes", "Yes", "  "))</f>
        <v xml:space="preserve">  </v>
      </c>
      <c r="G273" s="29">
        <v>152</v>
      </c>
      <c r="H273" s="29">
        <v>0</v>
      </c>
      <c r="I273" s="29">
        <v>215</v>
      </c>
      <c r="J273" s="29">
        <v>209</v>
      </c>
      <c r="K273" s="29">
        <v>204</v>
      </c>
      <c r="L273" s="30">
        <f t="shared" si="80"/>
        <v>780</v>
      </c>
      <c r="M273" s="30">
        <f t="shared" si="81"/>
        <v>4</v>
      </c>
      <c r="N273" s="30">
        <f t="shared" si="82"/>
        <v>195</v>
      </c>
    </row>
    <row r="274" spans="2:52" s="1" customFormat="1" ht="13.9" customHeight="1">
      <c r="B274" s="1" t="str">
        <f>Roster_Selection_Men!AB344&amp;" " &amp; "V "</f>
        <v xml:space="preserve">William Woods University V </v>
      </c>
      <c r="C274" s="1" t="str">
        <f>Roster_Selection_Men!AD344</f>
        <v>19-55412</v>
      </c>
      <c r="D274" s="1" t="str">
        <f>Roster_Selection_Men!AE344</f>
        <v>Cameron Snow</v>
      </c>
      <c r="E274" s="23"/>
      <c r="F274" s="1" t="str">
        <f>IF(ISERROR(Baker_Scores_Men_Var!E274), " ", IF(Baker_Scores_Men_Var!E274 = "Yes", "Yes", "  "))</f>
        <v xml:space="preserve">  </v>
      </c>
      <c r="G274" s="29">
        <v>136</v>
      </c>
      <c r="H274" s="29">
        <v>0</v>
      </c>
      <c r="I274" s="29">
        <v>0</v>
      </c>
      <c r="J274" s="29">
        <v>0</v>
      </c>
      <c r="K274" s="29">
        <v>0</v>
      </c>
      <c r="L274" s="30">
        <f t="shared" si="80"/>
        <v>136</v>
      </c>
      <c r="M274" s="30">
        <f t="shared" si="81"/>
        <v>1</v>
      </c>
      <c r="N274" s="30">
        <f t="shared" si="82"/>
        <v>136</v>
      </c>
    </row>
    <row r="275" spans="2:52" s="1" customFormat="1" ht="13.9" customHeight="1">
      <c r="B275" s="1" t="str">
        <f>Roster_Selection_Men!AB345&amp;" " &amp; "V "</f>
        <v xml:space="preserve">William Woods University V </v>
      </c>
      <c r="C275" s="1" t="str">
        <f>Roster_Selection_Men!AD345</f>
        <v>11-301300</v>
      </c>
      <c r="D275" s="1" t="str">
        <f>Roster_Selection_Men!AE345</f>
        <v>Christian Merrick</v>
      </c>
      <c r="E275" s="23"/>
      <c r="F275" s="1" t="str">
        <f>IF(ISERROR(Baker_Scores_Men_Var!E275), " ", IF(Baker_Scores_Men_Var!E275 = "Yes", "Yes", "  "))</f>
        <v xml:space="preserve">  </v>
      </c>
      <c r="G275" s="29">
        <v>0</v>
      </c>
      <c r="H275" s="29">
        <v>166</v>
      </c>
      <c r="I275" s="29">
        <v>201</v>
      </c>
      <c r="J275" s="29">
        <v>138</v>
      </c>
      <c r="K275" s="29">
        <v>0</v>
      </c>
      <c r="L275" s="30">
        <f t="shared" si="80"/>
        <v>505</v>
      </c>
      <c r="M275" s="30">
        <f t="shared" si="81"/>
        <v>3</v>
      </c>
      <c r="N275" s="30">
        <f t="shared" si="82"/>
        <v>168.33333333333334</v>
      </c>
    </row>
    <row r="276" spans="2:52" s="1" customFormat="1" ht="13.9" customHeight="1">
      <c r="B276" s="1" t="str">
        <f>Roster_Selection_Men!AB346&amp;" " &amp; "V "</f>
        <v xml:space="preserve">William Woods University V </v>
      </c>
      <c r="C276" s="1" t="str">
        <f>Roster_Selection_Men!AD346</f>
        <v>11-545397</v>
      </c>
      <c r="D276" s="1" t="str">
        <f>Roster_Selection_Men!AE346</f>
        <v>Drake Bazzy</v>
      </c>
      <c r="E276" s="23"/>
      <c r="F276" s="1" t="str">
        <f>IF(ISERROR(Baker_Scores_Men_Var!E276), " ", IF(Baker_Scores_Men_Var!E276 = "Yes", "Yes", "  "))</f>
        <v xml:space="preserve">  </v>
      </c>
      <c r="G276" s="29">
        <v>198</v>
      </c>
      <c r="H276" s="29">
        <v>183</v>
      </c>
      <c r="I276" s="29">
        <v>212</v>
      </c>
      <c r="J276" s="29">
        <v>210</v>
      </c>
      <c r="K276" s="29">
        <v>172</v>
      </c>
      <c r="L276" s="30">
        <f t="shared" si="80"/>
        <v>975</v>
      </c>
      <c r="M276" s="30">
        <f t="shared" si="81"/>
        <v>5</v>
      </c>
      <c r="N276" s="30">
        <f t="shared" si="82"/>
        <v>195</v>
      </c>
    </row>
    <row r="277" spans="2:52" s="1" customFormat="1" ht="13.9" customHeight="1">
      <c r="B277" s="1" t="str">
        <f>Roster_Selection_Men!AB347&amp;" " &amp; "V "</f>
        <v xml:space="preserve">William Woods University V </v>
      </c>
      <c r="C277" s="1" t="str">
        <f>Roster_Selection_Men!AD347</f>
        <v>7914-44518</v>
      </c>
      <c r="D277" s="1" t="str">
        <f>Roster_Selection_Men!AE347</f>
        <v>Jonathan Bauer</v>
      </c>
      <c r="E277" s="23"/>
      <c r="F277" s="1" t="str">
        <f>IF(ISERROR(Baker_Scores_Men_Var!E277), " ", IF(Baker_Scores_Men_Var!E277 = "Yes", "Yes", "  "))</f>
        <v xml:space="preserve">  </v>
      </c>
      <c r="G277" s="29">
        <v>0</v>
      </c>
      <c r="H277" s="29">
        <v>139</v>
      </c>
      <c r="I277" s="29">
        <v>0</v>
      </c>
      <c r="J277" s="29">
        <v>0</v>
      </c>
      <c r="K277" s="29">
        <v>0</v>
      </c>
      <c r="L277" s="30">
        <f t="shared" si="80"/>
        <v>139</v>
      </c>
      <c r="M277" s="30">
        <f t="shared" si="81"/>
        <v>1</v>
      </c>
      <c r="N277" s="30">
        <f t="shared" si="82"/>
        <v>139</v>
      </c>
    </row>
    <row r="278" spans="2:52" s="1" customFormat="1" ht="13.9" customHeight="1">
      <c r="B278" s="1" t="str">
        <f>Roster_Selection_Men!AB348&amp;" " &amp; "V "</f>
        <v xml:space="preserve">William Woods University V </v>
      </c>
      <c r="C278" s="1" t="str">
        <f>Roster_Selection_Men!AD348</f>
        <v>19-40257</v>
      </c>
      <c r="D278" s="1" t="str">
        <f>Roster_Selection_Men!AE348</f>
        <v>Lucas Newman</v>
      </c>
      <c r="E278" s="23"/>
      <c r="F278" s="1" t="str">
        <f>IF(ISERROR(Baker_Scores_Men_Var!E278), " ", IF(Baker_Scores_Men_Var!E278 = "Yes", "Yes", "  "))</f>
        <v xml:space="preserve">  </v>
      </c>
      <c r="G278" s="29">
        <v>0</v>
      </c>
      <c r="H278" s="29">
        <v>0</v>
      </c>
      <c r="I278" s="29">
        <v>0</v>
      </c>
      <c r="J278" s="29">
        <v>0</v>
      </c>
      <c r="K278" s="29">
        <v>163</v>
      </c>
      <c r="L278" s="30">
        <f t="shared" si="80"/>
        <v>163</v>
      </c>
      <c r="M278" s="30">
        <f t="shared" si="81"/>
        <v>1</v>
      </c>
      <c r="N278" s="30">
        <f t="shared" si="82"/>
        <v>163</v>
      </c>
    </row>
    <row r="279" spans="2:52" s="1" customFormat="1" ht="13.9" customHeight="1">
      <c r="B279" s="1" t="str">
        <f>Roster_Selection_Men!AB349&amp;" " &amp; "V "</f>
        <v xml:space="preserve">William Woods University V </v>
      </c>
      <c r="C279" s="1" t="str">
        <f>Roster_Selection_Men!AD349</f>
        <v>11-418423</v>
      </c>
      <c r="D279" s="1" t="str">
        <f>Roster_Selection_Men!AE349</f>
        <v>Patrick Schultz</v>
      </c>
      <c r="E279" s="23"/>
      <c r="F279" s="1" t="str">
        <f>IF(ISERROR(Baker_Scores_Men_Var!E279), " ", IF(Baker_Scores_Men_Var!E279 = "Yes", "Yes", "  "))</f>
        <v xml:space="preserve">  </v>
      </c>
      <c r="G279" s="29">
        <v>173</v>
      </c>
      <c r="H279" s="29">
        <v>174</v>
      </c>
      <c r="I279" s="29">
        <v>237</v>
      </c>
      <c r="J279" s="29">
        <v>157</v>
      </c>
      <c r="K279" s="29">
        <v>221</v>
      </c>
      <c r="L279" s="30">
        <f t="shared" si="80"/>
        <v>962</v>
      </c>
      <c r="M279" s="30">
        <f t="shared" si="81"/>
        <v>5</v>
      </c>
      <c r="N279" s="30">
        <f t="shared" si="82"/>
        <v>192.4</v>
      </c>
    </row>
    <row r="280" spans="2:52" s="1" customFormat="1" ht="13.9" customHeight="1">
      <c r="B280" s="1" t="s">
        <v>765</v>
      </c>
      <c r="C280" s="28" t="s">
        <v>7</v>
      </c>
      <c r="D280" s="23" t="s">
        <v>7</v>
      </c>
      <c r="E280" s="23"/>
      <c r="F280" s="23"/>
      <c r="G280" s="29"/>
      <c r="H280" s="29"/>
      <c r="I280" s="29"/>
      <c r="J280" s="29"/>
      <c r="K280" s="29"/>
      <c r="L280" s="30">
        <f t="shared" si="80"/>
        <v>0</v>
      </c>
      <c r="M280" s="30">
        <f t="shared" si="81"/>
        <v>0</v>
      </c>
      <c r="N280" s="30">
        <f t="shared" si="82"/>
        <v>0</v>
      </c>
    </row>
    <row r="281" spans="2:52" s="1" customFormat="1" ht="13.9" customHeight="1">
      <c r="B281" s="1" t="s">
        <v>765</v>
      </c>
      <c r="C281" s="28" t="s">
        <v>7</v>
      </c>
      <c r="D281" s="23" t="s">
        <v>7</v>
      </c>
      <c r="E281" s="23"/>
      <c r="F281" s="23"/>
      <c r="G281" s="29"/>
      <c r="H281" s="29"/>
      <c r="I281" s="29"/>
      <c r="J281" s="29"/>
      <c r="K281" s="29"/>
      <c r="L281" s="30">
        <f t="shared" si="80"/>
        <v>0</v>
      </c>
      <c r="M281" s="30">
        <f t="shared" si="81"/>
        <v>0</v>
      </c>
      <c r="N281" s="30">
        <f t="shared" si="82"/>
        <v>0</v>
      </c>
    </row>
    <row r="282" spans="2:52" s="1" customFormat="1" ht="13.9" customHeight="1">
      <c r="B282" s="1" t="s">
        <v>765</v>
      </c>
      <c r="C282" s="28" t="s">
        <v>7</v>
      </c>
      <c r="D282" s="23" t="s">
        <v>7</v>
      </c>
      <c r="E282" s="23"/>
      <c r="F282" s="23"/>
      <c r="G282" s="31"/>
      <c r="H282" s="31"/>
      <c r="I282" s="31"/>
      <c r="J282" s="31"/>
      <c r="K282" s="31"/>
      <c r="L282" s="32">
        <f t="shared" si="80"/>
        <v>0</v>
      </c>
      <c r="M282" s="32">
        <f t="shared" si="81"/>
        <v>0</v>
      </c>
      <c r="N282" s="30">
        <f t="shared" si="82"/>
        <v>0</v>
      </c>
    </row>
    <row r="283" spans="2:52" s="1" customFormat="1" ht="13.9" customHeight="1">
      <c r="B283" s="33"/>
      <c r="G283" s="30">
        <f t="shared" ref="G283:M283" si="83">SUM(G272:G282)</f>
        <v>814</v>
      </c>
      <c r="H283" s="30">
        <f t="shared" si="83"/>
        <v>850</v>
      </c>
      <c r="I283" s="30">
        <f t="shared" si="83"/>
        <v>1030</v>
      </c>
      <c r="J283" s="30">
        <f t="shared" si="83"/>
        <v>924</v>
      </c>
      <c r="K283" s="30">
        <f t="shared" si="83"/>
        <v>930</v>
      </c>
      <c r="L283" s="34">
        <f t="shared" si="83"/>
        <v>4548</v>
      </c>
      <c r="M283" s="34">
        <f t="shared" si="83"/>
        <v>25</v>
      </c>
    </row>
    <row r="284" spans="2:52" s="1" customFormat="1" ht="13.9" customHeight="1"/>
    <row r="285" spans="2:52" s="1" customFormat="1" ht="13.9" customHeight="1"/>
    <row r="286" spans="2:52" s="1" customFormat="1" ht="13.9" customHeight="1"/>
    <row r="287" spans="2:52" s="1" customFormat="1" ht="13.9" customHeight="1"/>
    <row r="288" spans="2:52" s="1" customFormat="1" ht="13.9" customHeight="1">
      <c r="E288" s="35" t="s">
        <v>766</v>
      </c>
      <c r="F288" s="36"/>
      <c r="G288" s="37">
        <f t="shared" ref="G288:M288" si="84">SUM(G23,G36,G49,G62,G75,G88,G101,G114,G127,G140,G153,G166,G179,G192,G205,G218,G231,G244,G257,G270,G283)</f>
        <v>18905</v>
      </c>
      <c r="H288" s="37">
        <f t="shared" si="84"/>
        <v>19067</v>
      </c>
      <c r="I288" s="37">
        <f t="shared" si="84"/>
        <v>19490</v>
      </c>
      <c r="J288" s="37">
        <f t="shared" si="84"/>
        <v>19314</v>
      </c>
      <c r="K288" s="37">
        <f t="shared" si="84"/>
        <v>19230</v>
      </c>
      <c r="L288" s="38">
        <f t="shared" si="84"/>
        <v>96006</v>
      </c>
      <c r="M288" s="39">
        <f t="shared" si="84"/>
        <v>500</v>
      </c>
      <c r="AZ288" s="13" t="s">
        <v>767</v>
      </c>
    </row>
    <row r="289" spans="5:13" s="1" customFormat="1" ht="13.9" customHeight="1">
      <c r="E289" s="40" t="s">
        <v>768</v>
      </c>
      <c r="F289" s="41"/>
      <c r="G289" s="42">
        <f>SUM(G288/(21))</f>
        <v>900.23809523809518</v>
      </c>
      <c r="H289" s="42">
        <f>SUM(H288/(21))</f>
        <v>907.95238095238096</v>
      </c>
      <c r="I289" s="42">
        <f>SUM(I288/(21))</f>
        <v>928.09523809523807</v>
      </c>
      <c r="J289" s="42">
        <f>SUM(J288/(21))</f>
        <v>919.71428571428567</v>
      </c>
      <c r="K289" s="42">
        <f>SUM(K288/(21))</f>
        <v>915.71428571428567</v>
      </c>
      <c r="L289" s="41"/>
      <c r="M289" s="43"/>
    </row>
    <row r="290" spans="5:13" s="1" customFormat="1" ht="13.9" customHeight="1"/>
    <row r="291" spans="5:13" s="1" customFormat="1" ht="13.9" customHeight="1"/>
    <row r="292" spans="5:13" s="1" customFormat="1" ht="13.9" customHeight="1"/>
    <row r="293" spans="5:13" s="1" customFormat="1" ht="13.9" customHeight="1"/>
    <row r="294" spans="5:13" s="1" customFormat="1" ht="13.9" customHeight="1"/>
    <row r="295" spans="5:13" s="1" customFormat="1" ht="13.9" customHeight="1"/>
    <row r="296" spans="5:13" s="1" customFormat="1" ht="13.9" customHeight="1"/>
    <row r="297" spans="5:13" s="1" customFormat="1" ht="13.9" customHeight="1"/>
    <row r="298" spans="5:13" s="1" customFormat="1" ht="13.9" customHeight="1"/>
    <row r="299" spans="5:13" s="1" customFormat="1" ht="13.9" customHeight="1"/>
    <row r="300" spans="5:13" s="1" customFormat="1" ht="13.9" customHeight="1"/>
    <row r="301" spans="5:13" s="1" customFormat="1" ht="13.9" customHeight="1"/>
    <row r="302" spans="5:13" s="1" customFormat="1" ht="13.9" customHeight="1"/>
    <row r="303" spans="5:13" s="1" customFormat="1" ht="13.9" customHeight="1"/>
    <row r="304" spans="5:13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K22 G272:K282 G259:K269 G246:K256 G233:K243 G220:K230 G207:K217 G194:K204 G181:K191 G168:K178 G155:K165 G142:K152 G129:K139 G116:K126 G103:K113 G90:K100 G77:K87 G64:K74 G51:K61 G38:K48 G25:K35" xr:uid="{00000000-0002-0000-01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Normal="100" workbookViewId="0">
      <pane ySplit="11" topLeftCell="A159" activePane="bottomLeft" state="frozen"/>
      <selection pane="bottomLeft" activeCell="K149" sqref="K149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1" t="s">
        <v>734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54" s="4" customFormat="1" ht="16.149999999999999" customHeight="1">
      <c r="AZ2" s="4" t="s">
        <v>735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736</v>
      </c>
    </row>
    <row r="4" spans="1:54" s="4" customFormat="1" ht="17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54" s="4" customFormat="1" ht="17.45" hidden="1" customHeight="1">
      <c r="B5" s="8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7.45" hidden="1" customHeight="1">
      <c r="B6" s="8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18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>
      <c r="B9" s="8" t="s">
        <v>25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737</v>
      </c>
      <c r="H10" s="5" t="s">
        <v>737</v>
      </c>
      <c r="I10" s="5" t="s">
        <v>737</v>
      </c>
      <c r="J10" s="5" t="s">
        <v>737</v>
      </c>
      <c r="K10" s="5" t="s">
        <v>737</v>
      </c>
      <c r="L10" s="8"/>
      <c r="M10" s="18" t="s">
        <v>738</v>
      </c>
      <c r="N10" s="18" t="s">
        <v>739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740</v>
      </c>
      <c r="C11" s="19" t="s">
        <v>23</v>
      </c>
      <c r="D11" s="19" t="s">
        <v>24</v>
      </c>
      <c r="E11" s="19" t="s">
        <v>741</v>
      </c>
      <c r="F11" s="19" t="s">
        <v>742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743</v>
      </c>
      <c r="M11" s="5" t="s">
        <v>741</v>
      </c>
      <c r="N11" s="5" t="s">
        <v>744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>
      <c r="A12" s="24"/>
      <c r="B12" s="1" t="str">
        <f>Roster_Selection_Men!AF11&amp;" " &amp; "JV1 "</f>
        <v xml:space="preserve">Belmont Abbey College JV1 </v>
      </c>
      <c r="C12" s="1" t="str">
        <f>Roster_Selection_Men!AH11</f>
        <v>11-599300</v>
      </c>
      <c r="D12" s="1" t="str">
        <f>Roster_Selection_Men!AI11</f>
        <v>Alexander Ramoska</v>
      </c>
      <c r="E12" s="23"/>
      <c r="F12" s="1" t="str">
        <f>IF(ISERROR(Baker_Scores_Men_JV!E12), " ", IF(Baker_Scores_Men_JV!E12 = "Yes", "Yes", "  "))</f>
        <v xml:space="preserve">  </v>
      </c>
      <c r="G12" s="44">
        <v>184</v>
      </c>
      <c r="H12" s="44">
        <v>127</v>
      </c>
      <c r="I12" s="44">
        <v>0</v>
      </c>
      <c r="J12" s="44">
        <v>160</v>
      </c>
      <c r="K12" s="44">
        <v>0</v>
      </c>
      <c r="L12" s="19">
        <f t="shared" ref="L12:L22" si="0">SUM(G12:K12)</f>
        <v>471</v>
      </c>
      <c r="M12" s="19">
        <f t="shared" ref="M12:M22" si="1">COUNTIF(G12:K12, "&gt;0" )</f>
        <v>3</v>
      </c>
      <c r="N12" s="19">
        <f t="shared" ref="N12:N22" si="2">IF(M12=0,0,L12/M12)</f>
        <v>157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>
      <c r="A13" s="24"/>
      <c r="B13" s="1" t="str">
        <f>Roster_Selection_Men!AF12&amp;" " &amp; "JV1 "</f>
        <v xml:space="preserve">Belmont Abbey College JV1 </v>
      </c>
      <c r="C13" s="1" t="str">
        <f>Roster_Selection_Men!AH12</f>
        <v>19-68604</v>
      </c>
      <c r="D13" s="1" t="str">
        <f>Roster_Selection_Men!AI12</f>
        <v>Anthony Riccardella</v>
      </c>
      <c r="E13" s="23"/>
      <c r="F13" s="1" t="str">
        <f>IF(ISERROR(Baker_Scores_Men_JV!E13), " ", IF(Baker_Scores_Men_JV!E13 = "Yes", "Yes", "  "))</f>
        <v xml:space="preserve">  </v>
      </c>
      <c r="G13" s="44">
        <v>0</v>
      </c>
      <c r="H13" s="44">
        <v>166</v>
      </c>
      <c r="I13" s="44">
        <v>151</v>
      </c>
      <c r="J13" s="44">
        <v>0</v>
      </c>
      <c r="K13" s="44">
        <v>184</v>
      </c>
      <c r="L13" s="19">
        <f t="shared" si="0"/>
        <v>501</v>
      </c>
      <c r="M13" s="19">
        <f t="shared" si="1"/>
        <v>3</v>
      </c>
      <c r="N13" s="19">
        <f t="shared" si="2"/>
        <v>167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>
      <c r="A14" s="24"/>
      <c r="B14" s="1" t="str">
        <f>Roster_Selection_Men!AF13&amp;" " &amp; "JV1 "</f>
        <v xml:space="preserve">Belmont Abbey College JV1 </v>
      </c>
      <c r="C14" s="1" t="str">
        <f>Roster_Selection_Men!AH13</f>
        <v>20-48716</v>
      </c>
      <c r="D14" s="1" t="str">
        <f>Roster_Selection_Men!AI13</f>
        <v>Ethan Bell</v>
      </c>
      <c r="E14" s="23"/>
      <c r="F14" s="1" t="str">
        <f>IF(ISERROR(Baker_Scores_Men_JV!E14), " ", IF(Baker_Scores_Men_JV!E14 = "Yes", "Yes", "  "))</f>
        <v xml:space="preserve">  </v>
      </c>
      <c r="G14" s="44">
        <v>153</v>
      </c>
      <c r="H14" s="44">
        <v>0</v>
      </c>
      <c r="I14" s="44">
        <v>161</v>
      </c>
      <c r="J14" s="44">
        <v>0</v>
      </c>
      <c r="K14" s="44">
        <v>235</v>
      </c>
      <c r="L14" s="19">
        <f t="shared" si="0"/>
        <v>549</v>
      </c>
      <c r="M14" s="19">
        <f t="shared" si="1"/>
        <v>3</v>
      </c>
      <c r="N14" s="19">
        <f t="shared" si="2"/>
        <v>183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>
      <c r="A15" s="24"/>
      <c r="B15" s="1" t="str">
        <f>Roster_Selection_Men!AF14&amp;" " &amp; "JV1 "</f>
        <v xml:space="preserve">Belmont Abbey College JV1 </v>
      </c>
      <c r="C15" s="1" t="str">
        <f>Roster_Selection_Men!AH14</f>
        <v>11-234022</v>
      </c>
      <c r="D15" s="1" t="str">
        <f>Roster_Selection_Men!AI14</f>
        <v>Gavin Gucwa</v>
      </c>
      <c r="E15" s="23"/>
      <c r="F15" s="1" t="str">
        <f>IF(ISERROR(Baker_Scores_Men_JV!E15), " ", IF(Baker_Scores_Men_JV!E15 = "Yes", "Yes", "  "))</f>
        <v xml:space="preserve">  </v>
      </c>
      <c r="G15" s="44">
        <v>197</v>
      </c>
      <c r="H15" s="44">
        <v>136</v>
      </c>
      <c r="I15" s="44">
        <v>0</v>
      </c>
      <c r="J15" s="44">
        <v>155</v>
      </c>
      <c r="K15" s="44">
        <v>0</v>
      </c>
      <c r="L15" s="19">
        <f t="shared" si="0"/>
        <v>488</v>
      </c>
      <c r="M15" s="19">
        <f t="shared" si="1"/>
        <v>3</v>
      </c>
      <c r="N15" s="19">
        <f t="shared" si="2"/>
        <v>162.66666666666666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>
      <c r="A16" s="24"/>
      <c r="B16" s="1" t="str">
        <f>Roster_Selection_Men!AF15&amp;" " &amp; "JV1 "</f>
        <v xml:space="preserve">Belmont Abbey College JV1 </v>
      </c>
      <c r="C16" s="1" t="str">
        <f>Roster_Selection_Men!AH15</f>
        <v>21-89625</v>
      </c>
      <c r="D16" s="1" t="str">
        <f>Roster_Selection_Men!AI15</f>
        <v>Jayson Morelli</v>
      </c>
      <c r="E16" s="23"/>
      <c r="F16" s="1" t="str">
        <f>IF(ISERROR(Baker_Scores_Men_JV!E16), " ", IF(Baker_Scores_Men_JV!E16 = "Yes", "Yes", "  "))</f>
        <v xml:space="preserve">  </v>
      </c>
      <c r="G16" s="44">
        <v>0</v>
      </c>
      <c r="H16" s="44">
        <v>146</v>
      </c>
      <c r="I16" s="44">
        <v>209</v>
      </c>
      <c r="J16" s="44">
        <v>178</v>
      </c>
      <c r="K16" s="44">
        <v>180</v>
      </c>
      <c r="L16" s="19">
        <f t="shared" si="0"/>
        <v>713</v>
      </c>
      <c r="M16" s="19">
        <f t="shared" si="1"/>
        <v>4</v>
      </c>
      <c r="N16" s="19">
        <f t="shared" si="2"/>
        <v>178.25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>
      <c r="A17" s="24"/>
      <c r="B17" s="1" t="str">
        <f>Roster_Selection_Men!AF16&amp;" " &amp; "JV1 "</f>
        <v xml:space="preserve">Belmont Abbey College JV1 </v>
      </c>
      <c r="C17" s="1" t="str">
        <f>Roster_Selection_Men!AH16</f>
        <v>18-45628</v>
      </c>
      <c r="D17" s="1" t="str">
        <f>Roster_Selection_Men!AI16</f>
        <v>Mar'Kevian Hines</v>
      </c>
      <c r="E17" s="23"/>
      <c r="F17" s="1" t="str">
        <f>IF(ISERROR(Baker_Scores_Men_JV!E17), " ", IF(Baker_Scores_Men_JV!E17 = "Yes", "Yes", "  "))</f>
        <v xml:space="preserve">  </v>
      </c>
      <c r="G17" s="44">
        <v>201</v>
      </c>
      <c r="H17" s="44">
        <v>163</v>
      </c>
      <c r="I17" s="44">
        <v>222</v>
      </c>
      <c r="J17" s="44">
        <v>181</v>
      </c>
      <c r="K17" s="44">
        <v>177</v>
      </c>
      <c r="L17" s="19">
        <f t="shared" si="0"/>
        <v>944</v>
      </c>
      <c r="M17" s="19">
        <f t="shared" si="1"/>
        <v>5</v>
      </c>
      <c r="N17" s="19">
        <f t="shared" si="2"/>
        <v>188.8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/>
      <c r="B18" s="1" t="str">
        <f>Roster_Selection_Men!AF17&amp;" " &amp; "JV1 "</f>
        <v xml:space="preserve">Belmont Abbey College JV1 </v>
      </c>
      <c r="C18" s="1" t="str">
        <f>Roster_Selection_Men!AH17</f>
        <v>18-25243</v>
      </c>
      <c r="D18" s="1" t="str">
        <f>Roster_Selection_Men!AI17</f>
        <v>Sean Neidhold</v>
      </c>
      <c r="E18" s="23"/>
      <c r="F18" s="1" t="str">
        <f>IF(ISERROR(Baker_Scores_Men_JV!E18), " ", IF(Baker_Scores_Men_JV!E18 = "Yes", "Yes", "  "))</f>
        <v xml:space="preserve">  </v>
      </c>
      <c r="G18" s="44">
        <v>168</v>
      </c>
      <c r="H18" s="44">
        <v>0</v>
      </c>
      <c r="I18" s="44">
        <v>223</v>
      </c>
      <c r="J18" s="44">
        <v>195</v>
      </c>
      <c r="K18" s="44">
        <v>156</v>
      </c>
      <c r="L18" s="19">
        <f t="shared" si="0"/>
        <v>742</v>
      </c>
      <c r="M18" s="19">
        <f t="shared" si="1"/>
        <v>4</v>
      </c>
      <c r="N18" s="19">
        <f t="shared" si="2"/>
        <v>185.5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/>
      <c r="B19" s="1" t="str">
        <f>Roster_Selection_Men!AF18&amp;" " &amp; "JV1 "</f>
        <v xml:space="preserve"> JV1 </v>
      </c>
      <c r="C19" s="1" t="str">
        <f>Roster_Selection_Men!AH18</f>
        <v/>
      </c>
      <c r="D19" s="1" t="str">
        <f>Roster_Selection_Men!AI18</f>
        <v/>
      </c>
      <c r="E19" s="23"/>
      <c r="F19" s="1" t="str">
        <f>IF(ISERROR(Baker_Scores_Men_JV!E19), " ", IF(Baker_Scores_Men_JV!E19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19">
        <f t="shared" si="0"/>
        <v>0</v>
      </c>
      <c r="M19" s="19">
        <f t="shared" si="1"/>
        <v>0</v>
      </c>
      <c r="N19" s="19">
        <f t="shared" si="2"/>
        <v>0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/>
      <c r="B20" s="1" t="s">
        <v>769</v>
      </c>
      <c r="C20" s="28" t="s">
        <v>7</v>
      </c>
      <c r="D20" s="23" t="s">
        <v>7</v>
      </c>
      <c r="E20" s="23"/>
      <c r="F20" s="23"/>
      <c r="G20" s="44"/>
      <c r="H20" s="44"/>
      <c r="I20" s="44"/>
      <c r="J20" s="44"/>
      <c r="K20" s="44"/>
      <c r="L20" s="19">
        <f t="shared" si="0"/>
        <v>0</v>
      </c>
      <c r="M20" s="19">
        <f t="shared" si="1"/>
        <v>0</v>
      </c>
      <c r="N20" s="19">
        <f t="shared" si="2"/>
        <v>0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/>
      <c r="B21" s="1" t="s">
        <v>769</v>
      </c>
      <c r="C21" s="28" t="s">
        <v>7</v>
      </c>
      <c r="D21" s="23" t="s">
        <v>7</v>
      </c>
      <c r="E21" s="23"/>
      <c r="F21" s="23"/>
      <c r="G21" s="44"/>
      <c r="H21" s="44"/>
      <c r="I21" s="44"/>
      <c r="J21" s="44"/>
      <c r="K21" s="44"/>
      <c r="L21" s="19">
        <f t="shared" si="0"/>
        <v>0</v>
      </c>
      <c r="M21" s="19">
        <f t="shared" si="1"/>
        <v>0</v>
      </c>
      <c r="N21" s="19">
        <f t="shared" si="2"/>
        <v>0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/>
      <c r="B22" s="1" t="s">
        <v>769</v>
      </c>
      <c r="C22" s="28" t="s">
        <v>7</v>
      </c>
      <c r="D22" s="23" t="s">
        <v>7</v>
      </c>
      <c r="E22" s="23"/>
      <c r="F22" s="23"/>
      <c r="G22" s="47"/>
      <c r="H22" s="47"/>
      <c r="I22" s="47"/>
      <c r="J22" s="47"/>
      <c r="K22" s="47"/>
      <c r="L22" s="48">
        <f t="shared" si="0"/>
        <v>0</v>
      </c>
      <c r="M22" s="48">
        <f t="shared" si="1"/>
        <v>0</v>
      </c>
      <c r="N22" s="19">
        <f t="shared" si="2"/>
        <v>0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/>
      <c r="B23" s="33"/>
      <c r="G23" s="19">
        <f t="shared" ref="G23:M23" si="3">SUM(G12:G22)</f>
        <v>903</v>
      </c>
      <c r="H23" s="19">
        <f t="shared" si="3"/>
        <v>738</v>
      </c>
      <c r="I23" s="19">
        <f t="shared" si="3"/>
        <v>966</v>
      </c>
      <c r="J23" s="19">
        <f t="shared" si="3"/>
        <v>869</v>
      </c>
      <c r="K23" s="19">
        <f t="shared" si="3"/>
        <v>932</v>
      </c>
      <c r="L23" s="49">
        <f t="shared" si="3"/>
        <v>4408</v>
      </c>
      <c r="M23" s="49">
        <f t="shared" si="3"/>
        <v>25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/>
      <c r="B25" s="1" t="str">
        <f>Roster_Selection_Men!AJ11&amp;" " &amp; "JV2 "</f>
        <v xml:space="preserve">Belmont Abbey College JV2 </v>
      </c>
      <c r="C25" s="1" t="str">
        <f>Roster_Selection_Men!AL11</f>
        <v>11-240426</v>
      </c>
      <c r="D25" s="1" t="str">
        <f>Roster_Selection_Men!AM11</f>
        <v>Albert Catahan</v>
      </c>
      <c r="E25" s="23"/>
      <c r="F25" s="1" t="str">
        <f>IF(ISERROR(Baker_Scores_Men_JV!E25), " ", IF(Baker_Scores_Men_JV!E25 = "Yes", "Yes", "  "))</f>
        <v xml:space="preserve">  </v>
      </c>
      <c r="G25" s="44">
        <v>162</v>
      </c>
      <c r="H25" s="44">
        <v>157</v>
      </c>
      <c r="I25" s="44">
        <v>0</v>
      </c>
      <c r="J25" s="44">
        <v>0</v>
      </c>
      <c r="K25" s="44">
        <v>220</v>
      </c>
      <c r="L25" s="19">
        <f t="shared" ref="L25:L35" si="4">SUM(G25:K25)</f>
        <v>539</v>
      </c>
      <c r="M25" s="19">
        <f t="shared" ref="M25:M35" si="5">COUNTIF(G25:K25, "&gt;0" )</f>
        <v>3</v>
      </c>
      <c r="N25" s="19">
        <f t="shared" ref="N25:N35" si="6">IF(M25=0,0,L25/M25)</f>
        <v>179.66666666666666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/>
      <c r="B26" s="1" t="str">
        <f>Roster_Selection_Men!AJ12&amp;" " &amp; "JV2 "</f>
        <v xml:space="preserve">Belmont Abbey College JV2 </v>
      </c>
      <c r="C26" s="1" t="str">
        <f>Roster_Selection_Men!AL12</f>
        <v>19-70463</v>
      </c>
      <c r="D26" s="1" t="str">
        <f>Roster_Selection_Men!AM12</f>
        <v>Andrew Combs</v>
      </c>
      <c r="E26" s="23"/>
      <c r="F26" s="1" t="str">
        <f>IF(ISERROR(Baker_Scores_Men_JV!E26), " ", IF(Baker_Scores_Men_JV!E26 = "Yes", "Yes", "  "))</f>
        <v xml:space="preserve">  </v>
      </c>
      <c r="G26" s="44">
        <v>0</v>
      </c>
      <c r="H26" s="44">
        <v>200</v>
      </c>
      <c r="I26" s="44">
        <v>236</v>
      </c>
      <c r="J26" s="44">
        <v>161</v>
      </c>
      <c r="K26" s="44">
        <v>0</v>
      </c>
      <c r="L26" s="19">
        <f t="shared" si="4"/>
        <v>597</v>
      </c>
      <c r="M26" s="19">
        <f t="shared" si="5"/>
        <v>3</v>
      </c>
      <c r="N26" s="19">
        <f t="shared" si="6"/>
        <v>199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/>
      <c r="B27" s="1" t="str">
        <f>Roster_Selection_Men!AJ13&amp;" " &amp; "JV2 "</f>
        <v xml:space="preserve">Belmont Abbey College JV2 </v>
      </c>
      <c r="C27" s="1" t="str">
        <f>Roster_Selection_Men!AL13</f>
        <v>11-297075</v>
      </c>
      <c r="D27" s="1" t="str">
        <f>Roster_Selection_Men!AM13</f>
        <v>Andrew Singleton</v>
      </c>
      <c r="E27" s="23"/>
      <c r="F27" s="1" t="str">
        <f>IF(ISERROR(Baker_Scores_Men_JV!E27), " ", IF(Baker_Scores_Men_JV!E27 = "Yes", "Yes", "  "))</f>
        <v xml:space="preserve">  </v>
      </c>
      <c r="G27" s="44">
        <v>165</v>
      </c>
      <c r="H27" s="44">
        <v>204</v>
      </c>
      <c r="I27" s="44">
        <v>160</v>
      </c>
      <c r="J27" s="44">
        <v>200</v>
      </c>
      <c r="K27" s="44">
        <v>200</v>
      </c>
      <c r="L27" s="19">
        <f t="shared" si="4"/>
        <v>929</v>
      </c>
      <c r="M27" s="19">
        <f t="shared" si="5"/>
        <v>5</v>
      </c>
      <c r="N27" s="19">
        <f t="shared" si="6"/>
        <v>185.8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/>
      <c r="B28" s="1" t="str">
        <f>Roster_Selection_Men!AJ14&amp;" " &amp; "JV2 "</f>
        <v xml:space="preserve">Belmont Abbey College JV2 </v>
      </c>
      <c r="C28" s="1" t="str">
        <f>Roster_Selection_Men!AL14</f>
        <v>11-93370</v>
      </c>
      <c r="D28" s="1" t="str">
        <f>Roster_Selection_Men!AM14</f>
        <v>Coleby Mariner</v>
      </c>
      <c r="E28" s="23"/>
      <c r="F28" s="1" t="str">
        <f>IF(ISERROR(Baker_Scores_Men_JV!E28), " ", IF(Baker_Scores_Men_JV!E28 = "Yes", "Yes", "  "))</f>
        <v xml:space="preserve">  </v>
      </c>
      <c r="G28" s="44">
        <v>122</v>
      </c>
      <c r="H28" s="44">
        <v>0</v>
      </c>
      <c r="I28" s="44">
        <v>168</v>
      </c>
      <c r="J28" s="44">
        <v>158</v>
      </c>
      <c r="K28" s="44">
        <v>175</v>
      </c>
      <c r="L28" s="19">
        <f t="shared" si="4"/>
        <v>623</v>
      </c>
      <c r="M28" s="19">
        <f t="shared" si="5"/>
        <v>4</v>
      </c>
      <c r="N28" s="19">
        <f t="shared" si="6"/>
        <v>155.75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/>
      <c r="B29" s="1" t="str">
        <f>Roster_Selection_Men!AJ15&amp;" " &amp; "JV2 "</f>
        <v xml:space="preserve">Belmont Abbey College JV2 </v>
      </c>
      <c r="C29" s="1" t="str">
        <f>Roster_Selection_Men!AL15</f>
        <v>17-56907</v>
      </c>
      <c r="D29" s="1" t="str">
        <f>Roster_Selection_Men!AM15</f>
        <v>Joshua Atkinson</v>
      </c>
      <c r="E29" s="23"/>
      <c r="F29" s="1" t="str">
        <f>IF(ISERROR(Baker_Scores_Men_JV!E29), " ", IF(Baker_Scores_Men_JV!E29 = "Yes", "Yes", "  "))</f>
        <v xml:space="preserve">  </v>
      </c>
      <c r="G29" s="44">
        <v>192</v>
      </c>
      <c r="H29" s="44">
        <v>172</v>
      </c>
      <c r="I29" s="44">
        <v>177</v>
      </c>
      <c r="J29" s="44">
        <v>181</v>
      </c>
      <c r="K29" s="44">
        <v>190</v>
      </c>
      <c r="L29" s="19">
        <f t="shared" si="4"/>
        <v>912</v>
      </c>
      <c r="M29" s="19">
        <f t="shared" si="5"/>
        <v>5</v>
      </c>
      <c r="N29" s="19">
        <f t="shared" si="6"/>
        <v>182.4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/>
      <c r="B30" s="1" t="str">
        <f>Roster_Selection_Men!AJ16&amp;" " &amp; "JV2 "</f>
        <v xml:space="preserve">Belmont Abbey College JV2 </v>
      </c>
      <c r="C30" s="1" t="str">
        <f>Roster_Selection_Men!AL16</f>
        <v>11-289993</v>
      </c>
      <c r="D30" s="1" t="str">
        <f>Roster_Selection_Men!AM16</f>
        <v>Richard Donah</v>
      </c>
      <c r="E30" s="23"/>
      <c r="F30" s="1" t="str">
        <f>IF(ISERROR(Baker_Scores_Men_JV!E30), " ", IF(Baker_Scores_Men_JV!E30 = "Yes", "Yes", "  "))</f>
        <v xml:space="preserve">  </v>
      </c>
      <c r="G30" s="44">
        <v>0</v>
      </c>
      <c r="H30" s="44">
        <v>0</v>
      </c>
      <c r="I30" s="44">
        <v>116</v>
      </c>
      <c r="J30" s="44">
        <v>0</v>
      </c>
      <c r="K30" s="44">
        <v>0</v>
      </c>
      <c r="L30" s="19">
        <f t="shared" si="4"/>
        <v>116</v>
      </c>
      <c r="M30" s="19">
        <f t="shared" si="5"/>
        <v>1</v>
      </c>
      <c r="N30" s="19">
        <f t="shared" si="6"/>
        <v>116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/>
      <c r="B31" s="1" t="str">
        <f>Roster_Selection_Men!AJ17&amp;" " &amp; "JV2 "</f>
        <v xml:space="preserve">Belmont Abbey College JV2 </v>
      </c>
      <c r="C31" s="1" t="str">
        <f>Roster_Selection_Men!AL17</f>
        <v>20-41077</v>
      </c>
      <c r="D31" s="1" t="str">
        <f>Roster_Selection_Men!AM17</f>
        <v>William Olberding</v>
      </c>
      <c r="E31" s="23"/>
      <c r="F31" s="1" t="str">
        <f>IF(ISERROR(Baker_Scores_Men_JV!E31), " ", IF(Baker_Scores_Men_JV!E31 = "Yes", "Yes", "  "))</f>
        <v xml:space="preserve">  </v>
      </c>
      <c r="G31" s="44">
        <v>163</v>
      </c>
      <c r="H31" s="44">
        <v>141</v>
      </c>
      <c r="I31" s="44">
        <v>0</v>
      </c>
      <c r="J31" s="44">
        <v>161</v>
      </c>
      <c r="K31" s="44">
        <v>191</v>
      </c>
      <c r="L31" s="19">
        <f t="shared" si="4"/>
        <v>656</v>
      </c>
      <c r="M31" s="19">
        <f t="shared" si="5"/>
        <v>4</v>
      </c>
      <c r="N31" s="19">
        <f t="shared" si="6"/>
        <v>164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/>
      <c r="B32" s="1" t="str">
        <f>Roster_Selection_Men!AJ18&amp;" " &amp; "JV2 "</f>
        <v xml:space="preserve"> JV2 </v>
      </c>
      <c r="C32" s="1" t="str">
        <f>Roster_Selection_Men!AL18</f>
        <v/>
      </c>
      <c r="D32" s="1" t="str">
        <f>Roster_Selection_Men!AM18</f>
        <v/>
      </c>
      <c r="E32" s="23"/>
      <c r="F32" s="1" t="str">
        <f>IF(ISERROR(Baker_Scores_Men_JV!E32), " ", IF(Baker_Scores_Men_JV!E32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19">
        <f t="shared" si="4"/>
        <v>0</v>
      </c>
      <c r="M32" s="19">
        <f t="shared" si="5"/>
        <v>0</v>
      </c>
      <c r="N32" s="19">
        <f t="shared" si="6"/>
        <v>0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/>
      <c r="B33" s="1" t="s">
        <v>770</v>
      </c>
      <c r="C33" s="28" t="s">
        <v>7</v>
      </c>
      <c r="D33" s="23" t="s">
        <v>7</v>
      </c>
      <c r="E33" s="23"/>
      <c r="F33" s="23"/>
      <c r="G33" s="44"/>
      <c r="H33" s="44"/>
      <c r="I33" s="44"/>
      <c r="J33" s="44"/>
      <c r="K33" s="44"/>
      <c r="L33" s="19">
        <f t="shared" si="4"/>
        <v>0</v>
      </c>
      <c r="M33" s="19">
        <f t="shared" si="5"/>
        <v>0</v>
      </c>
      <c r="N33" s="19">
        <f t="shared" si="6"/>
        <v>0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/>
      <c r="B34" s="1" t="s">
        <v>770</v>
      </c>
      <c r="C34" s="28" t="s">
        <v>7</v>
      </c>
      <c r="D34" s="23" t="s">
        <v>7</v>
      </c>
      <c r="E34" s="23"/>
      <c r="F34" s="23"/>
      <c r="G34" s="44"/>
      <c r="H34" s="44"/>
      <c r="I34" s="44"/>
      <c r="J34" s="44"/>
      <c r="K34" s="44"/>
      <c r="L34" s="19">
        <f t="shared" si="4"/>
        <v>0</v>
      </c>
      <c r="M34" s="19">
        <f t="shared" si="5"/>
        <v>0</v>
      </c>
      <c r="N34" s="19">
        <f t="shared" si="6"/>
        <v>0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/>
      <c r="B35" s="1" t="s">
        <v>770</v>
      </c>
      <c r="C35" s="28" t="s">
        <v>7</v>
      </c>
      <c r="D35" s="23" t="s">
        <v>7</v>
      </c>
      <c r="E35" s="23"/>
      <c r="F35" s="23"/>
      <c r="G35" s="47"/>
      <c r="H35" s="47"/>
      <c r="I35" s="47"/>
      <c r="J35" s="47"/>
      <c r="K35" s="47"/>
      <c r="L35" s="48">
        <f t="shared" si="4"/>
        <v>0</v>
      </c>
      <c r="M35" s="48">
        <f t="shared" si="5"/>
        <v>0</v>
      </c>
      <c r="N35" s="19">
        <f t="shared" si="6"/>
        <v>0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/>
      <c r="B36" s="33"/>
      <c r="G36" s="19">
        <f t="shared" ref="G36:M36" si="7">SUM(G25:G35)</f>
        <v>804</v>
      </c>
      <c r="H36" s="19">
        <f t="shared" si="7"/>
        <v>874</v>
      </c>
      <c r="I36" s="19">
        <f t="shared" si="7"/>
        <v>857</v>
      </c>
      <c r="J36" s="19">
        <f t="shared" si="7"/>
        <v>861</v>
      </c>
      <c r="K36" s="19">
        <f t="shared" si="7"/>
        <v>976</v>
      </c>
      <c r="L36" s="49">
        <f t="shared" si="7"/>
        <v>4372</v>
      </c>
      <c r="M36" s="49">
        <f t="shared" si="7"/>
        <v>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/>
      <c r="B38" s="1" t="str">
        <f>Roster_Selection_Men!AF73&amp;" " &amp; "JV1 "</f>
        <v xml:space="preserve">Lindenwood University JV1 </v>
      </c>
      <c r="C38" s="1" t="str">
        <f>Roster_Selection_Men!AH73</f>
        <v>11-645936</v>
      </c>
      <c r="D38" s="1" t="str">
        <f>Roster_Selection_Men!AI73</f>
        <v>Caleb Horton</v>
      </c>
      <c r="E38" s="23"/>
      <c r="F38" s="1" t="str">
        <f>IF(ISERROR(Baker_Scores_Men_JV!E38), " ", IF(Baker_Scores_Men_JV!E38 = "Yes", "Yes", "  "))</f>
        <v xml:space="preserve">  </v>
      </c>
      <c r="G38" s="44">
        <v>179</v>
      </c>
      <c r="H38" s="44">
        <v>201</v>
      </c>
      <c r="I38" s="44">
        <v>187</v>
      </c>
      <c r="J38" s="44">
        <v>216</v>
      </c>
      <c r="K38" s="44">
        <v>174</v>
      </c>
      <c r="L38" s="19">
        <f t="shared" ref="L38:L48" si="8">SUM(G38:K38)</f>
        <v>957</v>
      </c>
      <c r="M38" s="19">
        <f t="shared" ref="M38:M48" si="9">COUNTIF(G38:K38, "&gt;0" )</f>
        <v>5</v>
      </c>
      <c r="N38" s="19">
        <f t="shared" ref="N38:N48" si="10">IF(M38=0,0,L38/M38)</f>
        <v>191.4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/>
      <c r="B39" s="1" t="str">
        <f>Roster_Selection_Men!AF74&amp;" " &amp; "JV1 "</f>
        <v xml:space="preserve">Lindenwood University JV1 </v>
      </c>
      <c r="C39" s="1" t="str">
        <f>Roster_Selection_Men!AH74</f>
        <v>16-29873</v>
      </c>
      <c r="D39" s="1" t="str">
        <f>Roster_Selection_Men!AI74</f>
        <v>Eli Northcutt</v>
      </c>
      <c r="E39" s="23"/>
      <c r="F39" s="1" t="str">
        <f>IF(ISERROR(Baker_Scores_Men_JV!E39), " ", IF(Baker_Scores_Men_JV!E39 = "Yes", "Yes", "  "))</f>
        <v xml:space="preserve">  </v>
      </c>
      <c r="G39" s="44">
        <v>0</v>
      </c>
      <c r="H39" s="44">
        <v>0</v>
      </c>
      <c r="I39" s="44">
        <v>190</v>
      </c>
      <c r="J39" s="44">
        <v>140</v>
      </c>
      <c r="K39" s="44">
        <v>0</v>
      </c>
      <c r="L39" s="19">
        <f t="shared" si="8"/>
        <v>330</v>
      </c>
      <c r="M39" s="19">
        <f t="shared" si="9"/>
        <v>2</v>
      </c>
      <c r="N39" s="19">
        <f t="shared" si="10"/>
        <v>165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/>
      <c r="B40" s="1" t="str">
        <f>Roster_Selection_Men!AF75&amp;" " &amp; "JV1 "</f>
        <v xml:space="preserve">Lindenwood University JV1 </v>
      </c>
      <c r="C40" s="1" t="str">
        <f>Roster_Selection_Men!AH75</f>
        <v>11-719508</v>
      </c>
      <c r="D40" s="1" t="str">
        <f>Roster_Selection_Men!AI75</f>
        <v>Jared Felipa</v>
      </c>
      <c r="E40" s="23"/>
      <c r="F40" s="1" t="str">
        <f>IF(ISERROR(Baker_Scores_Men_JV!E40), " ", IF(Baker_Scores_Men_JV!E40 = "Yes", "Yes", "  "))</f>
        <v xml:space="preserve">  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19">
        <f t="shared" si="8"/>
        <v>0</v>
      </c>
      <c r="M40" s="19">
        <f t="shared" si="9"/>
        <v>0</v>
      </c>
      <c r="N40" s="19">
        <f t="shared" si="10"/>
        <v>0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/>
      <c r="B41" s="1" t="str">
        <f>Roster_Selection_Men!AF76&amp;" " &amp; "JV1 "</f>
        <v xml:space="preserve">Lindenwood University JV1 </v>
      </c>
      <c r="C41" s="1" t="str">
        <f>Roster_Selection_Men!AH76</f>
        <v>16-71962</v>
      </c>
      <c r="D41" s="1" t="str">
        <f>Roster_Selection_Men!AI76</f>
        <v>Justin Kennedy</v>
      </c>
      <c r="E41" s="23"/>
      <c r="F41" s="1" t="str">
        <f>IF(ISERROR(Baker_Scores_Men_JV!E41), " ", IF(Baker_Scores_Men_JV!E41 = "Yes", "Yes", "  "))</f>
        <v xml:space="preserve">  </v>
      </c>
      <c r="G41" s="44">
        <v>196</v>
      </c>
      <c r="H41" s="44">
        <v>156</v>
      </c>
      <c r="I41" s="44">
        <v>0</v>
      </c>
      <c r="J41" s="44">
        <v>0</v>
      </c>
      <c r="K41" s="44">
        <v>163</v>
      </c>
      <c r="L41" s="19">
        <f t="shared" si="8"/>
        <v>515</v>
      </c>
      <c r="M41" s="19">
        <f t="shared" si="9"/>
        <v>3</v>
      </c>
      <c r="N41" s="19">
        <f t="shared" si="10"/>
        <v>171.66666666666666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/>
      <c r="B42" s="1" t="str">
        <f>Roster_Selection_Men!AF77&amp;" " &amp; "JV1 "</f>
        <v xml:space="preserve">Lindenwood University JV1 </v>
      </c>
      <c r="C42" s="1" t="str">
        <f>Roster_Selection_Men!AH77</f>
        <v>7914-13912</v>
      </c>
      <c r="D42" s="1" t="str">
        <f>Roster_Selection_Men!AI77</f>
        <v>Mason Foley</v>
      </c>
      <c r="E42" s="23"/>
      <c r="F42" s="1" t="str">
        <f>IF(ISERROR(Baker_Scores_Men_JV!E42), " ", IF(Baker_Scores_Men_JV!E42 = "Yes", "Yes", "  "))</f>
        <v xml:space="preserve">  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19">
        <f t="shared" si="8"/>
        <v>0</v>
      </c>
      <c r="M42" s="19">
        <f t="shared" si="9"/>
        <v>0</v>
      </c>
      <c r="N42" s="19">
        <f t="shared" si="10"/>
        <v>0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/>
      <c r="B43" s="1" t="str">
        <f>Roster_Selection_Men!AF78&amp;" " &amp; "JV1 "</f>
        <v xml:space="preserve">Lindenwood University JV1 </v>
      </c>
      <c r="C43" s="1" t="str">
        <f>Roster_Selection_Men!AH78</f>
        <v>11-364326</v>
      </c>
      <c r="D43" s="1" t="str">
        <f>Roster_Selection_Men!AI78</f>
        <v>Michael Anderson</v>
      </c>
      <c r="E43" s="23"/>
      <c r="F43" s="1" t="str">
        <f>IF(ISERROR(Baker_Scores_Men_JV!E43), " ", IF(Baker_Scores_Men_JV!E43 = "Yes", "Yes", "  "))</f>
        <v xml:space="preserve">  </v>
      </c>
      <c r="G43" s="44">
        <v>159</v>
      </c>
      <c r="H43" s="44">
        <v>181</v>
      </c>
      <c r="I43" s="44">
        <v>164</v>
      </c>
      <c r="J43" s="44">
        <v>190</v>
      </c>
      <c r="K43" s="44">
        <v>183</v>
      </c>
      <c r="L43" s="19">
        <f t="shared" si="8"/>
        <v>877</v>
      </c>
      <c r="M43" s="19">
        <f t="shared" si="9"/>
        <v>5</v>
      </c>
      <c r="N43" s="19">
        <f t="shared" si="10"/>
        <v>175.4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/>
      <c r="B44" s="1" t="str">
        <f>Roster_Selection_Men!AF79&amp;" " &amp; "JV1 "</f>
        <v xml:space="preserve">Lindenwood University JV1 </v>
      </c>
      <c r="C44" s="1" t="str">
        <f>Roster_Selection_Men!AH79</f>
        <v>22-16969</v>
      </c>
      <c r="D44" s="1" t="str">
        <f>Roster_Selection_Men!AI79</f>
        <v>Rolando Ng</v>
      </c>
      <c r="E44" s="23"/>
      <c r="F44" s="1" t="str">
        <f>IF(ISERROR(Baker_Scores_Men_JV!E44), " ", IF(Baker_Scores_Men_JV!E44 = "Yes", "Yes", "  "))</f>
        <v xml:space="preserve">  </v>
      </c>
      <c r="G44" s="44">
        <v>193</v>
      </c>
      <c r="H44" s="44">
        <v>231</v>
      </c>
      <c r="I44" s="44">
        <v>189</v>
      </c>
      <c r="J44" s="44">
        <v>188</v>
      </c>
      <c r="K44" s="44">
        <v>172</v>
      </c>
      <c r="L44" s="19">
        <f t="shared" si="8"/>
        <v>973</v>
      </c>
      <c r="M44" s="19">
        <f t="shared" si="9"/>
        <v>5</v>
      </c>
      <c r="N44" s="19">
        <f t="shared" si="10"/>
        <v>194.6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/>
      <c r="B45" s="1" t="str">
        <f>Roster_Selection_Men!AF80&amp;" " &amp; "JV1 "</f>
        <v xml:space="preserve">Lindenwood University JV1 </v>
      </c>
      <c r="C45" s="1" t="str">
        <f>Roster_Selection_Men!AH80</f>
        <v>11-443563</v>
      </c>
      <c r="D45" s="1" t="str">
        <f>Roster_Selection_Men!AI80</f>
        <v>Zachary Wentzel</v>
      </c>
      <c r="E45" s="23"/>
      <c r="F45" s="1" t="str">
        <f>IF(ISERROR(Baker_Scores_Men_JV!E45), " ", IF(Baker_Scores_Men_JV!E45 = "Yes", "Yes", "  "))</f>
        <v xml:space="preserve">  </v>
      </c>
      <c r="G45" s="44">
        <v>192</v>
      </c>
      <c r="H45" s="44">
        <v>188</v>
      </c>
      <c r="I45" s="44">
        <v>203</v>
      </c>
      <c r="J45" s="44">
        <v>178</v>
      </c>
      <c r="K45" s="44">
        <v>202</v>
      </c>
      <c r="L45" s="19">
        <f t="shared" si="8"/>
        <v>963</v>
      </c>
      <c r="M45" s="19">
        <f t="shared" si="9"/>
        <v>5</v>
      </c>
      <c r="N45" s="19">
        <f t="shared" si="10"/>
        <v>192.6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/>
      <c r="B46" s="1" t="s">
        <v>771</v>
      </c>
      <c r="C46" s="28" t="s">
        <v>7</v>
      </c>
      <c r="D46" s="23" t="s">
        <v>7</v>
      </c>
      <c r="E46" s="23"/>
      <c r="F46" s="23"/>
      <c r="G46" s="44"/>
      <c r="H46" s="44"/>
      <c r="I46" s="44"/>
      <c r="J46" s="44"/>
      <c r="K46" s="44"/>
      <c r="L46" s="19">
        <f t="shared" si="8"/>
        <v>0</v>
      </c>
      <c r="M46" s="19">
        <f t="shared" si="9"/>
        <v>0</v>
      </c>
      <c r="N46" s="19">
        <f t="shared" si="10"/>
        <v>0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/>
      <c r="B47" s="1" t="s">
        <v>771</v>
      </c>
      <c r="C47" s="28" t="s">
        <v>7</v>
      </c>
      <c r="D47" s="23" t="s">
        <v>7</v>
      </c>
      <c r="E47" s="23"/>
      <c r="F47" s="23"/>
      <c r="G47" s="44"/>
      <c r="H47" s="44"/>
      <c r="I47" s="44"/>
      <c r="J47" s="44"/>
      <c r="K47" s="44"/>
      <c r="L47" s="19">
        <f t="shared" si="8"/>
        <v>0</v>
      </c>
      <c r="M47" s="19">
        <f t="shared" si="9"/>
        <v>0</v>
      </c>
      <c r="N47" s="19">
        <f t="shared" si="10"/>
        <v>0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/>
      <c r="B48" s="1" t="s">
        <v>771</v>
      </c>
      <c r="C48" s="28" t="s">
        <v>7</v>
      </c>
      <c r="D48" s="23" t="s">
        <v>7</v>
      </c>
      <c r="E48" s="23"/>
      <c r="F48" s="23"/>
      <c r="G48" s="47"/>
      <c r="H48" s="47"/>
      <c r="I48" s="47"/>
      <c r="J48" s="47"/>
      <c r="K48" s="47"/>
      <c r="L48" s="48">
        <f t="shared" si="8"/>
        <v>0</v>
      </c>
      <c r="M48" s="48">
        <f t="shared" si="9"/>
        <v>0</v>
      </c>
      <c r="N48" s="19">
        <f t="shared" si="10"/>
        <v>0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/>
      <c r="B49" s="33"/>
      <c r="G49" s="19">
        <f t="shared" ref="G49:M49" si="11">SUM(G38:G48)</f>
        <v>919</v>
      </c>
      <c r="H49" s="19">
        <f t="shared" si="11"/>
        <v>957</v>
      </c>
      <c r="I49" s="19">
        <f t="shared" si="11"/>
        <v>933</v>
      </c>
      <c r="J49" s="19">
        <f t="shared" si="11"/>
        <v>912</v>
      </c>
      <c r="K49" s="19">
        <f t="shared" si="11"/>
        <v>894</v>
      </c>
      <c r="L49" s="49">
        <f t="shared" si="11"/>
        <v>4615</v>
      </c>
      <c r="M49" s="49">
        <f t="shared" si="11"/>
        <v>25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/>
      <c r="B51" s="1" t="str">
        <f>Roster_Selection_Men!AJ73&amp;" " &amp; "JV2 "</f>
        <v xml:space="preserve">Lindenwood University JV2 </v>
      </c>
      <c r="C51" s="1" t="str">
        <f>Roster_Selection_Men!AL73</f>
        <v>20-13492</v>
      </c>
      <c r="D51" s="1" t="str">
        <f>Roster_Selection_Men!AM73</f>
        <v>Drew Mirly</v>
      </c>
      <c r="E51" s="23"/>
      <c r="F51" s="1" t="str">
        <f>IF(ISERROR(Baker_Scores_Men_JV!E51), " ", IF(Baker_Scores_Men_JV!E51 = "Yes", "Yes", "  "))</f>
        <v xml:space="preserve">  </v>
      </c>
      <c r="G51" s="44">
        <v>211</v>
      </c>
      <c r="H51" s="44">
        <v>156</v>
      </c>
      <c r="I51" s="44">
        <v>174</v>
      </c>
      <c r="J51" s="44">
        <v>0</v>
      </c>
      <c r="K51" s="44">
        <v>0</v>
      </c>
      <c r="L51" s="19">
        <f t="shared" ref="L51:L61" si="12">SUM(G51:K51)</f>
        <v>541</v>
      </c>
      <c r="M51" s="19">
        <f t="shared" ref="M51:M61" si="13">COUNTIF(G51:K51, "&gt;0" )</f>
        <v>3</v>
      </c>
      <c r="N51" s="19">
        <f t="shared" ref="N51:N61" si="14">IF(M51=0,0,L51/M51)</f>
        <v>180.33333333333334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/>
      <c r="B52" s="1" t="str">
        <f>Roster_Selection_Men!AJ74&amp;" " &amp; "JV2 "</f>
        <v xml:space="preserve">Lindenwood University JV2 </v>
      </c>
      <c r="C52" s="1" t="str">
        <f>Roster_Selection_Men!AL74</f>
        <v>11-678471</v>
      </c>
      <c r="D52" s="1" t="str">
        <f>Roster_Selection_Men!AM74</f>
        <v>Hunter Pirtle</v>
      </c>
      <c r="E52" s="23"/>
      <c r="F52" s="1" t="str">
        <f>IF(ISERROR(Baker_Scores_Men_JV!E52), " ", IF(Baker_Scores_Men_JV!E52 = "Yes", "Yes", "  "))</f>
        <v xml:space="preserve">  </v>
      </c>
      <c r="G52" s="44">
        <v>187</v>
      </c>
      <c r="H52" s="44">
        <v>161</v>
      </c>
      <c r="I52" s="44">
        <v>156</v>
      </c>
      <c r="J52" s="44">
        <v>0</v>
      </c>
      <c r="K52" s="44">
        <v>0</v>
      </c>
      <c r="L52" s="19">
        <f t="shared" si="12"/>
        <v>504</v>
      </c>
      <c r="M52" s="19">
        <f t="shared" si="13"/>
        <v>3</v>
      </c>
      <c r="N52" s="19">
        <f t="shared" si="14"/>
        <v>168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/>
      <c r="B53" s="1" t="str">
        <f>Roster_Selection_Men!AJ75&amp;" " &amp; "JV2 "</f>
        <v xml:space="preserve">Lindenwood University JV2 </v>
      </c>
      <c r="C53" s="1" t="str">
        <f>Roster_Selection_Men!AL75</f>
        <v>11-657647</v>
      </c>
      <c r="D53" s="1" t="str">
        <f>Roster_Selection_Men!AM75</f>
        <v>Isaiah Armstrong</v>
      </c>
      <c r="E53" s="23"/>
      <c r="F53" s="1" t="str">
        <f>IF(ISERROR(Baker_Scores_Men_JV!E53), " ", IF(Baker_Scores_Men_JV!E53 = "Yes", "Yes", "  "))</f>
        <v xml:space="preserve">  </v>
      </c>
      <c r="G53" s="44">
        <v>159</v>
      </c>
      <c r="H53" s="44">
        <v>0</v>
      </c>
      <c r="I53" s="44">
        <v>0</v>
      </c>
      <c r="J53" s="44">
        <v>180</v>
      </c>
      <c r="K53" s="44">
        <v>169</v>
      </c>
      <c r="L53" s="19">
        <f t="shared" si="12"/>
        <v>508</v>
      </c>
      <c r="M53" s="19">
        <f t="shared" si="13"/>
        <v>3</v>
      </c>
      <c r="N53" s="19">
        <f t="shared" si="14"/>
        <v>169.33333333333334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/>
      <c r="B54" s="1" t="str">
        <f>Roster_Selection_Men!AJ76&amp;" " &amp; "JV2 "</f>
        <v xml:space="preserve">Lindenwood University JV2 </v>
      </c>
      <c r="C54" s="1" t="str">
        <f>Roster_Selection_Men!AL76</f>
        <v>11-602754</v>
      </c>
      <c r="D54" s="1" t="str">
        <f>Roster_Selection_Men!AM76</f>
        <v>Jacob Bartosiak</v>
      </c>
      <c r="E54" s="23"/>
      <c r="F54" s="1" t="str">
        <f>IF(ISERROR(Baker_Scores_Men_JV!E54), " ", IF(Baker_Scores_Men_JV!E54 = "Yes", "Yes", "  "))</f>
        <v xml:space="preserve">  </v>
      </c>
      <c r="G54" s="44">
        <v>190</v>
      </c>
      <c r="H54" s="44">
        <v>193</v>
      </c>
      <c r="I54" s="44">
        <v>180</v>
      </c>
      <c r="J54" s="44">
        <v>191</v>
      </c>
      <c r="K54" s="44">
        <v>199</v>
      </c>
      <c r="L54" s="19">
        <f t="shared" si="12"/>
        <v>953</v>
      </c>
      <c r="M54" s="19">
        <f t="shared" si="13"/>
        <v>5</v>
      </c>
      <c r="N54" s="19">
        <f t="shared" si="14"/>
        <v>190.6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/>
      <c r="B55" s="1" t="str">
        <f>Roster_Selection_Men!AJ77&amp;" " &amp; "JV2 "</f>
        <v xml:space="preserve">Lindenwood University JV2 </v>
      </c>
      <c r="C55" s="1" t="str">
        <f>Roster_Selection_Men!AL77</f>
        <v>11-645937</v>
      </c>
      <c r="D55" s="1" t="str">
        <f>Roster_Selection_Men!AM77</f>
        <v>Jacob Horton</v>
      </c>
      <c r="E55" s="23"/>
      <c r="F55" s="1" t="str">
        <f>IF(ISERROR(Baker_Scores_Men_JV!E55), " ", IF(Baker_Scores_Men_JV!E55 = "Yes", "Yes", "  "))</f>
        <v xml:space="preserve">  </v>
      </c>
      <c r="G55" s="44">
        <v>173</v>
      </c>
      <c r="H55" s="44">
        <v>245</v>
      </c>
      <c r="I55" s="44">
        <v>153</v>
      </c>
      <c r="J55" s="44">
        <v>0</v>
      </c>
      <c r="K55" s="44">
        <v>0</v>
      </c>
      <c r="L55" s="19">
        <f t="shared" si="12"/>
        <v>571</v>
      </c>
      <c r="M55" s="19">
        <f t="shared" si="13"/>
        <v>3</v>
      </c>
      <c r="N55" s="19">
        <f t="shared" si="14"/>
        <v>190.33333333333334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/>
      <c r="B56" s="1" t="str">
        <f>Roster_Selection_Men!AJ78&amp;" " &amp; "JV2 "</f>
        <v xml:space="preserve">Lindenwood University JV2 </v>
      </c>
      <c r="C56" s="1" t="str">
        <f>Roster_Selection_Men!AL78</f>
        <v>11-471496</v>
      </c>
      <c r="D56" s="1" t="str">
        <f>Roster_Selection_Men!AM78</f>
        <v>Kaden Lansford</v>
      </c>
      <c r="E56" s="23"/>
      <c r="F56" s="1" t="str">
        <f>IF(ISERROR(Baker_Scores_Men_JV!E56), " ", IF(Baker_Scores_Men_JV!E56 = "Yes", "Yes", "  "))</f>
        <v xml:space="preserve">  </v>
      </c>
      <c r="G56" s="44">
        <v>0</v>
      </c>
      <c r="H56" s="44">
        <v>138</v>
      </c>
      <c r="I56" s="44">
        <v>0</v>
      </c>
      <c r="J56" s="44">
        <v>157</v>
      </c>
      <c r="K56" s="44">
        <v>133</v>
      </c>
      <c r="L56" s="19">
        <f t="shared" si="12"/>
        <v>428</v>
      </c>
      <c r="M56" s="19">
        <f t="shared" si="13"/>
        <v>3</v>
      </c>
      <c r="N56" s="19">
        <f t="shared" si="14"/>
        <v>142.66666666666666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/>
      <c r="B57" s="1" t="str">
        <f>Roster_Selection_Men!AJ79&amp;" " &amp; "JV2 "</f>
        <v xml:space="preserve">Lindenwood University JV2 </v>
      </c>
      <c r="C57" s="1" t="str">
        <f>Roster_Selection_Men!AL79</f>
        <v>18-38433</v>
      </c>
      <c r="D57" s="1" t="str">
        <f>Roster_Selection_Men!AM79</f>
        <v>Marcus Jones</v>
      </c>
      <c r="E57" s="23"/>
      <c r="F57" s="1" t="str">
        <f>IF(ISERROR(Baker_Scores_Men_JV!E57), " ", IF(Baker_Scores_Men_JV!E57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191</v>
      </c>
      <c r="K57" s="44">
        <v>167</v>
      </c>
      <c r="L57" s="19">
        <f t="shared" si="12"/>
        <v>358</v>
      </c>
      <c r="M57" s="19">
        <f t="shared" si="13"/>
        <v>2</v>
      </c>
      <c r="N57" s="19">
        <f t="shared" si="14"/>
        <v>179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/>
      <c r="B58" s="1" t="str">
        <f>Roster_Selection_Men!AJ80&amp;" " &amp; "JV2 "</f>
        <v xml:space="preserve">Lindenwood University JV2 </v>
      </c>
      <c r="C58" s="1" t="str">
        <f>Roster_Selection_Men!AL80</f>
        <v>11-81006</v>
      </c>
      <c r="D58" s="1" t="str">
        <f>Roster_Selection_Men!AM80</f>
        <v>Zachary Ludwig</v>
      </c>
      <c r="E58" s="23"/>
      <c r="F58" s="1" t="str">
        <f>IF(ISERROR(Baker_Scores_Men_JV!E58), " ", IF(Baker_Scores_Men_JV!E58 = "Yes", "Yes", "  "))</f>
        <v xml:space="preserve">  </v>
      </c>
      <c r="G58" s="44">
        <v>0</v>
      </c>
      <c r="H58" s="44">
        <v>0</v>
      </c>
      <c r="I58" s="44">
        <v>200</v>
      </c>
      <c r="J58" s="44">
        <v>206</v>
      </c>
      <c r="K58" s="44">
        <v>173</v>
      </c>
      <c r="L58" s="19">
        <f t="shared" si="12"/>
        <v>579</v>
      </c>
      <c r="M58" s="19">
        <f t="shared" si="13"/>
        <v>3</v>
      </c>
      <c r="N58" s="19">
        <f t="shared" si="14"/>
        <v>193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/>
      <c r="B59" s="1" t="s">
        <v>772</v>
      </c>
      <c r="C59" s="28" t="s">
        <v>7</v>
      </c>
      <c r="D59" s="23" t="s">
        <v>7</v>
      </c>
      <c r="E59" s="23"/>
      <c r="F59" s="23"/>
      <c r="G59" s="44"/>
      <c r="H59" s="44"/>
      <c r="I59" s="44"/>
      <c r="J59" s="44"/>
      <c r="K59" s="44"/>
      <c r="L59" s="19">
        <f t="shared" si="12"/>
        <v>0</v>
      </c>
      <c r="M59" s="19">
        <f t="shared" si="13"/>
        <v>0</v>
      </c>
      <c r="N59" s="19">
        <f t="shared" si="14"/>
        <v>0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/>
      <c r="B60" s="1" t="s">
        <v>772</v>
      </c>
      <c r="C60" s="28" t="s">
        <v>7</v>
      </c>
      <c r="D60" s="23" t="s">
        <v>7</v>
      </c>
      <c r="E60" s="23"/>
      <c r="F60" s="23"/>
      <c r="G60" s="44"/>
      <c r="H60" s="44"/>
      <c r="I60" s="44"/>
      <c r="J60" s="44"/>
      <c r="K60" s="44"/>
      <c r="L60" s="19">
        <f t="shared" si="12"/>
        <v>0</v>
      </c>
      <c r="M60" s="19">
        <f t="shared" si="13"/>
        <v>0</v>
      </c>
      <c r="N60" s="19">
        <f t="shared" si="14"/>
        <v>0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B61" s="1" t="s">
        <v>772</v>
      </c>
      <c r="C61" s="28" t="s">
        <v>7</v>
      </c>
      <c r="D61" s="23" t="s">
        <v>7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>
      <c r="B62" s="33"/>
      <c r="G62" s="30">
        <f t="shared" ref="G62:M62" si="15">SUM(G51:G61)</f>
        <v>920</v>
      </c>
      <c r="H62" s="30">
        <f t="shared" si="15"/>
        <v>893</v>
      </c>
      <c r="I62" s="30">
        <f t="shared" si="15"/>
        <v>863</v>
      </c>
      <c r="J62" s="30">
        <f t="shared" si="15"/>
        <v>925</v>
      </c>
      <c r="K62" s="30">
        <f t="shared" si="15"/>
        <v>841</v>
      </c>
      <c r="L62" s="34">
        <f t="shared" si="15"/>
        <v>4442</v>
      </c>
      <c r="M62" s="34">
        <f t="shared" si="15"/>
        <v>25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B64" s="1" t="str">
        <f>Roster_Selection_Men!AF110&amp;" " &amp; "JV1 "</f>
        <v xml:space="preserve">McKendree University JV1 </v>
      </c>
      <c r="C64" s="1" t="str">
        <f>Roster_Selection_Men!AH110</f>
        <v>9733-15519</v>
      </c>
      <c r="D64" s="1" t="str">
        <f>Roster_Selection_Men!AI110</f>
        <v>Alec Blaydes</v>
      </c>
      <c r="E64" s="23"/>
      <c r="F64" s="1" t="str">
        <f>IF(ISERROR(Baker_Scores_Men_JV!E64), " ", IF(Baker_Scores_Men_JV!E64 = "Yes", "Yes", "  "))</f>
        <v xml:space="preserve">  </v>
      </c>
      <c r="G64" s="29">
        <v>142</v>
      </c>
      <c r="H64" s="29">
        <v>0</v>
      </c>
      <c r="I64" s="29">
        <v>0</v>
      </c>
      <c r="J64" s="29">
        <v>0</v>
      </c>
      <c r="K64" s="29">
        <v>0</v>
      </c>
      <c r="L64" s="30">
        <f t="shared" ref="L64:L74" si="16">SUM(G64:K64)</f>
        <v>142</v>
      </c>
      <c r="M64" s="30">
        <f t="shared" ref="M64:M74" si="17">COUNTIF(G64:K64, "&gt;0" )</f>
        <v>1</v>
      </c>
      <c r="N64" s="30">
        <f t="shared" ref="N64:N74" si="18">IF(M64=0,0,L64/M64)</f>
        <v>142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" customHeight="1">
      <c r="B65" s="1" t="str">
        <f>Roster_Selection_Men!AF111&amp;" " &amp; "JV1 "</f>
        <v xml:space="preserve">McKendree University JV1 </v>
      </c>
      <c r="C65" s="1" t="str">
        <f>Roster_Selection_Men!AH111</f>
        <v>8572-18570</v>
      </c>
      <c r="D65" s="1" t="str">
        <f>Roster_Selection_Men!AI111</f>
        <v>Andrew Connors</v>
      </c>
      <c r="E65" s="23"/>
      <c r="F65" s="1" t="str">
        <f>IF(ISERROR(Baker_Scores_Men_JV!E65), " ", IF(Baker_Scores_Men_JV!E65 = "Yes", "Yes", "  "))</f>
        <v xml:space="preserve">  </v>
      </c>
      <c r="G65" s="29">
        <v>183</v>
      </c>
      <c r="H65" s="29">
        <v>205</v>
      </c>
      <c r="I65" s="29">
        <v>156</v>
      </c>
      <c r="J65" s="29">
        <v>0</v>
      </c>
      <c r="K65" s="29">
        <v>182</v>
      </c>
      <c r="L65" s="30">
        <f t="shared" si="16"/>
        <v>726</v>
      </c>
      <c r="M65" s="30">
        <f t="shared" si="17"/>
        <v>4</v>
      </c>
      <c r="N65" s="30">
        <f t="shared" si="18"/>
        <v>181.5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" customHeight="1">
      <c r="B66" s="1" t="str">
        <f>Roster_Selection_Men!AF112&amp;" " &amp; "JV1 "</f>
        <v xml:space="preserve">McKendree University JV1 </v>
      </c>
      <c r="C66" s="1" t="str">
        <f>Roster_Selection_Men!AH112</f>
        <v>15-50813</v>
      </c>
      <c r="D66" s="1" t="str">
        <f>Roster_Selection_Men!AI112</f>
        <v>Gavin Davidson</v>
      </c>
      <c r="E66" s="23"/>
      <c r="F66" s="1" t="str">
        <f>IF(ISERROR(Baker_Scores_Men_JV!E66), " ", IF(Baker_Scores_Men_JV!E66 = "Yes", "Yes", "  "))</f>
        <v xml:space="preserve">  </v>
      </c>
      <c r="G66" s="29">
        <v>171</v>
      </c>
      <c r="H66" s="29">
        <v>153</v>
      </c>
      <c r="I66" s="29">
        <v>0</v>
      </c>
      <c r="J66" s="29">
        <v>150</v>
      </c>
      <c r="K66" s="29">
        <v>0</v>
      </c>
      <c r="L66" s="30">
        <f t="shared" si="16"/>
        <v>474</v>
      </c>
      <c r="M66" s="30">
        <f t="shared" si="17"/>
        <v>3</v>
      </c>
      <c r="N66" s="30">
        <f t="shared" si="18"/>
        <v>158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" customHeight="1">
      <c r="B67" s="1" t="str">
        <f>Roster_Selection_Men!AF113&amp;" " &amp; "JV1 "</f>
        <v xml:space="preserve">McKendree University JV1 </v>
      </c>
      <c r="C67" s="1" t="str">
        <f>Roster_Selection_Men!AH113</f>
        <v>15-99124</v>
      </c>
      <c r="D67" s="1" t="str">
        <f>Roster_Selection_Men!AI113</f>
        <v>Jacob Podunajec</v>
      </c>
      <c r="E67" s="23"/>
      <c r="F67" s="1" t="str">
        <f>IF(ISERROR(Baker_Scores_Men_JV!E67), " ", IF(Baker_Scores_Men_JV!E67 = "Yes", "Yes", "  "))</f>
        <v xml:space="preserve">  </v>
      </c>
      <c r="G67" s="29">
        <v>142</v>
      </c>
      <c r="H67" s="29">
        <v>0</v>
      </c>
      <c r="I67" s="29">
        <v>0</v>
      </c>
      <c r="J67" s="29">
        <v>0</v>
      </c>
      <c r="K67" s="29">
        <v>0</v>
      </c>
      <c r="L67" s="30">
        <f t="shared" si="16"/>
        <v>142</v>
      </c>
      <c r="M67" s="30">
        <f t="shared" si="17"/>
        <v>1</v>
      </c>
      <c r="N67" s="30">
        <f t="shared" si="18"/>
        <v>142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" customHeight="1">
      <c r="B68" s="1" t="str">
        <f>Roster_Selection_Men!AF114&amp;" " &amp; "JV1 "</f>
        <v xml:space="preserve">McKendree University JV1 </v>
      </c>
      <c r="C68" s="1" t="str">
        <f>Roster_Selection_Men!AH114</f>
        <v>11-261743</v>
      </c>
      <c r="D68" s="1" t="str">
        <f>Roster_Selection_Men!AI114</f>
        <v>Kristopher Walter</v>
      </c>
      <c r="E68" s="23"/>
      <c r="F68" s="1" t="str">
        <f>IF(ISERROR(Baker_Scores_Men_JV!E68), " ", IF(Baker_Scores_Men_JV!E68 = "Yes", "Yes", "  "))</f>
        <v xml:space="preserve">  </v>
      </c>
      <c r="G68" s="29">
        <v>162</v>
      </c>
      <c r="H68" s="29">
        <v>198</v>
      </c>
      <c r="I68" s="29">
        <v>202</v>
      </c>
      <c r="J68" s="29">
        <v>247</v>
      </c>
      <c r="K68" s="29">
        <v>193</v>
      </c>
      <c r="L68" s="30">
        <f t="shared" si="16"/>
        <v>1002</v>
      </c>
      <c r="M68" s="30">
        <f t="shared" si="17"/>
        <v>5</v>
      </c>
      <c r="N68" s="30">
        <f t="shared" si="18"/>
        <v>200.4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" customHeight="1">
      <c r="B69" s="1" t="str">
        <f>Roster_Selection_Men!AF115&amp;" " &amp; "JV1 "</f>
        <v xml:space="preserve">McKendree University JV1 </v>
      </c>
      <c r="C69" s="1" t="str">
        <f>Roster_Selection_Men!AH115</f>
        <v>19-44166</v>
      </c>
      <c r="D69" s="1" t="str">
        <f>Roster_Selection_Men!AI115</f>
        <v>Nathaniel Myers</v>
      </c>
      <c r="E69" s="23"/>
      <c r="F69" s="1" t="str">
        <f>IF(ISERROR(Baker_Scores_Men_JV!E69), " ", IF(Baker_Scores_Men_JV!E69 = "Yes", "Yes", "  "))</f>
        <v xml:space="preserve">  </v>
      </c>
      <c r="G69" s="29">
        <v>0</v>
      </c>
      <c r="H69" s="29">
        <v>0</v>
      </c>
      <c r="I69" s="29">
        <v>178</v>
      </c>
      <c r="J69" s="29">
        <v>190</v>
      </c>
      <c r="K69" s="29">
        <v>157</v>
      </c>
      <c r="L69" s="30">
        <f t="shared" si="16"/>
        <v>525</v>
      </c>
      <c r="M69" s="30">
        <f t="shared" si="17"/>
        <v>3</v>
      </c>
      <c r="N69" s="30">
        <f t="shared" si="18"/>
        <v>175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" customHeight="1">
      <c r="B70" s="1" t="str">
        <f>Roster_Selection_Men!AF116&amp;" " &amp; "JV1 "</f>
        <v xml:space="preserve">McKendree University JV1 </v>
      </c>
      <c r="C70" s="1" t="str">
        <f>Roster_Selection_Men!AH116</f>
        <v>17-10263</v>
      </c>
      <c r="D70" s="1" t="str">
        <f>Roster_Selection_Men!AI116</f>
        <v>Trevor Pense</v>
      </c>
      <c r="E70" s="23"/>
      <c r="F70" s="1" t="str">
        <f>IF(ISERROR(Baker_Scores_Men_JV!E70), " ", IF(Baker_Scores_Men_JV!E70 = "Yes", "Yes", "  "))</f>
        <v xml:space="preserve">  </v>
      </c>
      <c r="G70" s="29">
        <v>0</v>
      </c>
      <c r="H70" s="29">
        <v>215</v>
      </c>
      <c r="I70" s="29">
        <v>217</v>
      </c>
      <c r="J70" s="29">
        <v>214</v>
      </c>
      <c r="K70" s="29">
        <v>170</v>
      </c>
      <c r="L70" s="30">
        <f t="shared" si="16"/>
        <v>816</v>
      </c>
      <c r="M70" s="30">
        <f t="shared" si="17"/>
        <v>4</v>
      </c>
      <c r="N70" s="30">
        <f t="shared" si="18"/>
        <v>204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" customHeight="1">
      <c r="B71" s="1" t="str">
        <f>Roster_Selection_Men!AF117&amp;" " &amp; "JV1 "</f>
        <v xml:space="preserve">McKendree University JV1 </v>
      </c>
      <c r="C71" s="1" t="str">
        <f>Roster_Selection_Men!AH117</f>
        <v>11-402180</v>
      </c>
      <c r="D71" s="1" t="str">
        <f>Roster_Selection_Men!AI117</f>
        <v>Zachary Vanderpool</v>
      </c>
      <c r="E71" s="23"/>
      <c r="F71" s="1" t="str">
        <f>IF(ISERROR(Baker_Scores_Men_JV!E71), " ", IF(Baker_Scores_Men_JV!E71 = "Yes", "Yes", "  "))</f>
        <v xml:space="preserve">  </v>
      </c>
      <c r="G71" s="29">
        <v>0</v>
      </c>
      <c r="H71" s="29">
        <v>162</v>
      </c>
      <c r="I71" s="29">
        <v>178</v>
      </c>
      <c r="J71" s="29">
        <v>253</v>
      </c>
      <c r="K71" s="29">
        <v>166</v>
      </c>
      <c r="L71" s="30">
        <f t="shared" si="16"/>
        <v>759</v>
      </c>
      <c r="M71" s="30">
        <f t="shared" si="17"/>
        <v>4</v>
      </c>
      <c r="N71" s="30">
        <f t="shared" si="18"/>
        <v>189.75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" customHeight="1">
      <c r="B72" s="1" t="s">
        <v>773</v>
      </c>
      <c r="C72" s="28" t="s">
        <v>7</v>
      </c>
      <c r="D72" s="23" t="s">
        <v>7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" customHeight="1">
      <c r="B73" s="1" t="s">
        <v>773</v>
      </c>
      <c r="C73" s="28" t="s">
        <v>7</v>
      </c>
      <c r="D73" s="23" t="s">
        <v>7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" customHeight="1">
      <c r="B74" s="1" t="s">
        <v>773</v>
      </c>
      <c r="C74" s="28" t="s">
        <v>7</v>
      </c>
      <c r="D74" s="23" t="s">
        <v>7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" customHeight="1">
      <c r="B75" s="33"/>
      <c r="G75" s="30">
        <f t="shared" ref="G75:M75" si="19">SUM(G64:G74)</f>
        <v>800</v>
      </c>
      <c r="H75" s="30">
        <f t="shared" si="19"/>
        <v>933</v>
      </c>
      <c r="I75" s="30">
        <f t="shared" si="19"/>
        <v>931</v>
      </c>
      <c r="J75" s="30">
        <f t="shared" si="19"/>
        <v>1054</v>
      </c>
      <c r="K75" s="30">
        <f t="shared" si="19"/>
        <v>868</v>
      </c>
      <c r="L75" s="34">
        <f t="shared" si="19"/>
        <v>4586</v>
      </c>
      <c r="M75" s="34">
        <f t="shared" si="19"/>
        <v>25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" customHeight="1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" customHeight="1">
      <c r="B77" s="1" t="str">
        <f>Roster_Selection_Men!AF133&amp;" " &amp; "JV1 "</f>
        <v xml:space="preserve">Midway University JV1 </v>
      </c>
      <c r="C77" s="1" t="str">
        <f>Roster_Selection_Men!AH133</f>
        <v>21-4217</v>
      </c>
      <c r="D77" s="1" t="str">
        <f>Roster_Selection_Men!AI133</f>
        <v>Caleb Kornosky</v>
      </c>
      <c r="E77" s="23"/>
      <c r="F77" s="1" t="str">
        <f>IF(ISERROR(Baker_Scores_Men_JV!E77), " ", IF(Baker_Scores_Men_JV!E77 = "Yes", "Yes", "  "))</f>
        <v xml:space="preserve">  </v>
      </c>
      <c r="G77" s="29">
        <v>279</v>
      </c>
      <c r="H77" s="29">
        <v>200</v>
      </c>
      <c r="I77" s="29">
        <v>162</v>
      </c>
      <c r="J77" s="29">
        <v>212</v>
      </c>
      <c r="K77" s="29">
        <v>243</v>
      </c>
      <c r="L77" s="30">
        <f t="shared" ref="L77:L87" si="20">SUM(G77:K77)</f>
        <v>1096</v>
      </c>
      <c r="M77" s="30">
        <f t="shared" ref="M77:M87" si="21">COUNTIF(G77:K77, "&gt;0" )</f>
        <v>5</v>
      </c>
      <c r="N77" s="30">
        <f t="shared" ref="N77:N87" si="22">IF(M77=0,0,L77/M77)</f>
        <v>219.2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" customHeight="1">
      <c r="B78" s="1" t="str">
        <f>Roster_Selection_Men!AF134&amp;" " &amp; "JV1 "</f>
        <v xml:space="preserve">Midway University JV1 </v>
      </c>
      <c r="C78" s="1" t="str">
        <f>Roster_Selection_Men!AH134</f>
        <v>11-700332</v>
      </c>
      <c r="D78" s="1" t="str">
        <f>Roster_Selection_Men!AI134</f>
        <v>Logan Shaner</v>
      </c>
      <c r="E78" s="23"/>
      <c r="F78" s="1" t="str">
        <f>IF(ISERROR(Baker_Scores_Men_JV!E78), " ", IF(Baker_Scores_Men_JV!E78 = "Yes", "Yes", "  "))</f>
        <v xml:space="preserve">  </v>
      </c>
      <c r="G78" s="29">
        <v>186</v>
      </c>
      <c r="H78" s="29">
        <v>221</v>
      </c>
      <c r="I78" s="29">
        <v>188</v>
      </c>
      <c r="J78" s="29">
        <v>173</v>
      </c>
      <c r="K78" s="29">
        <v>221</v>
      </c>
      <c r="L78" s="30">
        <f t="shared" si="20"/>
        <v>989</v>
      </c>
      <c r="M78" s="30">
        <f t="shared" si="21"/>
        <v>5</v>
      </c>
      <c r="N78" s="30">
        <f t="shared" si="22"/>
        <v>197.8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" customHeight="1">
      <c r="B79" s="1" t="str">
        <f>Roster_Selection_Men!AF135&amp;" " &amp; "JV1 "</f>
        <v xml:space="preserve">Midway University JV1 </v>
      </c>
      <c r="C79" s="1" t="str">
        <f>Roster_Selection_Men!AH135</f>
        <v>20-260</v>
      </c>
      <c r="D79" s="1" t="str">
        <f>Roster_Selection_Men!AI135</f>
        <v>Noah Seng</v>
      </c>
      <c r="E79" s="23"/>
      <c r="F79" s="1" t="str">
        <f>IF(ISERROR(Baker_Scores_Men_JV!E79), " ", IF(Baker_Scores_Men_JV!E79 = "Yes", "Yes", "  "))</f>
        <v xml:space="preserve">  </v>
      </c>
      <c r="G79" s="29">
        <v>200</v>
      </c>
      <c r="H79" s="29">
        <v>206</v>
      </c>
      <c r="I79" s="29">
        <v>150</v>
      </c>
      <c r="J79" s="29">
        <v>238</v>
      </c>
      <c r="K79" s="29">
        <v>201</v>
      </c>
      <c r="L79" s="30">
        <f t="shared" si="20"/>
        <v>995</v>
      </c>
      <c r="M79" s="30">
        <f t="shared" si="21"/>
        <v>5</v>
      </c>
      <c r="N79" s="30">
        <f t="shared" si="22"/>
        <v>199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" customHeight="1">
      <c r="B80" s="1" t="str">
        <f>Roster_Selection_Men!AF136&amp;" " &amp; "JV1 "</f>
        <v xml:space="preserve">Midway University JV1 </v>
      </c>
      <c r="C80" s="1" t="str">
        <f>Roster_Selection_Men!AH136</f>
        <v>11-746293</v>
      </c>
      <c r="D80" s="1" t="str">
        <f>Roster_Selection_Men!AI136</f>
        <v>Patrick Harmon</v>
      </c>
      <c r="E80" s="23"/>
      <c r="F80" s="1" t="str">
        <f>IF(ISERROR(Baker_Scores_Men_JV!E80), " ", IF(Baker_Scores_Men_JV!E80 = "Yes", "Yes", "  "))</f>
        <v xml:space="preserve">  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30">
        <f t="shared" si="20"/>
        <v>0</v>
      </c>
      <c r="M80" s="30">
        <f t="shared" si="21"/>
        <v>0</v>
      </c>
      <c r="N80" s="30">
        <f t="shared" si="22"/>
        <v>0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" customHeight="1">
      <c r="B81" s="1" t="str">
        <f>Roster_Selection_Men!AF137&amp;" " &amp; "JV1 "</f>
        <v xml:space="preserve">Midway University JV1 </v>
      </c>
      <c r="C81" s="1" t="str">
        <f>Roster_Selection_Men!AH137</f>
        <v>101-302</v>
      </c>
      <c r="D81" s="1" t="str">
        <f>Roster_Selection_Men!AI137</f>
        <v>Raymond Atkins</v>
      </c>
      <c r="E81" s="23"/>
      <c r="F81" s="1" t="str">
        <f>IF(ISERROR(Baker_Scores_Men_JV!E81), " ", IF(Baker_Scores_Men_JV!E81 = "Yes", "Yes", "  "))</f>
        <v xml:space="preserve">  </v>
      </c>
      <c r="G81" s="29">
        <v>156</v>
      </c>
      <c r="H81" s="29">
        <v>128</v>
      </c>
      <c r="I81" s="29">
        <v>172</v>
      </c>
      <c r="J81" s="29">
        <v>220</v>
      </c>
      <c r="K81" s="29">
        <v>204</v>
      </c>
      <c r="L81" s="30">
        <f t="shared" si="20"/>
        <v>880</v>
      </c>
      <c r="M81" s="30">
        <f t="shared" si="21"/>
        <v>5</v>
      </c>
      <c r="N81" s="30">
        <f t="shared" si="22"/>
        <v>176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" customHeight="1">
      <c r="B82" s="1" t="str">
        <f>Roster_Selection_Men!AF138&amp;" " &amp; "JV1 "</f>
        <v xml:space="preserve">Midway University JV1 </v>
      </c>
      <c r="C82" s="1" t="str">
        <f>Roster_Selection_Men!AH138</f>
        <v>11-558655</v>
      </c>
      <c r="D82" s="1" t="str">
        <f>Roster_Selection_Men!AI138</f>
        <v>Vincent Biehn</v>
      </c>
      <c r="E82" s="23"/>
      <c r="F82" s="1" t="str">
        <f>IF(ISERROR(Baker_Scores_Men_JV!E82), " ", IF(Baker_Scores_Men_JV!E82 = "Yes", "Yes", "  "))</f>
        <v xml:space="preserve">  </v>
      </c>
      <c r="G82" s="29">
        <v>180</v>
      </c>
      <c r="H82" s="29">
        <v>159</v>
      </c>
      <c r="I82" s="29">
        <v>215</v>
      </c>
      <c r="J82" s="29">
        <v>213</v>
      </c>
      <c r="K82" s="29">
        <v>203</v>
      </c>
      <c r="L82" s="30">
        <f t="shared" si="20"/>
        <v>970</v>
      </c>
      <c r="M82" s="30">
        <f t="shared" si="21"/>
        <v>5</v>
      </c>
      <c r="N82" s="30">
        <f t="shared" si="22"/>
        <v>194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" customHeight="1">
      <c r="B83" s="1" t="str">
        <f>Roster_Selection_Men!AF139&amp;" " &amp; "JV1 "</f>
        <v xml:space="preserve"> JV1 </v>
      </c>
      <c r="C83" s="1" t="str">
        <f>Roster_Selection_Men!AH139</f>
        <v/>
      </c>
      <c r="D83" s="1" t="str">
        <f>Roster_Selection_Men!AI139</f>
        <v/>
      </c>
      <c r="E83" s="23"/>
      <c r="F83" s="1" t="str">
        <f>IF(ISERROR(Baker_Scores_Men_JV!E83), " ", IF(Baker_Scores_Men_JV!E83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30">
        <f t="shared" si="20"/>
        <v>0</v>
      </c>
      <c r="M83" s="30">
        <f t="shared" si="21"/>
        <v>0</v>
      </c>
      <c r="N83" s="30">
        <f t="shared" si="22"/>
        <v>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" customHeight="1">
      <c r="B84" s="1" t="str">
        <f>Roster_Selection_Men!AF140&amp;" " &amp; "JV1 "</f>
        <v xml:space="preserve"> JV1 </v>
      </c>
      <c r="C84" s="1" t="str">
        <f>Roster_Selection_Men!AH140</f>
        <v/>
      </c>
      <c r="D84" s="1" t="str">
        <f>Roster_Selection_Men!AI140</f>
        <v/>
      </c>
      <c r="E84" s="23"/>
      <c r="F84" s="1" t="str">
        <f>IF(ISERROR(Baker_Scores_Men_JV!E84), " ", IF(Baker_Scores_Men_JV!E84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30">
        <f t="shared" si="20"/>
        <v>0</v>
      </c>
      <c r="M84" s="30">
        <f t="shared" si="21"/>
        <v>0</v>
      </c>
      <c r="N84" s="30">
        <f t="shared" si="22"/>
        <v>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" customHeight="1">
      <c r="B85" s="1" t="s">
        <v>774</v>
      </c>
      <c r="C85" s="28" t="s">
        <v>7</v>
      </c>
      <c r="D85" s="23" t="s">
        <v>7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" customHeight="1">
      <c r="B86" s="1" t="s">
        <v>774</v>
      </c>
      <c r="C86" s="28" t="s">
        <v>7</v>
      </c>
      <c r="D86" s="23" t="s">
        <v>7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" customHeight="1">
      <c r="B87" s="1" t="s">
        <v>774</v>
      </c>
      <c r="C87" s="28" t="s">
        <v>7</v>
      </c>
      <c r="D87" s="23" t="s">
        <v>7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" customHeight="1">
      <c r="B88" s="33"/>
      <c r="G88" s="30">
        <f t="shared" ref="G88:M88" si="23">SUM(G77:G87)</f>
        <v>1001</v>
      </c>
      <c r="H88" s="30">
        <f t="shared" si="23"/>
        <v>914</v>
      </c>
      <c r="I88" s="30">
        <f t="shared" si="23"/>
        <v>887</v>
      </c>
      <c r="J88" s="30">
        <f t="shared" si="23"/>
        <v>1056</v>
      </c>
      <c r="K88" s="30">
        <f t="shared" si="23"/>
        <v>1072</v>
      </c>
      <c r="L88" s="34">
        <f t="shared" si="23"/>
        <v>4930</v>
      </c>
      <c r="M88" s="34">
        <f t="shared" si="23"/>
        <v>25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" customHeight="1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" customHeight="1">
      <c r="B90" s="1" t="str">
        <f>Roster_Selection_Men!AJ133&amp;" " &amp; "JV2 "</f>
        <v xml:space="preserve">Midway University JV2 </v>
      </c>
      <c r="C90" s="1" t="str">
        <f>Roster_Selection_Men!AL133</f>
        <v>20-33570</v>
      </c>
      <c r="D90" s="1" t="str">
        <f>Roster_Selection_Men!AM133</f>
        <v>Brennan Eddy</v>
      </c>
      <c r="E90" s="23"/>
      <c r="F90" s="1" t="str">
        <f>IF(ISERROR(Baker_Scores_Men_JV!E90), " ", IF(Baker_Scores_Men_JV!E90 = "Yes", "Yes", "  "))</f>
        <v xml:space="preserve">  </v>
      </c>
      <c r="G90" s="29">
        <v>0</v>
      </c>
      <c r="H90" s="29">
        <v>0</v>
      </c>
      <c r="I90" s="29">
        <v>0</v>
      </c>
      <c r="J90" s="29">
        <v>161</v>
      </c>
      <c r="K90" s="29">
        <v>134</v>
      </c>
      <c r="L90" s="30">
        <f t="shared" ref="L90:L100" si="24">SUM(G90:K90)</f>
        <v>295</v>
      </c>
      <c r="M90" s="30">
        <f t="shared" ref="M90:M100" si="25">COUNTIF(G90:K90, "&gt;0" )</f>
        <v>2</v>
      </c>
      <c r="N90" s="30">
        <f t="shared" ref="N90:N100" si="26">IF(M90=0,0,L90/M90)</f>
        <v>147.5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" customHeight="1">
      <c r="B91" s="1" t="str">
        <f>Roster_Selection_Men!AJ134&amp;" " &amp; "JV2 "</f>
        <v xml:space="preserve">Midway University JV2 </v>
      </c>
      <c r="C91" s="1" t="str">
        <f>Roster_Selection_Men!AL134</f>
        <v>18-30569</v>
      </c>
      <c r="D91" s="1" t="str">
        <f>Roster_Selection_Men!AM134</f>
        <v>Isiah Gordon</v>
      </c>
      <c r="E91" s="23"/>
      <c r="F91" s="1" t="str">
        <f>IF(ISERROR(Baker_Scores_Men_JV!E91), " ", IF(Baker_Scores_Men_JV!E91 = "Yes", "Yes", "  "))</f>
        <v xml:space="preserve">  </v>
      </c>
      <c r="G91" s="29">
        <v>161</v>
      </c>
      <c r="H91" s="29">
        <v>153</v>
      </c>
      <c r="I91" s="29">
        <v>181</v>
      </c>
      <c r="J91" s="29">
        <v>147</v>
      </c>
      <c r="K91" s="29">
        <v>181</v>
      </c>
      <c r="L91" s="30">
        <f t="shared" si="24"/>
        <v>823</v>
      </c>
      <c r="M91" s="30">
        <f t="shared" si="25"/>
        <v>5</v>
      </c>
      <c r="N91" s="30">
        <f t="shared" si="26"/>
        <v>164.6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" customHeight="1">
      <c r="B92" s="1" t="str">
        <f>Roster_Selection_Men!AJ135&amp;" " &amp; "JV2 "</f>
        <v xml:space="preserve">Midway University JV2 </v>
      </c>
      <c r="C92" s="1" t="str">
        <f>Roster_Selection_Men!AL135</f>
        <v>9615-47699</v>
      </c>
      <c r="D92" s="1" t="str">
        <f>Roster_Selection_Men!AM135</f>
        <v>Judson Tabor</v>
      </c>
      <c r="E92" s="23"/>
      <c r="F92" s="1" t="str">
        <f>IF(ISERROR(Baker_Scores_Men_JV!E92), " ", IF(Baker_Scores_Men_JV!E92 = "Yes", "Yes", "  "))</f>
        <v xml:space="preserve">  </v>
      </c>
      <c r="G92" s="29">
        <v>131</v>
      </c>
      <c r="H92" s="29">
        <v>142</v>
      </c>
      <c r="I92" s="29">
        <v>143</v>
      </c>
      <c r="J92" s="29">
        <v>170</v>
      </c>
      <c r="K92" s="29">
        <v>192</v>
      </c>
      <c r="L92" s="30">
        <f t="shared" si="24"/>
        <v>778</v>
      </c>
      <c r="M92" s="30">
        <f t="shared" si="25"/>
        <v>5</v>
      </c>
      <c r="N92" s="30">
        <f t="shared" si="26"/>
        <v>155.6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" customHeight="1">
      <c r="B93" s="1" t="str">
        <f>Roster_Selection_Men!AJ136&amp;" " &amp; "JV2 "</f>
        <v xml:space="preserve">Midway University JV2 </v>
      </c>
      <c r="C93" s="1" t="str">
        <f>Roster_Selection_Men!AL136</f>
        <v>20-39149</v>
      </c>
      <c r="D93" s="1" t="str">
        <f>Roster_Selection_Men!AM136</f>
        <v>Justin Cauthen</v>
      </c>
      <c r="E93" s="23"/>
      <c r="F93" s="1" t="str">
        <f>IF(ISERROR(Baker_Scores_Men_JV!E93), " ", IF(Baker_Scores_Men_JV!E93 = "Yes", "Yes", "  "))</f>
        <v xml:space="preserve">  </v>
      </c>
      <c r="G93" s="29">
        <v>182</v>
      </c>
      <c r="H93" s="29">
        <v>149</v>
      </c>
      <c r="I93" s="29">
        <v>150</v>
      </c>
      <c r="J93" s="29">
        <v>0</v>
      </c>
      <c r="K93" s="29">
        <v>0</v>
      </c>
      <c r="L93" s="30">
        <f t="shared" si="24"/>
        <v>481</v>
      </c>
      <c r="M93" s="30">
        <f t="shared" si="25"/>
        <v>3</v>
      </c>
      <c r="N93" s="30">
        <f t="shared" si="26"/>
        <v>160.33333333333334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" customHeight="1">
      <c r="B94" s="1" t="str">
        <f>Roster_Selection_Men!AJ137&amp;" " &amp; "JV2 "</f>
        <v xml:space="preserve">Midway University JV2 </v>
      </c>
      <c r="C94" s="1" t="str">
        <f>Roster_Selection_Men!AL137</f>
        <v>11-600526</v>
      </c>
      <c r="D94" s="1" t="str">
        <f>Roster_Selection_Men!AM137</f>
        <v>Kevin Allen</v>
      </c>
      <c r="E94" s="23"/>
      <c r="F94" s="1" t="str">
        <f>IF(ISERROR(Baker_Scores_Men_JV!E94), " ", IF(Baker_Scores_Men_JV!E94 = "Yes", "Yes", "  "))</f>
        <v xml:space="preserve">  </v>
      </c>
      <c r="G94" s="29">
        <v>200</v>
      </c>
      <c r="H94" s="29">
        <v>131</v>
      </c>
      <c r="I94" s="29">
        <v>154</v>
      </c>
      <c r="J94" s="29">
        <v>169</v>
      </c>
      <c r="K94" s="29">
        <v>161</v>
      </c>
      <c r="L94" s="30">
        <f t="shared" si="24"/>
        <v>815</v>
      </c>
      <c r="M94" s="30">
        <f t="shared" si="25"/>
        <v>5</v>
      </c>
      <c r="N94" s="30">
        <f t="shared" si="26"/>
        <v>163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" customHeight="1">
      <c r="B95" s="1" t="str">
        <f>Roster_Selection_Men!AJ138&amp;" " &amp; "JV2 "</f>
        <v xml:space="preserve">Midway University JV2 </v>
      </c>
      <c r="C95" s="1" t="str">
        <f>Roster_Selection_Men!AL138</f>
        <v>21-16039</v>
      </c>
      <c r="D95" s="1" t="str">
        <f>Roster_Selection_Men!AM138</f>
        <v>Maddox Worthington</v>
      </c>
      <c r="E95" s="23"/>
      <c r="F95" s="1" t="str">
        <f>IF(ISERROR(Baker_Scores_Men_JV!E95), " ", IF(Baker_Scores_Men_JV!E95 = "Yes", "Yes", "  "))</f>
        <v xml:space="preserve">  </v>
      </c>
      <c r="G95" s="29">
        <v>190</v>
      </c>
      <c r="H95" s="29">
        <v>211</v>
      </c>
      <c r="I95" s="29">
        <v>203</v>
      </c>
      <c r="J95" s="29">
        <v>197</v>
      </c>
      <c r="K95" s="29">
        <v>210</v>
      </c>
      <c r="L95" s="30">
        <f t="shared" si="24"/>
        <v>1011</v>
      </c>
      <c r="M95" s="30">
        <f t="shared" si="25"/>
        <v>5</v>
      </c>
      <c r="N95" s="30">
        <f t="shared" si="26"/>
        <v>202.2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" customHeight="1">
      <c r="B96" s="1" t="str">
        <f>Roster_Selection_Men!AJ139&amp;" " &amp; "JV2 "</f>
        <v xml:space="preserve"> JV2 </v>
      </c>
      <c r="C96" s="1" t="str">
        <f>Roster_Selection_Men!AL139</f>
        <v/>
      </c>
      <c r="D96" s="1" t="str">
        <f>Roster_Selection_Men!AM139</f>
        <v/>
      </c>
      <c r="E96" s="23"/>
      <c r="F96" s="1" t="str">
        <f>IF(ISERROR(Baker_Scores_Men_JV!E96), " ", IF(Baker_Scores_Men_JV!E96 = "Yes", "Yes", "  "))</f>
        <v xml:space="preserve">  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30">
        <f t="shared" si="24"/>
        <v>0</v>
      </c>
      <c r="M96" s="30">
        <f t="shared" si="25"/>
        <v>0</v>
      </c>
      <c r="N96" s="30">
        <f t="shared" si="26"/>
        <v>0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" customHeight="1">
      <c r="B97" s="1" t="str">
        <f>Roster_Selection_Men!AJ140&amp;" " &amp; "JV2 "</f>
        <v xml:space="preserve"> JV2 </v>
      </c>
      <c r="C97" s="1" t="str">
        <f>Roster_Selection_Men!AL140</f>
        <v/>
      </c>
      <c r="D97" s="1" t="str">
        <f>Roster_Selection_Men!AM140</f>
        <v/>
      </c>
      <c r="E97" s="23"/>
      <c r="F97" s="1" t="str">
        <f>IF(ISERROR(Baker_Scores_Men_JV!E97), " ", IF(Baker_Scores_Men_JV!E97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30">
        <f t="shared" si="24"/>
        <v>0</v>
      </c>
      <c r="M97" s="30">
        <f t="shared" si="25"/>
        <v>0</v>
      </c>
      <c r="N97" s="30">
        <f t="shared" si="26"/>
        <v>0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" customHeight="1">
      <c r="B98" s="1" t="s">
        <v>775</v>
      </c>
      <c r="C98" s="28" t="s">
        <v>7</v>
      </c>
      <c r="D98" s="23" t="s">
        <v>7</v>
      </c>
      <c r="E98" s="23"/>
      <c r="F98" s="23"/>
      <c r="G98" s="29"/>
      <c r="H98" s="29"/>
      <c r="I98" s="29"/>
      <c r="J98" s="29"/>
      <c r="K98" s="29"/>
      <c r="L98" s="30">
        <f t="shared" si="24"/>
        <v>0</v>
      </c>
      <c r="M98" s="30">
        <f t="shared" si="25"/>
        <v>0</v>
      </c>
      <c r="N98" s="30">
        <f t="shared" si="26"/>
        <v>0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" customHeight="1">
      <c r="B99" s="1" t="s">
        <v>775</v>
      </c>
      <c r="C99" s="28" t="s">
        <v>7</v>
      </c>
      <c r="D99" s="23" t="s">
        <v>7</v>
      </c>
      <c r="E99" s="23"/>
      <c r="F99" s="23"/>
      <c r="G99" s="29"/>
      <c r="H99" s="29"/>
      <c r="I99" s="29"/>
      <c r="J99" s="29"/>
      <c r="K99" s="29"/>
      <c r="L99" s="30">
        <f t="shared" si="24"/>
        <v>0</v>
      </c>
      <c r="M99" s="30">
        <f t="shared" si="25"/>
        <v>0</v>
      </c>
      <c r="N99" s="30">
        <f t="shared" si="26"/>
        <v>0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" customHeight="1">
      <c r="B100" s="1" t="s">
        <v>775</v>
      </c>
      <c r="C100" s="28" t="s">
        <v>7</v>
      </c>
      <c r="D100" s="23" t="s">
        <v>7</v>
      </c>
      <c r="E100" s="23"/>
      <c r="F100" s="23"/>
      <c r="G100" s="31"/>
      <c r="H100" s="31"/>
      <c r="I100" s="31"/>
      <c r="J100" s="31"/>
      <c r="K100" s="31"/>
      <c r="L100" s="32">
        <f t="shared" si="24"/>
        <v>0</v>
      </c>
      <c r="M100" s="32">
        <f t="shared" si="25"/>
        <v>0</v>
      </c>
      <c r="N100" s="30">
        <f t="shared" si="26"/>
        <v>0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" customHeight="1">
      <c r="B101" s="33"/>
      <c r="G101" s="30">
        <f t="shared" ref="G101:M101" si="27">SUM(G90:G100)</f>
        <v>864</v>
      </c>
      <c r="H101" s="30">
        <f t="shared" si="27"/>
        <v>786</v>
      </c>
      <c r="I101" s="30">
        <f t="shared" si="27"/>
        <v>831</v>
      </c>
      <c r="J101" s="30">
        <f t="shared" si="27"/>
        <v>844</v>
      </c>
      <c r="K101" s="30">
        <f t="shared" si="27"/>
        <v>878</v>
      </c>
      <c r="L101" s="34">
        <f t="shared" si="27"/>
        <v>4203</v>
      </c>
      <c r="M101" s="34">
        <f t="shared" si="27"/>
        <v>25</v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" customHeight="1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" customHeight="1">
      <c r="B103" s="1" t="str">
        <f>Roster_Selection_Men!AF155&amp;" " &amp; "JV1 "</f>
        <v xml:space="preserve">Milligan University JV1 </v>
      </c>
      <c r="C103" s="1" t="str">
        <f>Roster_Selection_Men!AH155</f>
        <v>16-26818</v>
      </c>
      <c r="D103" s="1" t="str">
        <f>Roster_Selection_Men!AI155</f>
        <v>Aiden Bailey</v>
      </c>
      <c r="E103" s="23"/>
      <c r="F103" s="1" t="str">
        <f>IF(ISERROR(Baker_Scores_Men_JV!E103), " ", IF(Baker_Scores_Men_JV!E103 = "Yes", "Yes", "  "))</f>
        <v xml:space="preserve">  </v>
      </c>
      <c r="G103" s="29">
        <v>192</v>
      </c>
      <c r="H103" s="29">
        <v>183</v>
      </c>
      <c r="I103" s="29">
        <v>239</v>
      </c>
      <c r="J103" s="29">
        <v>150</v>
      </c>
      <c r="K103" s="29">
        <v>192</v>
      </c>
      <c r="L103" s="30">
        <f t="shared" ref="L103:L113" si="28">SUM(G103:K103)</f>
        <v>956</v>
      </c>
      <c r="M103" s="30">
        <f t="shared" ref="M103:M113" si="29">COUNTIF(G103:K103, "&gt;0" )</f>
        <v>5</v>
      </c>
      <c r="N103" s="30">
        <f t="shared" ref="N103:N113" si="30">IF(M103=0,0,L103/M103)</f>
        <v>191.2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" customHeight="1">
      <c r="B104" s="1" t="str">
        <f>Roster_Selection_Men!AF156&amp;" " &amp; "JV1 "</f>
        <v xml:space="preserve">Milligan University JV1 </v>
      </c>
      <c r="C104" s="1" t="str">
        <f>Roster_Selection_Men!AH156</f>
        <v>19-13885</v>
      </c>
      <c r="D104" s="1" t="str">
        <f>Roster_Selection_Men!AI156</f>
        <v>Caleb Mc Donald</v>
      </c>
      <c r="E104" s="23"/>
      <c r="F104" s="1" t="str">
        <f>IF(ISERROR(Baker_Scores_Men_JV!E104), " ", IF(Baker_Scores_Men_JV!E104 = "Yes", "Yes", "  "))</f>
        <v xml:space="preserve">  </v>
      </c>
      <c r="G104" s="29">
        <v>157</v>
      </c>
      <c r="H104" s="29">
        <v>173</v>
      </c>
      <c r="I104" s="29">
        <v>255</v>
      </c>
      <c r="J104" s="29">
        <v>186</v>
      </c>
      <c r="K104" s="29">
        <v>166</v>
      </c>
      <c r="L104" s="30">
        <f t="shared" si="28"/>
        <v>937</v>
      </c>
      <c r="M104" s="30">
        <f t="shared" si="29"/>
        <v>5</v>
      </c>
      <c r="N104" s="30">
        <f t="shared" si="30"/>
        <v>187.4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" customHeight="1">
      <c r="B105" s="1" t="str">
        <f>Roster_Selection_Men!AF157&amp;" " &amp; "JV1 "</f>
        <v xml:space="preserve">Milligan University JV1 </v>
      </c>
      <c r="C105" s="1" t="str">
        <f>Roster_Selection_Men!AH157</f>
        <v>20-10460</v>
      </c>
      <c r="D105" s="1" t="str">
        <f>Roster_Selection_Men!AI157</f>
        <v>Cooper Baldwin</v>
      </c>
      <c r="E105" s="23"/>
      <c r="F105" s="1" t="str">
        <f>IF(ISERROR(Baker_Scores_Men_JV!E105), " ", IF(Baker_Scores_Men_JV!E105 = "Yes", "Yes", "  "))</f>
        <v xml:space="preserve">  </v>
      </c>
      <c r="G105" s="29">
        <v>186</v>
      </c>
      <c r="H105" s="29">
        <v>192</v>
      </c>
      <c r="I105" s="29">
        <v>193</v>
      </c>
      <c r="J105" s="29">
        <v>182</v>
      </c>
      <c r="K105" s="29">
        <v>178</v>
      </c>
      <c r="L105" s="30">
        <f t="shared" si="28"/>
        <v>931</v>
      </c>
      <c r="M105" s="30">
        <f t="shared" si="29"/>
        <v>5</v>
      </c>
      <c r="N105" s="30">
        <f t="shared" si="30"/>
        <v>186.2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" customHeight="1">
      <c r="B106" s="1" t="str">
        <f>Roster_Selection_Men!AF158&amp;" " &amp; "JV1 "</f>
        <v xml:space="preserve">Milligan University JV1 </v>
      </c>
      <c r="C106" s="1" t="str">
        <f>Roster_Selection_Men!AH158</f>
        <v>15-123716</v>
      </c>
      <c r="D106" s="1" t="str">
        <f>Roster_Selection_Men!AI158</f>
        <v>David Gilliam</v>
      </c>
      <c r="E106" s="23"/>
      <c r="F106" s="1" t="str">
        <f>IF(ISERROR(Baker_Scores_Men_JV!E106), " ", IF(Baker_Scores_Men_JV!E106 = "Yes", "Yes", "  "))</f>
        <v xml:space="preserve">  </v>
      </c>
      <c r="G106" s="29">
        <v>193</v>
      </c>
      <c r="H106" s="29">
        <v>170</v>
      </c>
      <c r="I106" s="29">
        <v>160</v>
      </c>
      <c r="J106" s="29">
        <v>197</v>
      </c>
      <c r="K106" s="29">
        <v>155</v>
      </c>
      <c r="L106" s="30">
        <f t="shared" si="28"/>
        <v>875</v>
      </c>
      <c r="M106" s="30">
        <f t="shared" si="29"/>
        <v>5</v>
      </c>
      <c r="N106" s="30">
        <f t="shared" si="30"/>
        <v>175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" customHeight="1">
      <c r="B107" s="1" t="str">
        <f>Roster_Selection_Men!AF159&amp;" " &amp; "JV1 "</f>
        <v xml:space="preserve">Milligan University JV1 </v>
      </c>
      <c r="C107" s="1" t="str">
        <f>Roster_Selection_Men!AH159</f>
        <v>15-169678</v>
      </c>
      <c r="D107" s="1" t="str">
        <f>Roster_Selection_Men!AI159</f>
        <v>Jameson Whaley</v>
      </c>
      <c r="E107" s="23"/>
      <c r="F107" s="1" t="str">
        <f>IF(ISERROR(Baker_Scores_Men_JV!E107), " ", IF(Baker_Scores_Men_JV!E107 = "Yes", "Yes", "  "))</f>
        <v xml:space="preserve">  </v>
      </c>
      <c r="G107" s="29">
        <v>176</v>
      </c>
      <c r="H107" s="29">
        <v>143</v>
      </c>
      <c r="I107" s="29">
        <v>165</v>
      </c>
      <c r="J107" s="29">
        <v>182</v>
      </c>
      <c r="K107" s="29">
        <v>134</v>
      </c>
      <c r="L107" s="30">
        <f t="shared" si="28"/>
        <v>800</v>
      </c>
      <c r="M107" s="30">
        <f t="shared" si="29"/>
        <v>5</v>
      </c>
      <c r="N107" s="30">
        <f t="shared" si="30"/>
        <v>160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" customHeight="1">
      <c r="B108" s="1" t="str">
        <f>Roster_Selection_Men!AF160&amp;" " &amp; "JV1 "</f>
        <v xml:space="preserve"> JV1 </v>
      </c>
      <c r="C108" s="1" t="str">
        <f>Roster_Selection_Men!AH160</f>
        <v/>
      </c>
      <c r="D108" s="1" t="str">
        <f>Roster_Selection_Men!AI160</f>
        <v/>
      </c>
      <c r="E108" s="23"/>
      <c r="F108" s="1" t="str">
        <f>IF(ISERROR(Baker_Scores_Men_JV!E108), " ", IF(Baker_Scores_Men_JV!E108 = "Yes", "Yes", "  "))</f>
        <v xml:space="preserve">  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30">
        <f t="shared" si="28"/>
        <v>0</v>
      </c>
      <c r="M108" s="30">
        <f t="shared" si="29"/>
        <v>0</v>
      </c>
      <c r="N108" s="30">
        <f t="shared" si="30"/>
        <v>0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" customHeight="1">
      <c r="B109" s="1" t="str">
        <f>Roster_Selection_Men!AF161&amp;" " &amp; "JV1 "</f>
        <v xml:space="preserve"> JV1 </v>
      </c>
      <c r="C109" s="1" t="str">
        <f>Roster_Selection_Men!AH161</f>
        <v/>
      </c>
      <c r="D109" s="1" t="str">
        <f>Roster_Selection_Men!AI161</f>
        <v/>
      </c>
      <c r="E109" s="23"/>
      <c r="F109" s="1" t="str">
        <f>IF(ISERROR(Baker_Scores_Men_JV!E109), " ", IF(Baker_Scores_Men_JV!E109 = "Yes", "Yes", "  "))</f>
        <v xml:space="preserve">  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30">
        <f t="shared" si="28"/>
        <v>0</v>
      </c>
      <c r="M109" s="30">
        <f t="shared" si="29"/>
        <v>0</v>
      </c>
      <c r="N109" s="30">
        <f t="shared" si="30"/>
        <v>0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" customHeight="1">
      <c r="B110" s="1" t="str">
        <f>Roster_Selection_Men!AF162&amp;" " &amp; "JV1 "</f>
        <v xml:space="preserve"> JV1 </v>
      </c>
      <c r="C110" s="1" t="str">
        <f>Roster_Selection_Men!AH162</f>
        <v/>
      </c>
      <c r="D110" s="1" t="str">
        <f>Roster_Selection_Men!AI162</f>
        <v/>
      </c>
      <c r="E110" s="23"/>
      <c r="F110" s="1" t="str">
        <f>IF(ISERROR(Baker_Scores_Men_JV!E110), " ", IF(Baker_Scores_Men_JV!E110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30">
        <f t="shared" si="28"/>
        <v>0</v>
      </c>
      <c r="M110" s="30">
        <f t="shared" si="29"/>
        <v>0</v>
      </c>
      <c r="N110" s="30">
        <f t="shared" si="30"/>
        <v>0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" customHeight="1">
      <c r="B111" s="1" t="s">
        <v>776</v>
      </c>
      <c r="C111" s="28" t="s">
        <v>7</v>
      </c>
      <c r="D111" s="23" t="s">
        <v>7</v>
      </c>
      <c r="E111" s="23"/>
      <c r="F111" s="23"/>
      <c r="G111" s="29"/>
      <c r="H111" s="29"/>
      <c r="I111" s="29"/>
      <c r="J111" s="29"/>
      <c r="K111" s="29"/>
      <c r="L111" s="30">
        <f t="shared" si="28"/>
        <v>0</v>
      </c>
      <c r="M111" s="30">
        <f t="shared" si="29"/>
        <v>0</v>
      </c>
      <c r="N111" s="30">
        <f t="shared" si="30"/>
        <v>0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" customHeight="1">
      <c r="B112" s="1" t="s">
        <v>776</v>
      </c>
      <c r="C112" s="28" t="s">
        <v>7</v>
      </c>
      <c r="D112" s="23" t="s">
        <v>7</v>
      </c>
      <c r="E112" s="23"/>
      <c r="F112" s="23"/>
      <c r="G112" s="29"/>
      <c r="H112" s="29"/>
      <c r="I112" s="29"/>
      <c r="J112" s="29"/>
      <c r="K112" s="29"/>
      <c r="L112" s="30">
        <f t="shared" si="28"/>
        <v>0</v>
      </c>
      <c r="M112" s="30">
        <f t="shared" si="29"/>
        <v>0</v>
      </c>
      <c r="N112" s="30">
        <f t="shared" si="30"/>
        <v>0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" customHeight="1">
      <c r="B113" s="1" t="s">
        <v>776</v>
      </c>
      <c r="C113" s="28" t="s">
        <v>7</v>
      </c>
      <c r="D113" s="23" t="s">
        <v>7</v>
      </c>
      <c r="E113" s="23"/>
      <c r="F113" s="23"/>
      <c r="G113" s="31"/>
      <c r="H113" s="31"/>
      <c r="I113" s="31"/>
      <c r="J113" s="31"/>
      <c r="K113" s="31"/>
      <c r="L113" s="32">
        <f t="shared" si="28"/>
        <v>0</v>
      </c>
      <c r="M113" s="32">
        <f t="shared" si="29"/>
        <v>0</v>
      </c>
      <c r="N113" s="30">
        <f t="shared" si="30"/>
        <v>0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" customHeight="1">
      <c r="B114" s="33"/>
      <c r="G114" s="30">
        <f t="shared" ref="G114:M114" si="31">SUM(G103:G113)</f>
        <v>904</v>
      </c>
      <c r="H114" s="30">
        <f t="shared" si="31"/>
        <v>861</v>
      </c>
      <c r="I114" s="30">
        <f t="shared" si="31"/>
        <v>1012</v>
      </c>
      <c r="J114" s="30">
        <f t="shared" si="31"/>
        <v>897</v>
      </c>
      <c r="K114" s="30">
        <f t="shared" si="31"/>
        <v>825</v>
      </c>
      <c r="L114" s="34">
        <f t="shared" si="31"/>
        <v>4499</v>
      </c>
      <c r="M114" s="34">
        <f t="shared" si="31"/>
        <v>25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" customHeight="1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" customHeight="1">
      <c r="B116" s="1" t="str">
        <f>Roster_Selection_Men!AJ155&amp;" " &amp; "JV2 "</f>
        <v xml:space="preserve">Milligan University JV2 </v>
      </c>
      <c r="C116" s="1" t="str">
        <f>Roster_Selection_Men!AL155</f>
        <v>17-82506</v>
      </c>
      <c r="D116" s="1" t="str">
        <f>Roster_Selection_Men!AM155</f>
        <v>Christian Brown</v>
      </c>
      <c r="E116" s="23"/>
      <c r="F116" s="1" t="str">
        <f>IF(ISERROR(Baker_Scores_Men_JV!E116), " ", IF(Baker_Scores_Men_JV!E116 = "Yes", "Yes", "  "))</f>
        <v xml:space="preserve">  </v>
      </c>
      <c r="G116" s="29">
        <v>200</v>
      </c>
      <c r="H116" s="29">
        <v>181</v>
      </c>
      <c r="I116" s="29">
        <v>176</v>
      </c>
      <c r="J116" s="29">
        <v>149</v>
      </c>
      <c r="K116" s="29">
        <v>212</v>
      </c>
      <c r="L116" s="30">
        <f t="shared" ref="L116:L126" si="32">SUM(G116:K116)</f>
        <v>918</v>
      </c>
      <c r="M116" s="30">
        <f t="shared" ref="M116:M126" si="33">COUNTIF(G116:K116, "&gt;0" )</f>
        <v>5</v>
      </c>
      <c r="N116" s="30">
        <f t="shared" ref="N116:N126" si="34">IF(M116=0,0,L116/M116)</f>
        <v>183.6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" customHeight="1">
      <c r="B117" s="1" t="str">
        <f>Roster_Selection_Men!AJ156&amp;" " &amp; "JV2 "</f>
        <v xml:space="preserve">Milligan University JV2 </v>
      </c>
      <c r="C117" s="1" t="str">
        <f>Roster_Selection_Men!AL156</f>
        <v>16-88846</v>
      </c>
      <c r="D117" s="1" t="str">
        <f>Roster_Selection_Men!AM156</f>
        <v>Cooper Brackins</v>
      </c>
      <c r="E117" s="23"/>
      <c r="F117" s="1" t="str">
        <f>IF(ISERROR(Baker_Scores_Men_JV!E117), " ", IF(Baker_Scores_Men_JV!E117 = "Yes", "Yes", "  "))</f>
        <v xml:space="preserve">  </v>
      </c>
      <c r="G117" s="29">
        <v>183</v>
      </c>
      <c r="H117" s="29">
        <v>195</v>
      </c>
      <c r="I117" s="29">
        <v>204</v>
      </c>
      <c r="J117" s="29">
        <v>172</v>
      </c>
      <c r="K117" s="29">
        <v>171</v>
      </c>
      <c r="L117" s="30">
        <f t="shared" si="32"/>
        <v>925</v>
      </c>
      <c r="M117" s="30">
        <f t="shared" si="33"/>
        <v>5</v>
      </c>
      <c r="N117" s="30">
        <f t="shared" si="34"/>
        <v>185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" customHeight="1">
      <c r="B118" s="1" t="str">
        <f>Roster_Selection_Men!AJ157&amp;" " &amp; "JV2 "</f>
        <v xml:space="preserve">Milligan University JV2 </v>
      </c>
      <c r="C118" s="1" t="str">
        <f>Roster_Selection_Men!AL157</f>
        <v>18-22089</v>
      </c>
      <c r="D118" s="1" t="str">
        <f>Roster_Selection_Men!AM157</f>
        <v>Jake Littlejohn</v>
      </c>
      <c r="E118" s="23"/>
      <c r="F118" s="1" t="str">
        <f>IF(ISERROR(Baker_Scores_Men_JV!E118), " ", IF(Baker_Scores_Men_JV!E118 = "Yes", "Yes", "  "))</f>
        <v xml:space="preserve">  </v>
      </c>
      <c r="G118" s="29">
        <v>172</v>
      </c>
      <c r="H118" s="29">
        <v>137</v>
      </c>
      <c r="I118" s="29">
        <v>158</v>
      </c>
      <c r="J118" s="29">
        <v>175</v>
      </c>
      <c r="K118" s="29">
        <v>171</v>
      </c>
      <c r="L118" s="30">
        <f t="shared" si="32"/>
        <v>813</v>
      </c>
      <c r="M118" s="30">
        <f t="shared" si="33"/>
        <v>5</v>
      </c>
      <c r="N118" s="30">
        <f t="shared" si="34"/>
        <v>162.6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" customHeight="1">
      <c r="B119" s="1" t="str">
        <f>Roster_Selection_Men!AJ158&amp;" " &amp; "JV2 "</f>
        <v xml:space="preserve">Milligan University JV2 </v>
      </c>
      <c r="C119" s="1" t="str">
        <f>Roster_Selection_Men!AL158</f>
        <v>11-483506</v>
      </c>
      <c r="D119" s="1" t="str">
        <f>Roster_Selection_Men!AM158</f>
        <v>Kayden Lamon</v>
      </c>
      <c r="E119" s="23"/>
      <c r="F119" s="1" t="str">
        <f>IF(ISERROR(Baker_Scores_Men_JV!E119), " ", IF(Baker_Scores_Men_JV!E119 = "Yes", "Yes", "  "))</f>
        <v xml:space="preserve">  </v>
      </c>
      <c r="G119" s="29">
        <v>129</v>
      </c>
      <c r="H119" s="29">
        <v>205</v>
      </c>
      <c r="I119" s="29">
        <v>182</v>
      </c>
      <c r="J119" s="29">
        <v>164</v>
      </c>
      <c r="K119" s="29">
        <v>206</v>
      </c>
      <c r="L119" s="30">
        <f t="shared" si="32"/>
        <v>886</v>
      </c>
      <c r="M119" s="30">
        <f t="shared" si="33"/>
        <v>5</v>
      </c>
      <c r="N119" s="30">
        <f t="shared" si="34"/>
        <v>177.2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" customHeight="1">
      <c r="B120" s="1" t="str">
        <f>Roster_Selection_Men!AJ159&amp;" " &amp; "JV2 "</f>
        <v xml:space="preserve">Milligan University JV2 </v>
      </c>
      <c r="C120" s="1" t="str">
        <f>Roster_Selection_Men!AL159</f>
        <v>17-106529</v>
      </c>
      <c r="D120" s="1" t="str">
        <f>Roster_Selection_Men!AM159</f>
        <v>Will Clabo</v>
      </c>
      <c r="E120" s="23"/>
      <c r="F120" s="1" t="str">
        <f>IF(ISERROR(Baker_Scores_Men_JV!E120), " ", IF(Baker_Scores_Men_JV!E120 = "Yes", "Yes", "  "))</f>
        <v xml:space="preserve">  </v>
      </c>
      <c r="G120" s="29">
        <v>135</v>
      </c>
      <c r="H120" s="29">
        <v>159</v>
      </c>
      <c r="I120" s="29">
        <v>164</v>
      </c>
      <c r="J120" s="29">
        <v>160</v>
      </c>
      <c r="K120" s="29">
        <v>132</v>
      </c>
      <c r="L120" s="30">
        <f t="shared" si="32"/>
        <v>750</v>
      </c>
      <c r="M120" s="30">
        <f t="shared" si="33"/>
        <v>5</v>
      </c>
      <c r="N120" s="30">
        <f t="shared" si="34"/>
        <v>150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" customHeight="1">
      <c r="B121" s="1" t="str">
        <f>Roster_Selection_Men!AJ160&amp;" " &amp; "JV2 "</f>
        <v xml:space="preserve"> JV2 </v>
      </c>
      <c r="C121" s="1" t="str">
        <f>Roster_Selection_Men!AL160</f>
        <v/>
      </c>
      <c r="D121" s="1" t="str">
        <f>Roster_Selection_Men!AM160</f>
        <v/>
      </c>
      <c r="E121" s="23"/>
      <c r="F121" s="1" t="str">
        <f>IF(ISERROR(Baker_Scores_Men_JV!E121), " ", IF(Baker_Scores_Men_JV!E121 = "Yes", "Yes", "  "))</f>
        <v xml:space="preserve">  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30">
        <f t="shared" si="32"/>
        <v>0</v>
      </c>
      <c r="M121" s="30">
        <f t="shared" si="33"/>
        <v>0</v>
      </c>
      <c r="N121" s="30">
        <f t="shared" si="34"/>
        <v>0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" customHeight="1">
      <c r="B122" s="1" t="str">
        <f>Roster_Selection_Men!AJ161&amp;" " &amp; "JV2 "</f>
        <v xml:space="preserve"> JV2 </v>
      </c>
      <c r="C122" s="1" t="str">
        <f>Roster_Selection_Men!AL161</f>
        <v/>
      </c>
      <c r="D122" s="1" t="str">
        <f>Roster_Selection_Men!AM161</f>
        <v/>
      </c>
      <c r="E122" s="23"/>
      <c r="F122" s="1" t="str">
        <f>IF(ISERROR(Baker_Scores_Men_JV!E122), " ", IF(Baker_Scores_Men_JV!E122 = "Yes", "Yes", "  "))</f>
        <v xml:space="preserve">  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30">
        <f t="shared" si="32"/>
        <v>0</v>
      </c>
      <c r="M122" s="30">
        <f t="shared" si="33"/>
        <v>0</v>
      </c>
      <c r="N122" s="30">
        <f t="shared" si="34"/>
        <v>0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" customHeight="1">
      <c r="B123" s="1" t="str">
        <f>Roster_Selection_Men!AJ162&amp;" " &amp; "JV2 "</f>
        <v xml:space="preserve"> JV2 </v>
      </c>
      <c r="C123" s="1" t="str">
        <f>Roster_Selection_Men!AL162</f>
        <v/>
      </c>
      <c r="D123" s="1" t="str">
        <f>Roster_Selection_Men!AM162</f>
        <v/>
      </c>
      <c r="E123" s="23"/>
      <c r="F123" s="1" t="str">
        <f>IF(ISERROR(Baker_Scores_Men_JV!E123), " ", IF(Baker_Scores_Men_JV!E123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30">
        <f t="shared" si="32"/>
        <v>0</v>
      </c>
      <c r="M123" s="30">
        <f t="shared" si="33"/>
        <v>0</v>
      </c>
      <c r="N123" s="30">
        <f t="shared" si="34"/>
        <v>0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" customHeight="1">
      <c r="B124" s="1" t="s">
        <v>777</v>
      </c>
      <c r="C124" s="28" t="s">
        <v>7</v>
      </c>
      <c r="D124" s="23" t="s">
        <v>7</v>
      </c>
      <c r="E124" s="23"/>
      <c r="F124" s="23"/>
      <c r="G124" s="29"/>
      <c r="H124" s="29"/>
      <c r="I124" s="29"/>
      <c r="J124" s="29"/>
      <c r="K124" s="29"/>
      <c r="L124" s="30">
        <f t="shared" si="32"/>
        <v>0</v>
      </c>
      <c r="M124" s="30">
        <f t="shared" si="33"/>
        <v>0</v>
      </c>
      <c r="N124" s="30">
        <f t="shared" si="34"/>
        <v>0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" customHeight="1">
      <c r="B125" s="1" t="s">
        <v>777</v>
      </c>
      <c r="C125" s="28" t="s">
        <v>7</v>
      </c>
      <c r="D125" s="23" t="s">
        <v>7</v>
      </c>
      <c r="E125" s="23"/>
      <c r="F125" s="23"/>
      <c r="G125" s="29"/>
      <c r="H125" s="29"/>
      <c r="I125" s="29"/>
      <c r="J125" s="29"/>
      <c r="K125" s="29"/>
      <c r="L125" s="30">
        <f t="shared" si="32"/>
        <v>0</v>
      </c>
      <c r="M125" s="30">
        <f t="shared" si="33"/>
        <v>0</v>
      </c>
      <c r="N125" s="30">
        <f t="shared" si="34"/>
        <v>0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" customHeight="1">
      <c r="B126" s="1" t="s">
        <v>777</v>
      </c>
      <c r="C126" s="28" t="s">
        <v>7</v>
      </c>
      <c r="D126" s="23" t="s">
        <v>7</v>
      </c>
      <c r="E126" s="23"/>
      <c r="F126" s="23"/>
      <c r="G126" s="31"/>
      <c r="H126" s="31"/>
      <c r="I126" s="31"/>
      <c r="J126" s="31"/>
      <c r="K126" s="31"/>
      <c r="L126" s="32">
        <f t="shared" si="32"/>
        <v>0</v>
      </c>
      <c r="M126" s="32">
        <f t="shared" si="33"/>
        <v>0</v>
      </c>
      <c r="N126" s="30">
        <f t="shared" si="34"/>
        <v>0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" customHeight="1">
      <c r="B127" s="33"/>
      <c r="G127" s="30">
        <f t="shared" ref="G127:M127" si="35">SUM(G116:G126)</f>
        <v>819</v>
      </c>
      <c r="H127" s="30">
        <f t="shared" si="35"/>
        <v>877</v>
      </c>
      <c r="I127" s="30">
        <f t="shared" si="35"/>
        <v>884</v>
      </c>
      <c r="J127" s="30">
        <f t="shared" si="35"/>
        <v>820</v>
      </c>
      <c r="K127" s="30">
        <f t="shared" si="35"/>
        <v>892</v>
      </c>
      <c r="L127" s="34">
        <f t="shared" si="35"/>
        <v>4292</v>
      </c>
      <c r="M127" s="34">
        <f t="shared" si="35"/>
        <v>25</v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" customHeight="1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" customHeight="1">
      <c r="B129" s="1" t="str">
        <f>Roster_Selection_Men!AF174&amp;" " &amp; "JV1 "</f>
        <v xml:space="preserve">Pikeville ,University Of JV1 </v>
      </c>
      <c r="C129" s="1" t="str">
        <f>Roster_Selection_Men!AH174</f>
        <v>6504-6389</v>
      </c>
      <c r="D129" s="1" t="str">
        <f>Roster_Selection_Men!AI174</f>
        <v>Andrew Allen</v>
      </c>
      <c r="E129" s="23"/>
      <c r="F129" s="1" t="str">
        <f>IF(ISERROR(Baker_Scores_Men_JV!E129), " ", IF(Baker_Scores_Men_JV!E129 = "Yes", "Yes", "  "))</f>
        <v xml:space="preserve">  </v>
      </c>
      <c r="G129" s="29">
        <v>179</v>
      </c>
      <c r="H129" s="29">
        <v>0</v>
      </c>
      <c r="I129" s="29">
        <v>0</v>
      </c>
      <c r="J129" s="29">
        <v>173</v>
      </c>
      <c r="K129" s="29">
        <v>184</v>
      </c>
      <c r="L129" s="30">
        <f t="shared" ref="L129:L139" si="36">SUM(G129:K129)</f>
        <v>536</v>
      </c>
      <c r="M129" s="30">
        <f t="shared" ref="M129:M139" si="37">COUNTIF(G129:K129, "&gt;0" )</f>
        <v>3</v>
      </c>
      <c r="N129" s="30">
        <f t="shared" ref="N129:N139" si="38">IF(M129=0,0,L129/M129)</f>
        <v>178.66666666666666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" customHeight="1">
      <c r="B130" s="1" t="str">
        <f>Roster_Selection_Men!AF175&amp;" " &amp; "JV1 "</f>
        <v xml:space="preserve">Pikeville ,University Of JV1 </v>
      </c>
      <c r="C130" s="1" t="str">
        <f>Roster_Selection_Men!AH175</f>
        <v>18-93372</v>
      </c>
      <c r="D130" s="1" t="str">
        <f>Roster_Selection_Men!AI175</f>
        <v>Blake Hisle</v>
      </c>
      <c r="E130" s="23"/>
      <c r="F130" s="1" t="str">
        <f>IF(ISERROR(Baker_Scores_Men_JV!E130), " ", IF(Baker_Scores_Men_JV!E130 = "Yes", "Yes", "  "))</f>
        <v xml:space="preserve">  </v>
      </c>
      <c r="G130" s="29">
        <v>153</v>
      </c>
      <c r="H130" s="29">
        <v>0</v>
      </c>
      <c r="I130" s="29">
        <v>0</v>
      </c>
      <c r="J130" s="29">
        <v>0</v>
      </c>
      <c r="K130" s="29">
        <v>0</v>
      </c>
      <c r="L130" s="30">
        <f t="shared" si="36"/>
        <v>153</v>
      </c>
      <c r="M130" s="30">
        <f t="shared" si="37"/>
        <v>1</v>
      </c>
      <c r="N130" s="30">
        <f t="shared" si="38"/>
        <v>153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" customHeight="1">
      <c r="B131" s="1" t="str">
        <f>Roster_Selection_Men!AF176&amp;" " &amp; "JV1 "</f>
        <v xml:space="preserve">Pikeville ,University Of JV1 </v>
      </c>
      <c r="C131" s="1" t="str">
        <f>Roster_Selection_Men!AH176</f>
        <v>17-16719</v>
      </c>
      <c r="D131" s="1" t="str">
        <f>Roster_Selection_Men!AI176</f>
        <v>Bryce Baltzer</v>
      </c>
      <c r="E131" s="23"/>
      <c r="F131" s="1" t="str">
        <f>IF(ISERROR(Baker_Scores_Men_JV!E131), " ", IF(Baker_Scores_Men_JV!E131 = "Yes", "Yes", "  "))</f>
        <v xml:space="preserve">  </v>
      </c>
      <c r="G131" s="29">
        <v>195</v>
      </c>
      <c r="H131" s="29">
        <v>190</v>
      </c>
      <c r="I131" s="29">
        <v>193</v>
      </c>
      <c r="J131" s="29">
        <v>189</v>
      </c>
      <c r="K131" s="29">
        <v>202</v>
      </c>
      <c r="L131" s="30">
        <f t="shared" si="36"/>
        <v>969</v>
      </c>
      <c r="M131" s="30">
        <f t="shared" si="37"/>
        <v>5</v>
      </c>
      <c r="N131" s="30">
        <f t="shared" si="38"/>
        <v>193.8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" customHeight="1">
      <c r="B132" s="1" t="str">
        <f>Roster_Selection_Men!AF177&amp;" " &amp; "JV1 "</f>
        <v xml:space="preserve">Pikeville ,University Of JV1 </v>
      </c>
      <c r="C132" s="1" t="str">
        <f>Roster_Selection_Men!AH177</f>
        <v>11-144954</v>
      </c>
      <c r="D132" s="1" t="str">
        <f>Roster_Selection_Men!AI177</f>
        <v>Jeffery Dovenbarger</v>
      </c>
      <c r="E132" s="23"/>
      <c r="F132" s="1" t="str">
        <f>IF(ISERROR(Baker_Scores_Men_JV!E132), " ", IF(Baker_Scores_Men_JV!E132 = "Yes", "Yes", "  "))</f>
        <v xml:space="preserve">  </v>
      </c>
      <c r="G132" s="29">
        <v>0</v>
      </c>
      <c r="H132" s="29">
        <v>179</v>
      </c>
      <c r="I132" s="29">
        <v>174</v>
      </c>
      <c r="J132" s="29">
        <v>181</v>
      </c>
      <c r="K132" s="29">
        <v>166</v>
      </c>
      <c r="L132" s="30">
        <f t="shared" si="36"/>
        <v>700</v>
      </c>
      <c r="M132" s="30">
        <f t="shared" si="37"/>
        <v>4</v>
      </c>
      <c r="N132" s="30">
        <f t="shared" si="38"/>
        <v>175</v>
      </c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" customHeight="1">
      <c r="B133" s="1" t="str">
        <f>Roster_Selection_Men!AF178&amp;" " &amp; "JV1 "</f>
        <v xml:space="preserve">Pikeville ,University Of JV1 </v>
      </c>
      <c r="C133" s="1" t="str">
        <f>Roster_Selection_Men!AH178</f>
        <v>11-279622</v>
      </c>
      <c r="D133" s="1" t="str">
        <f>Roster_Selection_Men!AI178</f>
        <v>Joshua Smith</v>
      </c>
      <c r="E133" s="23"/>
      <c r="F133" s="1" t="str">
        <f>IF(ISERROR(Baker_Scores_Men_JV!E133), " ", IF(Baker_Scores_Men_JV!E133 = "Yes", "Yes", "  "))</f>
        <v xml:space="preserve">  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30">
        <f t="shared" si="36"/>
        <v>0</v>
      </c>
      <c r="M133" s="30">
        <f t="shared" si="37"/>
        <v>0</v>
      </c>
      <c r="N133" s="30">
        <f t="shared" si="38"/>
        <v>0</v>
      </c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" customHeight="1">
      <c r="B134" s="1" t="str">
        <f>Roster_Selection_Men!AF179&amp;" " &amp; "JV1 "</f>
        <v xml:space="preserve">Pikeville ,University Of JV1 </v>
      </c>
      <c r="C134" s="1" t="str">
        <f>Roster_Selection_Men!AH179</f>
        <v>11-106778</v>
      </c>
      <c r="D134" s="1" t="str">
        <f>Roster_Selection_Men!AI179</f>
        <v>Larry Iagulli</v>
      </c>
      <c r="E134" s="23"/>
      <c r="F134" s="1" t="str">
        <f>IF(ISERROR(Baker_Scores_Men_JV!E134), " ", IF(Baker_Scores_Men_JV!E134 = "Yes", "Yes", "  "))</f>
        <v xml:space="preserve">  </v>
      </c>
      <c r="G134" s="29">
        <v>177</v>
      </c>
      <c r="H134" s="29">
        <v>174</v>
      </c>
      <c r="I134" s="29">
        <v>210</v>
      </c>
      <c r="J134" s="29">
        <v>188</v>
      </c>
      <c r="K134" s="29">
        <v>188</v>
      </c>
      <c r="L134" s="30">
        <f t="shared" si="36"/>
        <v>937</v>
      </c>
      <c r="M134" s="30">
        <f t="shared" si="37"/>
        <v>5</v>
      </c>
      <c r="N134" s="30">
        <f t="shared" si="38"/>
        <v>187.4</v>
      </c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" customHeight="1">
      <c r="B135" s="1" t="str">
        <f>Roster_Selection_Men!AF180&amp;" " &amp; "JV1 "</f>
        <v xml:space="preserve">Pikeville ,University Of JV1 </v>
      </c>
      <c r="C135" s="1" t="str">
        <f>Roster_Selection_Men!AH180</f>
        <v>17-98505</v>
      </c>
      <c r="D135" s="1" t="str">
        <f>Roster_Selection_Men!AI180</f>
        <v>Ryan Marszalek</v>
      </c>
      <c r="E135" s="23"/>
      <c r="F135" s="1" t="str">
        <f>IF(ISERROR(Baker_Scores_Men_JV!E135), " ", IF(Baker_Scores_Men_JV!E135 = "Yes", "Yes", "  "))</f>
        <v xml:space="preserve">  </v>
      </c>
      <c r="G135" s="29">
        <v>0</v>
      </c>
      <c r="H135" s="29">
        <v>156</v>
      </c>
      <c r="I135" s="29">
        <v>157</v>
      </c>
      <c r="J135" s="29">
        <v>0</v>
      </c>
      <c r="K135" s="29">
        <v>0</v>
      </c>
      <c r="L135" s="30">
        <f t="shared" si="36"/>
        <v>313</v>
      </c>
      <c r="M135" s="30">
        <f t="shared" si="37"/>
        <v>2</v>
      </c>
      <c r="N135" s="30">
        <f t="shared" si="38"/>
        <v>156.5</v>
      </c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" customHeight="1">
      <c r="B136" s="1" t="str">
        <f>Roster_Selection_Men!AF181&amp;" " &amp; "JV1 "</f>
        <v xml:space="preserve">Pikeville ,University Of JV1 </v>
      </c>
      <c r="C136" s="1" t="str">
        <f>Roster_Selection_Men!AH181</f>
        <v>7914-17288</v>
      </c>
      <c r="D136" s="1" t="str">
        <f>Roster_Selection_Men!AI181</f>
        <v>Tony Throckmorton</v>
      </c>
      <c r="E136" s="23"/>
      <c r="F136" s="1" t="str">
        <f>IF(ISERROR(Baker_Scores_Men_JV!E136), " ", IF(Baker_Scores_Men_JV!E136 = "Yes", "Yes", "  "))</f>
        <v xml:space="preserve">  </v>
      </c>
      <c r="G136" s="29">
        <v>234</v>
      </c>
      <c r="H136" s="29">
        <v>185</v>
      </c>
      <c r="I136" s="29">
        <v>229</v>
      </c>
      <c r="J136" s="29">
        <v>228</v>
      </c>
      <c r="K136" s="29">
        <v>223</v>
      </c>
      <c r="L136" s="30">
        <f t="shared" si="36"/>
        <v>1099</v>
      </c>
      <c r="M136" s="30">
        <f t="shared" si="37"/>
        <v>5</v>
      </c>
      <c r="N136" s="30">
        <f t="shared" si="38"/>
        <v>219.8</v>
      </c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" customHeight="1">
      <c r="B137" s="1" t="s">
        <v>778</v>
      </c>
      <c r="C137" s="28" t="s">
        <v>7</v>
      </c>
      <c r="D137" s="23" t="s">
        <v>7</v>
      </c>
      <c r="E137" s="23"/>
      <c r="F137" s="23"/>
      <c r="G137" s="29"/>
      <c r="H137" s="29"/>
      <c r="I137" s="29"/>
      <c r="J137" s="29"/>
      <c r="K137" s="29"/>
      <c r="L137" s="30">
        <f t="shared" si="36"/>
        <v>0</v>
      </c>
      <c r="M137" s="30">
        <f t="shared" si="37"/>
        <v>0</v>
      </c>
      <c r="N137" s="30">
        <f t="shared" si="38"/>
        <v>0</v>
      </c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" customHeight="1">
      <c r="B138" s="1" t="s">
        <v>778</v>
      </c>
      <c r="C138" s="28" t="s">
        <v>7</v>
      </c>
      <c r="D138" s="23" t="s">
        <v>7</v>
      </c>
      <c r="E138" s="23"/>
      <c r="F138" s="23"/>
      <c r="G138" s="29"/>
      <c r="H138" s="29"/>
      <c r="I138" s="29"/>
      <c r="J138" s="29"/>
      <c r="K138" s="29"/>
      <c r="L138" s="30">
        <f t="shared" si="36"/>
        <v>0</v>
      </c>
      <c r="M138" s="30">
        <f t="shared" si="37"/>
        <v>0</v>
      </c>
      <c r="N138" s="30">
        <f t="shared" si="38"/>
        <v>0</v>
      </c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" customHeight="1">
      <c r="B139" s="1" t="s">
        <v>778</v>
      </c>
      <c r="C139" s="28" t="s">
        <v>7</v>
      </c>
      <c r="D139" s="23" t="s">
        <v>7</v>
      </c>
      <c r="E139" s="23"/>
      <c r="F139" s="23"/>
      <c r="G139" s="31"/>
      <c r="H139" s="31"/>
      <c r="I139" s="31"/>
      <c r="J139" s="31"/>
      <c r="K139" s="31"/>
      <c r="L139" s="32">
        <f t="shared" si="36"/>
        <v>0</v>
      </c>
      <c r="M139" s="32">
        <f t="shared" si="37"/>
        <v>0</v>
      </c>
      <c r="N139" s="30">
        <f t="shared" si="38"/>
        <v>0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" customHeight="1">
      <c r="B140" s="33"/>
      <c r="G140" s="30">
        <f t="shared" ref="G140:M140" si="39">SUM(G129:G139)</f>
        <v>938</v>
      </c>
      <c r="H140" s="30">
        <f t="shared" si="39"/>
        <v>884</v>
      </c>
      <c r="I140" s="30">
        <f t="shared" si="39"/>
        <v>963</v>
      </c>
      <c r="J140" s="30">
        <f t="shared" si="39"/>
        <v>959</v>
      </c>
      <c r="K140" s="30">
        <f t="shared" si="39"/>
        <v>963</v>
      </c>
      <c r="L140" s="34">
        <f t="shared" si="39"/>
        <v>4707</v>
      </c>
      <c r="M140" s="34">
        <f t="shared" si="39"/>
        <v>25</v>
      </c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" customHeight="1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" customHeight="1">
      <c r="B142" s="1" t="str">
        <f>Roster_Selection_Men!AJ174&amp;" " &amp; "JV2 "</f>
        <v xml:space="preserve">Pikeville ,University Of JV2 </v>
      </c>
      <c r="C142" s="1" t="str">
        <f>Roster_Selection_Men!AL174</f>
        <v>21-46583</v>
      </c>
      <c r="D142" s="1" t="str">
        <f>Roster_Selection_Men!AM174</f>
        <v>Aramis Linville</v>
      </c>
      <c r="E142" s="23"/>
      <c r="F142" s="1" t="str">
        <f>IF(ISERROR(Baker_Scores_Men_JV!E142), " ", IF(Baker_Scores_Men_JV!E142 = "Yes", "Yes", "  "))</f>
        <v xml:space="preserve">  </v>
      </c>
      <c r="G142" s="29">
        <v>201</v>
      </c>
      <c r="H142" s="29">
        <v>180</v>
      </c>
      <c r="I142" s="29">
        <v>190</v>
      </c>
      <c r="J142" s="29">
        <v>122</v>
      </c>
      <c r="K142" s="29">
        <v>140</v>
      </c>
      <c r="L142" s="30">
        <f t="shared" ref="L142:L152" si="40">SUM(G142:K142)</f>
        <v>833</v>
      </c>
      <c r="M142" s="30">
        <f t="shared" ref="M142:M152" si="41">COUNTIF(G142:K142, "&gt;0" )</f>
        <v>5</v>
      </c>
      <c r="N142" s="30">
        <f t="shared" ref="N142:N152" si="42">IF(M142=0,0,L142/M142)</f>
        <v>166.6</v>
      </c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" customHeight="1">
      <c r="B143" s="1" t="str">
        <f>Roster_Selection_Men!AJ175&amp;" " &amp; "JV2 "</f>
        <v xml:space="preserve">Pikeville ,University Of JV2 </v>
      </c>
      <c r="C143" s="1" t="str">
        <f>Roster_Selection_Men!AL175</f>
        <v>8652-7302</v>
      </c>
      <c r="D143" s="1" t="str">
        <f>Roster_Selection_Men!AM175</f>
        <v>Austin Terry</v>
      </c>
      <c r="E143" s="23"/>
      <c r="F143" s="1" t="str">
        <f>IF(ISERROR(Baker_Scores_Men_JV!E143), " ", IF(Baker_Scores_Men_JV!E143 = "Yes", "Yes", "  "))</f>
        <v xml:space="preserve">  </v>
      </c>
      <c r="G143" s="29">
        <v>156</v>
      </c>
      <c r="H143" s="29">
        <v>137</v>
      </c>
      <c r="I143" s="29">
        <v>222</v>
      </c>
      <c r="J143" s="29">
        <v>177</v>
      </c>
      <c r="K143" s="29">
        <v>179</v>
      </c>
      <c r="L143" s="30">
        <f t="shared" si="40"/>
        <v>871</v>
      </c>
      <c r="M143" s="30">
        <f t="shared" si="41"/>
        <v>5</v>
      </c>
      <c r="N143" s="30">
        <f t="shared" si="42"/>
        <v>174.2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" customHeight="1">
      <c r="B144" s="1" t="str">
        <f>Roster_Selection_Men!AJ176&amp;" " &amp; "JV2 "</f>
        <v xml:space="preserve">Pikeville ,University Of JV2 </v>
      </c>
      <c r="C144" s="1" t="str">
        <f>Roster_Selection_Men!AL176</f>
        <v>18-71233</v>
      </c>
      <c r="D144" s="1" t="str">
        <f>Roster_Selection_Men!AM176</f>
        <v>Connor Ostrowski</v>
      </c>
      <c r="E144" s="23"/>
      <c r="F144" s="1" t="str">
        <f>IF(ISERROR(Baker_Scores_Men_JV!E144), " ", IF(Baker_Scores_Men_JV!E144 = "Yes", "Yes", "  "))</f>
        <v xml:space="preserve">  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30">
        <f t="shared" si="40"/>
        <v>0</v>
      </c>
      <c r="M144" s="30">
        <f t="shared" si="41"/>
        <v>0</v>
      </c>
      <c r="N144" s="30">
        <f t="shared" si="42"/>
        <v>0</v>
      </c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2:37" s="1" customFormat="1" ht="13.9" customHeight="1">
      <c r="B145" s="1" t="str">
        <f>Roster_Selection_Men!AJ177&amp;" " &amp; "JV2 "</f>
        <v xml:space="preserve">Pikeville ,University Of JV2 </v>
      </c>
      <c r="C145" s="1" t="str">
        <f>Roster_Selection_Men!AL177</f>
        <v>11-354274</v>
      </c>
      <c r="D145" s="1" t="str">
        <f>Roster_Selection_Men!AM177</f>
        <v>Hayden Kushman</v>
      </c>
      <c r="E145" s="23"/>
      <c r="F145" s="1" t="str">
        <f>IF(ISERROR(Baker_Scores_Men_JV!E145), " ", IF(Baker_Scores_Men_JV!E145 = "Yes", "Yes", "  "))</f>
        <v xml:space="preserve">  </v>
      </c>
      <c r="G145" s="29">
        <v>213</v>
      </c>
      <c r="H145" s="29">
        <v>181</v>
      </c>
      <c r="I145" s="29">
        <v>180</v>
      </c>
      <c r="J145" s="29">
        <v>171</v>
      </c>
      <c r="K145" s="29">
        <v>120</v>
      </c>
      <c r="L145" s="30">
        <f t="shared" si="40"/>
        <v>865</v>
      </c>
      <c r="M145" s="30">
        <f t="shared" si="41"/>
        <v>5</v>
      </c>
      <c r="N145" s="30">
        <f t="shared" si="42"/>
        <v>173</v>
      </c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2:37" s="1" customFormat="1" ht="13.9" customHeight="1">
      <c r="B146" s="1" t="str">
        <f>Roster_Selection_Men!AJ178&amp;" " &amp; "JV2 "</f>
        <v xml:space="preserve">Pikeville ,University Of JV2 </v>
      </c>
      <c r="C146" s="1" t="str">
        <f>Roster_Selection_Men!AL178</f>
        <v>15-41882</v>
      </c>
      <c r="D146" s="1" t="str">
        <f>Roster_Selection_Men!AM178</f>
        <v>Joshua Seymore</v>
      </c>
      <c r="E146" s="23"/>
      <c r="F146" s="1" t="str">
        <f>IF(ISERROR(Baker_Scores_Men_JV!E146), " ", IF(Baker_Scores_Men_JV!E146 = "Yes", "Yes", "  "))</f>
        <v xml:space="preserve">  </v>
      </c>
      <c r="G146" s="29">
        <v>127</v>
      </c>
      <c r="H146" s="29">
        <v>0</v>
      </c>
      <c r="I146" s="29">
        <v>0</v>
      </c>
      <c r="J146" s="29">
        <v>0</v>
      </c>
      <c r="K146" s="29">
        <v>168</v>
      </c>
      <c r="L146" s="30">
        <f t="shared" si="40"/>
        <v>295</v>
      </c>
      <c r="M146" s="30">
        <f t="shared" si="41"/>
        <v>2</v>
      </c>
      <c r="N146" s="30">
        <f t="shared" si="42"/>
        <v>147.5</v>
      </c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2:37" s="1" customFormat="1" ht="13.9" customHeight="1">
      <c r="B147" s="1" t="str">
        <f>Roster_Selection_Men!AJ179&amp;" " &amp; "JV2 "</f>
        <v xml:space="preserve">Pikeville ,University Of JV2 </v>
      </c>
      <c r="C147" s="1" t="str">
        <f>Roster_Selection_Men!AL179</f>
        <v>9024-106646</v>
      </c>
      <c r="D147" s="1" t="str">
        <f>Roster_Selection_Men!AM179</f>
        <v>Kesean Waldon</v>
      </c>
      <c r="E147" s="23"/>
      <c r="F147" s="1" t="str">
        <f>IF(ISERROR(Baker_Scores_Men_JV!E147), " ", IF(Baker_Scores_Men_JV!E147 = "Yes", "Yes", "  "))</f>
        <v xml:space="preserve">  </v>
      </c>
      <c r="G147" s="29">
        <v>171</v>
      </c>
      <c r="H147" s="29">
        <v>208</v>
      </c>
      <c r="I147" s="29">
        <v>159</v>
      </c>
      <c r="J147" s="29">
        <v>144</v>
      </c>
      <c r="K147" s="29">
        <v>0</v>
      </c>
      <c r="L147" s="30">
        <f t="shared" si="40"/>
        <v>682</v>
      </c>
      <c r="M147" s="30">
        <f t="shared" si="41"/>
        <v>4</v>
      </c>
      <c r="N147" s="30">
        <f t="shared" si="42"/>
        <v>170.5</v>
      </c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2:37" s="1" customFormat="1" ht="13.9" customHeight="1">
      <c r="B148" s="1" t="str">
        <f>Roster_Selection_Men!AJ180&amp;" " &amp; "JV2 "</f>
        <v xml:space="preserve">Pikeville ,University Of JV2 </v>
      </c>
      <c r="C148" s="1" t="str">
        <f>Roster_Selection_Men!AL180</f>
        <v>20-50129</v>
      </c>
      <c r="D148" s="1" t="str">
        <f>Roster_Selection_Men!AM180</f>
        <v>Ryan McWilliams</v>
      </c>
      <c r="E148" s="23"/>
      <c r="F148" s="1" t="str">
        <f>IF(ISERROR(Baker_Scores_Men_JV!E148), " ", IF(Baker_Scores_Men_JV!E148 = "Yes", "Yes", "  "))</f>
        <v xml:space="preserve">  </v>
      </c>
      <c r="G148" s="29">
        <v>0</v>
      </c>
      <c r="H148" s="29">
        <v>175</v>
      </c>
      <c r="I148" s="29">
        <v>168</v>
      </c>
      <c r="J148" s="29">
        <v>156</v>
      </c>
      <c r="K148" s="29">
        <v>168</v>
      </c>
      <c r="L148" s="30">
        <f t="shared" si="40"/>
        <v>667</v>
      </c>
      <c r="M148" s="30">
        <f t="shared" si="41"/>
        <v>4</v>
      </c>
      <c r="N148" s="30">
        <f t="shared" si="42"/>
        <v>166.75</v>
      </c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2:37" s="1" customFormat="1" ht="13.9" customHeight="1">
      <c r="B149" s="1" t="str">
        <f>Roster_Selection_Men!AJ181&amp;" " &amp; "JV2 "</f>
        <v xml:space="preserve"> JV2 </v>
      </c>
      <c r="C149" s="1" t="str">
        <f>Roster_Selection_Men!AL181</f>
        <v/>
      </c>
      <c r="D149" s="1" t="str">
        <f>Roster_Selection_Men!AM181</f>
        <v/>
      </c>
      <c r="E149" s="23"/>
      <c r="F149" s="1" t="str">
        <f>IF(ISERROR(Baker_Scores_Men_JV!E149), " ", IF(Baker_Scores_Men_JV!E149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30">
        <f t="shared" si="40"/>
        <v>0</v>
      </c>
      <c r="M149" s="30">
        <f t="shared" si="41"/>
        <v>0</v>
      </c>
      <c r="N149" s="30">
        <f t="shared" si="42"/>
        <v>0</v>
      </c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2:37" s="1" customFormat="1" ht="13.9" customHeight="1">
      <c r="B150" s="1" t="s">
        <v>779</v>
      </c>
      <c r="C150" s="28" t="s">
        <v>7</v>
      </c>
      <c r="D150" s="23" t="s">
        <v>7</v>
      </c>
      <c r="E150" s="23"/>
      <c r="F150" s="23"/>
      <c r="G150" s="29"/>
      <c r="H150" s="29"/>
      <c r="I150" s="29"/>
      <c r="J150" s="29"/>
      <c r="K150" s="29"/>
      <c r="L150" s="30">
        <f t="shared" si="40"/>
        <v>0</v>
      </c>
      <c r="M150" s="30">
        <f t="shared" si="41"/>
        <v>0</v>
      </c>
      <c r="N150" s="30">
        <f t="shared" si="42"/>
        <v>0</v>
      </c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2:37" s="1" customFormat="1" ht="13.9" customHeight="1">
      <c r="B151" s="1" t="s">
        <v>779</v>
      </c>
      <c r="C151" s="28" t="s">
        <v>7</v>
      </c>
      <c r="D151" s="23" t="s">
        <v>7</v>
      </c>
      <c r="E151" s="23"/>
      <c r="F151" s="23"/>
      <c r="G151" s="29"/>
      <c r="H151" s="29"/>
      <c r="I151" s="29"/>
      <c r="J151" s="29"/>
      <c r="K151" s="29"/>
      <c r="L151" s="30">
        <f t="shared" si="40"/>
        <v>0</v>
      </c>
      <c r="M151" s="30">
        <f t="shared" si="41"/>
        <v>0</v>
      </c>
      <c r="N151" s="30">
        <f t="shared" si="42"/>
        <v>0</v>
      </c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2:37" s="1" customFormat="1" ht="13.9" customHeight="1">
      <c r="B152" s="1" t="s">
        <v>779</v>
      </c>
      <c r="C152" s="28" t="s">
        <v>7</v>
      </c>
      <c r="D152" s="23" t="s">
        <v>7</v>
      </c>
      <c r="E152" s="23"/>
      <c r="F152" s="23"/>
      <c r="G152" s="31"/>
      <c r="H152" s="31"/>
      <c r="I152" s="31"/>
      <c r="J152" s="31"/>
      <c r="K152" s="31"/>
      <c r="L152" s="32">
        <f t="shared" si="40"/>
        <v>0</v>
      </c>
      <c r="M152" s="32">
        <f t="shared" si="41"/>
        <v>0</v>
      </c>
      <c r="N152" s="30">
        <f t="shared" si="42"/>
        <v>0</v>
      </c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2:37" s="1" customFormat="1" ht="13.9" customHeight="1">
      <c r="B153" s="33"/>
      <c r="G153" s="30">
        <f t="shared" ref="G153:M153" si="43">SUM(G142:G152)</f>
        <v>868</v>
      </c>
      <c r="H153" s="30">
        <f t="shared" si="43"/>
        <v>881</v>
      </c>
      <c r="I153" s="30">
        <f t="shared" si="43"/>
        <v>919</v>
      </c>
      <c r="J153" s="30">
        <f t="shared" si="43"/>
        <v>770</v>
      </c>
      <c r="K153" s="30">
        <f t="shared" si="43"/>
        <v>775</v>
      </c>
      <c r="L153" s="34">
        <f t="shared" si="43"/>
        <v>4213</v>
      </c>
      <c r="M153" s="34">
        <f t="shared" si="43"/>
        <v>25</v>
      </c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2:37" s="1" customFormat="1" ht="13.9" customHeight="1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2:37" s="1" customFormat="1" ht="13.9" customHeight="1">
      <c r="B155" s="1" t="str">
        <f>Roster_Selection_Men!AF202&amp;" " &amp; "JV1 "</f>
        <v xml:space="preserve">Rock Valley College JV1 </v>
      </c>
      <c r="C155" s="1" t="str">
        <f>Roster_Selection_Men!AH202</f>
        <v>16-160486</v>
      </c>
      <c r="D155" s="1" t="str">
        <f>Roster_Selection_Men!AI202</f>
        <v>Christian Bauer</v>
      </c>
      <c r="E155" s="23"/>
      <c r="F155" s="1" t="str">
        <f>IF(ISERROR(Baker_Scores_Men_JV!E155), " ", IF(Baker_Scores_Men_JV!E155 = "Yes", "Yes", "  "))</f>
        <v xml:space="preserve">  </v>
      </c>
      <c r="G155" s="29">
        <v>158</v>
      </c>
      <c r="H155" s="29">
        <v>157</v>
      </c>
      <c r="I155" s="29">
        <v>0</v>
      </c>
      <c r="J155" s="29">
        <v>209</v>
      </c>
      <c r="K155" s="29">
        <v>151</v>
      </c>
      <c r="L155" s="30">
        <f t="shared" ref="L155:L165" si="44">SUM(G155:K155)</f>
        <v>675</v>
      </c>
      <c r="M155" s="30">
        <f t="shared" ref="M155:M165" si="45">COUNTIF(G155:K155, "&gt;0" )</f>
        <v>4</v>
      </c>
      <c r="N155" s="30">
        <f t="shared" ref="N155:N165" si="46">IF(M155=0,0,L155/M155)</f>
        <v>168.75</v>
      </c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2:37" s="1" customFormat="1" ht="13.9" customHeight="1">
      <c r="B156" s="1" t="str">
        <f>Roster_Selection_Men!AF203&amp;" " &amp; "JV1 "</f>
        <v xml:space="preserve">Rock Valley College JV1 </v>
      </c>
      <c r="C156" s="1" t="str">
        <f>Roster_Selection_Men!AH203</f>
        <v>11-379844</v>
      </c>
      <c r="D156" s="1" t="str">
        <f>Roster_Selection_Men!AI203</f>
        <v>Christopher Welzien</v>
      </c>
      <c r="E156" s="23"/>
      <c r="F156" s="1" t="str">
        <f>IF(ISERROR(Baker_Scores_Men_JV!E156), " ", IF(Baker_Scores_Men_JV!E156 = "Yes", "Yes", "  "))</f>
        <v xml:space="preserve">  </v>
      </c>
      <c r="G156" s="29">
        <v>132</v>
      </c>
      <c r="H156" s="29">
        <v>0</v>
      </c>
      <c r="I156" s="29">
        <v>153</v>
      </c>
      <c r="J156" s="29">
        <v>0</v>
      </c>
      <c r="K156" s="29">
        <v>0</v>
      </c>
      <c r="L156" s="30">
        <f t="shared" si="44"/>
        <v>285</v>
      </c>
      <c r="M156" s="30">
        <f t="shared" si="45"/>
        <v>2</v>
      </c>
      <c r="N156" s="30">
        <f t="shared" si="46"/>
        <v>142.5</v>
      </c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2:37" s="1" customFormat="1" ht="13.9" customHeight="1">
      <c r="B157" s="1" t="str">
        <f>Roster_Selection_Men!AF204&amp;" " &amp; "JV1 "</f>
        <v xml:space="preserve">Rock Valley College JV1 </v>
      </c>
      <c r="C157" s="1" t="str">
        <f>Roster_Selection_Men!AH204</f>
        <v>7914-7354</v>
      </c>
      <c r="D157" s="1" t="str">
        <f>Roster_Selection_Men!AI204</f>
        <v>Hunter Glasow</v>
      </c>
      <c r="E157" s="23"/>
      <c r="F157" s="1" t="str">
        <f>IF(ISERROR(Baker_Scores_Men_JV!E157), " ", IF(Baker_Scores_Men_JV!E157 = "Yes", "Yes", "  "))</f>
        <v xml:space="preserve">  </v>
      </c>
      <c r="G157" s="29">
        <v>139</v>
      </c>
      <c r="H157" s="29">
        <v>0</v>
      </c>
      <c r="I157" s="29">
        <v>169</v>
      </c>
      <c r="J157" s="29">
        <v>0</v>
      </c>
      <c r="K157" s="29">
        <v>191</v>
      </c>
      <c r="L157" s="30">
        <f t="shared" si="44"/>
        <v>499</v>
      </c>
      <c r="M157" s="30">
        <f t="shared" si="45"/>
        <v>3</v>
      </c>
      <c r="N157" s="30">
        <f t="shared" si="46"/>
        <v>166.33333333333334</v>
      </c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2:37" s="1" customFormat="1" ht="13.9" customHeight="1">
      <c r="B158" s="1" t="str">
        <f>Roster_Selection_Men!AF205&amp;" " &amp; "JV1 "</f>
        <v xml:space="preserve">Rock Valley College JV1 </v>
      </c>
      <c r="C158" s="1" t="str">
        <f>Roster_Selection_Men!AH205</f>
        <v>17-97138</v>
      </c>
      <c r="D158" s="1" t="str">
        <f>Roster_Selection_Men!AI205</f>
        <v>Justin Curtis</v>
      </c>
      <c r="E158" s="23"/>
      <c r="F158" s="1" t="str">
        <f>IF(ISERROR(Baker_Scores_Men_JV!E158), " ", IF(Baker_Scores_Men_JV!E158 = "Yes", "Yes", "  "))</f>
        <v xml:space="preserve">  </v>
      </c>
      <c r="G158" s="29">
        <v>149</v>
      </c>
      <c r="H158" s="29">
        <v>0</v>
      </c>
      <c r="I158" s="29">
        <v>0</v>
      </c>
      <c r="J158" s="29">
        <v>177</v>
      </c>
      <c r="K158" s="29">
        <v>182</v>
      </c>
      <c r="L158" s="30">
        <f t="shared" si="44"/>
        <v>508</v>
      </c>
      <c r="M158" s="30">
        <f t="shared" si="45"/>
        <v>3</v>
      </c>
      <c r="N158" s="30">
        <f t="shared" si="46"/>
        <v>169.33333333333334</v>
      </c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2:37" s="1" customFormat="1" ht="13.9" customHeight="1">
      <c r="B159" s="1" t="str">
        <f>Roster_Selection_Men!AF206&amp;" " &amp; "JV1 "</f>
        <v xml:space="preserve">Rock Valley College JV1 </v>
      </c>
      <c r="C159" s="1" t="str">
        <f>Roster_Selection_Men!AH206</f>
        <v>18-24905</v>
      </c>
      <c r="D159" s="1" t="str">
        <f>Roster_Selection_Men!AI206</f>
        <v>Logan Moore</v>
      </c>
      <c r="E159" s="23"/>
      <c r="F159" s="1" t="str">
        <f>IF(ISERROR(Baker_Scores_Men_JV!E159), " ", IF(Baker_Scores_Men_JV!E159 = "Yes", "Yes", "  "))</f>
        <v xml:space="preserve">  </v>
      </c>
      <c r="G159" s="29">
        <v>0</v>
      </c>
      <c r="H159" s="29">
        <v>139</v>
      </c>
      <c r="I159" s="29">
        <v>160</v>
      </c>
      <c r="J159" s="29">
        <v>0</v>
      </c>
      <c r="K159" s="29">
        <v>0</v>
      </c>
      <c r="L159" s="30">
        <f t="shared" si="44"/>
        <v>299</v>
      </c>
      <c r="M159" s="30">
        <f t="shared" si="45"/>
        <v>2</v>
      </c>
      <c r="N159" s="30">
        <f t="shared" si="46"/>
        <v>149.5</v>
      </c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2:37" s="1" customFormat="1" ht="13.9" customHeight="1">
      <c r="B160" s="1" t="str">
        <f>Roster_Selection_Men!AF207&amp;" " &amp; "JV1 "</f>
        <v xml:space="preserve">Rock Valley College JV1 </v>
      </c>
      <c r="C160" s="1" t="str">
        <f>Roster_Selection_Men!AH207</f>
        <v>17-97140</v>
      </c>
      <c r="D160" s="1" t="str">
        <f>Roster_Selection_Men!AI207</f>
        <v>Nathan Perkins</v>
      </c>
      <c r="E160" s="23"/>
      <c r="F160" s="1" t="str">
        <f>IF(ISERROR(Baker_Scores_Men_JV!E160), " ", IF(Baker_Scores_Men_JV!E160 = "Yes", "Yes", "  "))</f>
        <v xml:space="preserve">  </v>
      </c>
      <c r="G160" s="29">
        <v>0</v>
      </c>
      <c r="H160" s="29">
        <v>165</v>
      </c>
      <c r="I160" s="29">
        <v>0</v>
      </c>
      <c r="J160" s="29">
        <v>198</v>
      </c>
      <c r="K160" s="29">
        <v>145</v>
      </c>
      <c r="L160" s="30">
        <f t="shared" si="44"/>
        <v>508</v>
      </c>
      <c r="M160" s="30">
        <f t="shared" si="45"/>
        <v>3</v>
      </c>
      <c r="N160" s="30">
        <f t="shared" si="46"/>
        <v>169.33333333333334</v>
      </c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2:37" s="1" customFormat="1" ht="13.9" customHeight="1">
      <c r="B161" s="1" t="str">
        <f>Roster_Selection_Men!AF208&amp;" " &amp; "JV1 "</f>
        <v xml:space="preserve">Rock Valley College JV1 </v>
      </c>
      <c r="C161" s="1" t="str">
        <f>Roster_Selection_Men!AH208</f>
        <v>7914-30296</v>
      </c>
      <c r="D161" s="1" t="str">
        <f>Roster_Selection_Men!AI208</f>
        <v>Parker Morris</v>
      </c>
      <c r="E161" s="23"/>
      <c r="F161" s="1" t="str">
        <f>IF(ISERROR(Baker_Scores_Men_JV!E161), " ", IF(Baker_Scores_Men_JV!E161 = "Yes", "Yes", "  "))</f>
        <v xml:space="preserve">  </v>
      </c>
      <c r="G161" s="29">
        <v>0</v>
      </c>
      <c r="H161" s="29">
        <v>198</v>
      </c>
      <c r="I161" s="29">
        <v>194</v>
      </c>
      <c r="J161" s="29">
        <v>143</v>
      </c>
      <c r="K161" s="29">
        <v>0</v>
      </c>
      <c r="L161" s="30">
        <f t="shared" si="44"/>
        <v>535</v>
      </c>
      <c r="M161" s="30">
        <f t="shared" si="45"/>
        <v>3</v>
      </c>
      <c r="N161" s="30">
        <f t="shared" si="46"/>
        <v>178.33333333333334</v>
      </c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2:37" s="1" customFormat="1" ht="13.9" customHeight="1">
      <c r="B162" s="1" t="str">
        <f>Roster_Selection_Men!AF209&amp;" " &amp; "JV1 "</f>
        <v xml:space="preserve">Rock Valley College JV1 </v>
      </c>
      <c r="C162" s="1" t="str">
        <f>Roster_Selection_Men!AH209</f>
        <v>11-228370</v>
      </c>
      <c r="D162" s="1" t="str">
        <f>Roster_Selection_Men!AI209</f>
        <v>Tommy Reboletti</v>
      </c>
      <c r="E162" s="23"/>
      <c r="F162" s="1" t="str">
        <f>IF(ISERROR(Baker_Scores_Men_JV!E162), " ", IF(Baker_Scores_Men_JV!E162 = "Yes", "Yes", "  "))</f>
        <v xml:space="preserve">  </v>
      </c>
      <c r="G162" s="29">
        <v>174</v>
      </c>
      <c r="H162" s="29">
        <v>221</v>
      </c>
      <c r="I162" s="29">
        <v>181</v>
      </c>
      <c r="J162" s="29">
        <v>184</v>
      </c>
      <c r="K162" s="29">
        <v>159</v>
      </c>
      <c r="L162" s="30">
        <f t="shared" si="44"/>
        <v>919</v>
      </c>
      <c r="M162" s="30">
        <f t="shared" si="45"/>
        <v>5</v>
      </c>
      <c r="N162" s="30">
        <f t="shared" si="46"/>
        <v>183.8</v>
      </c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2:37" s="1" customFormat="1" ht="13.9" customHeight="1">
      <c r="B163" s="1" t="s">
        <v>780</v>
      </c>
      <c r="C163" s="28" t="s">
        <v>7</v>
      </c>
      <c r="D163" s="23" t="s">
        <v>7</v>
      </c>
      <c r="E163" s="23"/>
      <c r="F163" s="23"/>
      <c r="G163" s="29"/>
      <c r="H163" s="29"/>
      <c r="I163" s="29"/>
      <c r="J163" s="29"/>
      <c r="K163" s="29"/>
      <c r="L163" s="30">
        <f t="shared" si="44"/>
        <v>0</v>
      </c>
      <c r="M163" s="30">
        <f t="shared" si="45"/>
        <v>0</v>
      </c>
      <c r="N163" s="30">
        <f t="shared" si="46"/>
        <v>0</v>
      </c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2:37" s="1" customFormat="1" ht="13.9" customHeight="1">
      <c r="B164" s="1" t="s">
        <v>780</v>
      </c>
      <c r="C164" s="28" t="s">
        <v>7</v>
      </c>
      <c r="D164" s="23" t="s">
        <v>7</v>
      </c>
      <c r="E164" s="23"/>
      <c r="F164" s="23"/>
      <c r="G164" s="29"/>
      <c r="H164" s="29"/>
      <c r="I164" s="29"/>
      <c r="J164" s="29"/>
      <c r="K164" s="29"/>
      <c r="L164" s="30">
        <f t="shared" si="44"/>
        <v>0</v>
      </c>
      <c r="M164" s="30">
        <f t="shared" si="45"/>
        <v>0</v>
      </c>
      <c r="N164" s="30">
        <f t="shared" si="46"/>
        <v>0</v>
      </c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2:37" s="1" customFormat="1" ht="13.9" customHeight="1">
      <c r="B165" s="1" t="s">
        <v>780</v>
      </c>
      <c r="C165" s="28" t="s">
        <v>7</v>
      </c>
      <c r="D165" s="23" t="s">
        <v>7</v>
      </c>
      <c r="E165" s="23"/>
      <c r="F165" s="23"/>
      <c r="G165" s="31"/>
      <c r="H165" s="31"/>
      <c r="I165" s="31"/>
      <c r="J165" s="31"/>
      <c r="K165" s="31"/>
      <c r="L165" s="32">
        <f t="shared" si="44"/>
        <v>0</v>
      </c>
      <c r="M165" s="32">
        <f t="shared" si="45"/>
        <v>0</v>
      </c>
      <c r="N165" s="30">
        <f t="shared" si="46"/>
        <v>0</v>
      </c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2:37" s="1" customFormat="1" ht="13.9" customHeight="1">
      <c r="B166" s="33"/>
      <c r="G166" s="30">
        <f t="shared" ref="G166:M166" si="47">SUM(G155:G165)</f>
        <v>752</v>
      </c>
      <c r="H166" s="30">
        <f t="shared" si="47"/>
        <v>880</v>
      </c>
      <c r="I166" s="30">
        <f t="shared" si="47"/>
        <v>857</v>
      </c>
      <c r="J166" s="30">
        <f t="shared" si="47"/>
        <v>911</v>
      </c>
      <c r="K166" s="30">
        <f t="shared" si="47"/>
        <v>828</v>
      </c>
      <c r="L166" s="34">
        <f t="shared" si="47"/>
        <v>4228</v>
      </c>
      <c r="M166" s="34">
        <f t="shared" si="47"/>
        <v>25</v>
      </c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2:37" s="1" customFormat="1" ht="13.9" customHeight="1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2:37" s="1" customFormat="1" ht="13.9" customHeight="1">
      <c r="B168" s="1" t="str">
        <f>Roster_Selection_Men!AF271&amp;" " &amp; "JV1 "</f>
        <v xml:space="preserve">Tennessee Wesleyan University JV1 </v>
      </c>
      <c r="C168" s="1" t="str">
        <f>Roster_Selection_Men!AH271</f>
        <v>22-14064</v>
      </c>
      <c r="D168" s="1" t="str">
        <f>Roster_Selection_Men!AI271</f>
        <v>Andrew Stewart</v>
      </c>
      <c r="E168" s="23"/>
      <c r="F168" s="1" t="str">
        <f>IF(ISERROR(Baker_Scores_Men_JV!E168), " ", IF(Baker_Scores_Men_JV!E168 = "Yes", "Yes", "  "))</f>
        <v xml:space="preserve">  </v>
      </c>
      <c r="G168" s="29">
        <v>191</v>
      </c>
      <c r="H168" s="29">
        <v>236</v>
      </c>
      <c r="I168" s="29">
        <v>176</v>
      </c>
      <c r="J168" s="29">
        <v>141</v>
      </c>
      <c r="K168" s="29">
        <v>229</v>
      </c>
      <c r="L168" s="30">
        <f t="shared" ref="L168:L178" si="48">SUM(G168:K168)</f>
        <v>973</v>
      </c>
      <c r="M168" s="30">
        <f t="shared" ref="M168:M178" si="49">COUNTIF(G168:K168, "&gt;0" )</f>
        <v>5</v>
      </c>
      <c r="N168" s="30">
        <f t="shared" ref="N168:N178" si="50">IF(M168=0,0,L168/M168)</f>
        <v>194.6</v>
      </c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2:37" s="1" customFormat="1" ht="13.9" customHeight="1">
      <c r="B169" s="1" t="str">
        <f>Roster_Selection_Men!AF272&amp;" " &amp; "JV1 "</f>
        <v xml:space="preserve">Tennessee Wesleyan University JV1 </v>
      </c>
      <c r="C169" s="1" t="str">
        <f>Roster_Selection_Men!AH272</f>
        <v>8138-9941</v>
      </c>
      <c r="D169" s="1" t="str">
        <f>Roster_Selection_Men!AI272</f>
        <v>C J Williams</v>
      </c>
      <c r="E169" s="23"/>
      <c r="F169" s="1" t="str">
        <f>IF(ISERROR(Baker_Scores_Men_JV!E169), " ", IF(Baker_Scores_Men_JV!E169 = "Yes", "Yes", "  "))</f>
        <v xml:space="preserve">  </v>
      </c>
      <c r="G169" s="29">
        <v>224</v>
      </c>
      <c r="H169" s="29">
        <v>209</v>
      </c>
      <c r="I169" s="29">
        <v>220</v>
      </c>
      <c r="J169" s="29">
        <v>225</v>
      </c>
      <c r="K169" s="29">
        <v>198</v>
      </c>
      <c r="L169" s="30">
        <f t="shared" si="48"/>
        <v>1076</v>
      </c>
      <c r="M169" s="30">
        <f t="shared" si="49"/>
        <v>5</v>
      </c>
      <c r="N169" s="30">
        <f t="shared" si="50"/>
        <v>215.2</v>
      </c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2:37" s="1" customFormat="1" ht="13.9" customHeight="1">
      <c r="B170" s="1" t="str">
        <f>Roster_Selection_Men!AF273&amp;" " &amp; "JV1 "</f>
        <v xml:space="preserve">Tennessee Wesleyan University JV1 </v>
      </c>
      <c r="C170" s="1" t="str">
        <f>Roster_Selection_Men!AH273</f>
        <v>11-33724</v>
      </c>
      <c r="D170" s="1" t="str">
        <f>Roster_Selection_Men!AI273</f>
        <v>Hunter Hardaway</v>
      </c>
      <c r="E170" s="23"/>
      <c r="F170" s="1" t="str">
        <f>IF(ISERROR(Baker_Scores_Men_JV!E170), " ", IF(Baker_Scores_Men_JV!E170 = "Yes", "Yes", "  "))</f>
        <v xml:space="preserve">  </v>
      </c>
      <c r="G170" s="29">
        <v>194</v>
      </c>
      <c r="H170" s="29">
        <v>168</v>
      </c>
      <c r="I170" s="29">
        <v>189</v>
      </c>
      <c r="J170" s="29">
        <v>169</v>
      </c>
      <c r="K170" s="29">
        <v>176</v>
      </c>
      <c r="L170" s="30">
        <f t="shared" si="48"/>
        <v>896</v>
      </c>
      <c r="M170" s="30">
        <f t="shared" si="49"/>
        <v>5</v>
      </c>
      <c r="N170" s="30">
        <f t="shared" si="50"/>
        <v>179.2</v>
      </c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2:37" s="1" customFormat="1" ht="13.9" customHeight="1">
      <c r="B171" s="1" t="str">
        <f>Roster_Selection_Men!AF274&amp;" " &amp; "JV1 "</f>
        <v xml:space="preserve">Tennessee Wesleyan University JV1 </v>
      </c>
      <c r="C171" s="1" t="str">
        <f>Roster_Selection_Men!AH274</f>
        <v>20-30841</v>
      </c>
      <c r="D171" s="1" t="str">
        <f>Roster_Selection_Men!AI274</f>
        <v>Kyle Blake</v>
      </c>
      <c r="E171" s="23"/>
      <c r="F171" s="1" t="str">
        <f>IF(ISERROR(Baker_Scores_Men_JV!E171), " ", IF(Baker_Scores_Men_JV!E171 = "Yes", "Yes", "  "))</f>
        <v xml:space="preserve">  </v>
      </c>
      <c r="G171" s="29">
        <v>215</v>
      </c>
      <c r="H171" s="29">
        <v>183</v>
      </c>
      <c r="I171" s="29">
        <v>199</v>
      </c>
      <c r="J171" s="29">
        <v>186</v>
      </c>
      <c r="K171" s="29">
        <v>249</v>
      </c>
      <c r="L171" s="30">
        <f t="shared" si="48"/>
        <v>1032</v>
      </c>
      <c r="M171" s="30">
        <f t="shared" si="49"/>
        <v>5</v>
      </c>
      <c r="N171" s="30">
        <f t="shared" si="50"/>
        <v>206.4</v>
      </c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2:37" s="1" customFormat="1" ht="13.9" customHeight="1">
      <c r="B172" s="1" t="str">
        <f>Roster_Selection_Men!AF275&amp;" " &amp; "JV1 "</f>
        <v xml:space="preserve">Tennessee Wesleyan University JV1 </v>
      </c>
      <c r="C172" s="1" t="str">
        <f>Roster_Selection_Men!AH275</f>
        <v>17-52336</v>
      </c>
      <c r="D172" s="1" t="str">
        <f>Roster_Selection_Men!AI275</f>
        <v>Spencer Foutz</v>
      </c>
      <c r="E172" s="23"/>
      <c r="F172" s="1" t="str">
        <f>IF(ISERROR(Baker_Scores_Men_JV!E172), " ", IF(Baker_Scores_Men_JV!E172 = "Yes", "Yes", "  "))</f>
        <v xml:space="preserve">  </v>
      </c>
      <c r="G172" s="29">
        <v>212</v>
      </c>
      <c r="H172" s="29">
        <v>233</v>
      </c>
      <c r="I172" s="29">
        <v>178</v>
      </c>
      <c r="J172" s="29">
        <v>225</v>
      </c>
      <c r="K172" s="29">
        <v>167</v>
      </c>
      <c r="L172" s="30">
        <f t="shared" si="48"/>
        <v>1015</v>
      </c>
      <c r="M172" s="30">
        <f t="shared" si="49"/>
        <v>5</v>
      </c>
      <c r="N172" s="30">
        <f t="shared" si="50"/>
        <v>203</v>
      </c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2:37" s="1" customFormat="1" ht="13.9" customHeight="1">
      <c r="B173" s="1" t="str">
        <f>Roster_Selection_Men!AF276&amp;" " &amp; "JV1 "</f>
        <v xml:space="preserve"> JV1 </v>
      </c>
      <c r="C173" s="1" t="str">
        <f>Roster_Selection_Men!AH276</f>
        <v/>
      </c>
      <c r="D173" s="1" t="str">
        <f>Roster_Selection_Men!AI276</f>
        <v/>
      </c>
      <c r="E173" s="23"/>
      <c r="F173" s="1" t="str">
        <f>IF(ISERROR(Baker_Scores_Men_JV!E173), " ", IF(Baker_Scores_Men_JV!E173 = "Yes", "Yes", "  "))</f>
        <v xml:space="preserve">  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30">
        <f t="shared" si="48"/>
        <v>0</v>
      </c>
      <c r="M173" s="30">
        <f t="shared" si="49"/>
        <v>0</v>
      </c>
      <c r="N173" s="30">
        <f t="shared" si="50"/>
        <v>0</v>
      </c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2:37" s="1" customFormat="1" ht="13.9" customHeight="1">
      <c r="B174" s="1" t="str">
        <f>Roster_Selection_Men!AF277&amp;" " &amp; "JV1 "</f>
        <v xml:space="preserve"> JV1 </v>
      </c>
      <c r="C174" s="1" t="str">
        <f>Roster_Selection_Men!AH277</f>
        <v/>
      </c>
      <c r="D174" s="1" t="str">
        <f>Roster_Selection_Men!AI277</f>
        <v/>
      </c>
      <c r="E174" s="23"/>
      <c r="F174" s="1" t="str">
        <f>IF(ISERROR(Baker_Scores_Men_JV!E174), " ", IF(Baker_Scores_Men_JV!E174 = "Yes", "Yes", "  "))</f>
        <v xml:space="preserve">  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30">
        <f t="shared" si="48"/>
        <v>0</v>
      </c>
      <c r="M174" s="30">
        <f t="shared" si="49"/>
        <v>0</v>
      </c>
      <c r="N174" s="30">
        <f t="shared" si="50"/>
        <v>0</v>
      </c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2:37" s="1" customFormat="1" ht="13.9" customHeight="1">
      <c r="B175" s="1" t="str">
        <f>Roster_Selection_Men!AF278&amp;" " &amp; "JV1 "</f>
        <v xml:space="preserve"> JV1 </v>
      </c>
      <c r="C175" s="1" t="str">
        <f>Roster_Selection_Men!AH278</f>
        <v/>
      </c>
      <c r="D175" s="1" t="str">
        <f>Roster_Selection_Men!AI278</f>
        <v/>
      </c>
      <c r="E175" s="23"/>
      <c r="F175" s="1" t="str">
        <f>IF(ISERROR(Baker_Scores_Men_JV!E175), " ", IF(Baker_Scores_Men_JV!E175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30">
        <f t="shared" si="48"/>
        <v>0</v>
      </c>
      <c r="M175" s="30">
        <f t="shared" si="49"/>
        <v>0</v>
      </c>
      <c r="N175" s="30">
        <f t="shared" si="50"/>
        <v>0</v>
      </c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2:37" s="1" customFormat="1" ht="13.9" customHeight="1">
      <c r="B176" s="1" t="s">
        <v>781</v>
      </c>
      <c r="C176" s="28" t="s">
        <v>7</v>
      </c>
      <c r="D176" s="23" t="s">
        <v>7</v>
      </c>
      <c r="E176" s="23"/>
      <c r="F176" s="23"/>
      <c r="G176" s="29"/>
      <c r="H176" s="29"/>
      <c r="I176" s="29"/>
      <c r="J176" s="29"/>
      <c r="K176" s="29"/>
      <c r="L176" s="30">
        <f t="shared" si="48"/>
        <v>0</v>
      </c>
      <c r="M176" s="30">
        <f t="shared" si="49"/>
        <v>0</v>
      </c>
      <c r="N176" s="30">
        <f t="shared" si="50"/>
        <v>0</v>
      </c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2:37" s="1" customFormat="1" ht="13.9" customHeight="1">
      <c r="B177" s="1" t="s">
        <v>781</v>
      </c>
      <c r="C177" s="28" t="s">
        <v>7</v>
      </c>
      <c r="D177" s="23" t="s">
        <v>7</v>
      </c>
      <c r="E177" s="23"/>
      <c r="F177" s="23"/>
      <c r="G177" s="29"/>
      <c r="H177" s="29"/>
      <c r="I177" s="29"/>
      <c r="J177" s="29"/>
      <c r="K177" s="29"/>
      <c r="L177" s="30">
        <f t="shared" si="48"/>
        <v>0</v>
      </c>
      <c r="M177" s="30">
        <f t="shared" si="49"/>
        <v>0</v>
      </c>
      <c r="N177" s="30">
        <f t="shared" si="50"/>
        <v>0</v>
      </c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2:37" s="1" customFormat="1" ht="13.9" customHeight="1">
      <c r="B178" s="1" t="s">
        <v>781</v>
      </c>
      <c r="C178" s="28" t="s">
        <v>7</v>
      </c>
      <c r="D178" s="23" t="s">
        <v>7</v>
      </c>
      <c r="E178" s="23"/>
      <c r="F178" s="23"/>
      <c r="G178" s="31"/>
      <c r="H178" s="31"/>
      <c r="I178" s="31"/>
      <c r="J178" s="31"/>
      <c r="K178" s="31"/>
      <c r="L178" s="32">
        <f t="shared" si="48"/>
        <v>0</v>
      </c>
      <c r="M178" s="32">
        <f t="shared" si="49"/>
        <v>0</v>
      </c>
      <c r="N178" s="30">
        <f t="shared" si="50"/>
        <v>0</v>
      </c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2:37" s="1" customFormat="1" ht="13.9" customHeight="1">
      <c r="B179" s="33"/>
      <c r="G179" s="30">
        <f t="shared" ref="G179:M179" si="51">SUM(G168:G178)</f>
        <v>1036</v>
      </c>
      <c r="H179" s="30">
        <f t="shared" si="51"/>
        <v>1029</v>
      </c>
      <c r="I179" s="30">
        <f t="shared" si="51"/>
        <v>962</v>
      </c>
      <c r="J179" s="30">
        <f t="shared" si="51"/>
        <v>946</v>
      </c>
      <c r="K179" s="30">
        <f t="shared" si="51"/>
        <v>1019</v>
      </c>
      <c r="L179" s="34">
        <f t="shared" si="51"/>
        <v>4992</v>
      </c>
      <c r="M179" s="34">
        <f t="shared" si="51"/>
        <v>25</v>
      </c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2:37" s="1" customFormat="1" ht="13.9" customHeight="1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2:37" s="1" customFormat="1" ht="13.9" customHeight="1">
      <c r="B181" s="1" t="str">
        <f>Roster_Selection_Men!AF302&amp;" " &amp; "JV1 "</f>
        <v xml:space="preserve">Vincennes University JV1 </v>
      </c>
      <c r="C181" s="1" t="str">
        <f>Roster_Selection_Men!AH302</f>
        <v>8376-15708</v>
      </c>
      <c r="D181" s="1" t="str">
        <f>Roster_Selection_Men!AI302</f>
        <v>Aiden O'Connor</v>
      </c>
      <c r="E181" s="23"/>
      <c r="F181" s="1" t="str">
        <f>IF(ISERROR(Baker_Scores_Men_JV!E181), " ", IF(Baker_Scores_Men_JV!E181 = "Yes", "Yes", "  "))</f>
        <v xml:space="preserve">  </v>
      </c>
      <c r="G181" s="29">
        <v>165</v>
      </c>
      <c r="H181" s="29">
        <v>143</v>
      </c>
      <c r="I181" s="29">
        <v>0</v>
      </c>
      <c r="J181" s="29">
        <v>0</v>
      </c>
      <c r="K181" s="29">
        <v>0</v>
      </c>
      <c r="L181" s="30">
        <f t="shared" ref="L181:L191" si="52">SUM(G181:K181)</f>
        <v>308</v>
      </c>
      <c r="M181" s="30">
        <f t="shared" ref="M181:M191" si="53">COUNTIF(G181:K181, "&gt;0" )</f>
        <v>2</v>
      </c>
      <c r="N181" s="30">
        <f t="shared" ref="N181:N191" si="54">IF(M181=0,0,L181/M181)</f>
        <v>154</v>
      </c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2:37" s="1" customFormat="1" ht="13.9" customHeight="1">
      <c r="B182" s="1" t="str">
        <f>Roster_Selection_Men!AF303&amp;" " &amp; "JV1 "</f>
        <v xml:space="preserve">Vincennes University JV1 </v>
      </c>
      <c r="C182" s="1" t="str">
        <f>Roster_Selection_Men!AH303</f>
        <v>23-55642</v>
      </c>
      <c r="D182" s="1" t="str">
        <f>Roster_Selection_Men!AI303</f>
        <v>Andrew Boultinghouse</v>
      </c>
      <c r="E182" s="23"/>
      <c r="F182" s="1" t="str">
        <f>IF(ISERROR(Baker_Scores_Men_JV!E182), " ", IF(Baker_Scores_Men_JV!E182 = "Yes", "Yes", "  "))</f>
        <v xml:space="preserve">  </v>
      </c>
      <c r="G182" s="29">
        <v>0</v>
      </c>
      <c r="H182" s="29">
        <v>0</v>
      </c>
      <c r="I182" s="29">
        <v>159</v>
      </c>
      <c r="J182" s="29">
        <v>148</v>
      </c>
      <c r="K182" s="29">
        <v>0</v>
      </c>
      <c r="L182" s="30">
        <f t="shared" si="52"/>
        <v>307</v>
      </c>
      <c r="M182" s="30">
        <f t="shared" si="53"/>
        <v>2</v>
      </c>
      <c r="N182" s="30">
        <f t="shared" si="54"/>
        <v>153.5</v>
      </c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2:37" s="1" customFormat="1" ht="13.9" customHeight="1">
      <c r="B183" s="1" t="str">
        <f>Roster_Selection_Men!AF304&amp;" " &amp; "JV1 "</f>
        <v xml:space="preserve">Vincennes University JV1 </v>
      </c>
      <c r="C183" s="1" t="str">
        <f>Roster_Selection_Men!AH304</f>
        <v>5791-221</v>
      </c>
      <c r="D183" s="1" t="str">
        <f>Roster_Selection_Men!AI304</f>
        <v>Caleb Lanning</v>
      </c>
      <c r="E183" s="23"/>
      <c r="F183" s="1" t="str">
        <f>IF(ISERROR(Baker_Scores_Men_JV!E183), " ", IF(Baker_Scores_Men_JV!E183 = "Yes", "Yes", "  "))</f>
        <v xml:space="preserve">  </v>
      </c>
      <c r="G183" s="29">
        <v>203</v>
      </c>
      <c r="H183" s="29">
        <v>114</v>
      </c>
      <c r="I183" s="29">
        <v>202</v>
      </c>
      <c r="J183" s="29">
        <v>204</v>
      </c>
      <c r="K183" s="29">
        <v>166</v>
      </c>
      <c r="L183" s="30">
        <f t="shared" si="52"/>
        <v>889</v>
      </c>
      <c r="M183" s="30">
        <f t="shared" si="53"/>
        <v>5</v>
      </c>
      <c r="N183" s="30">
        <f t="shared" si="54"/>
        <v>177.8</v>
      </c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2:37" s="1" customFormat="1" ht="13.9" customHeight="1">
      <c r="B184" s="1" t="str">
        <f>Roster_Selection_Men!AF305&amp;" " &amp; "JV1 "</f>
        <v xml:space="preserve">Vincennes University JV1 </v>
      </c>
      <c r="C184" s="1" t="str">
        <f>Roster_Selection_Men!AH305</f>
        <v>19-23265</v>
      </c>
      <c r="D184" s="1" t="str">
        <f>Roster_Selection_Men!AI305</f>
        <v>Carson McDivitt</v>
      </c>
      <c r="E184" s="23"/>
      <c r="F184" s="1" t="str">
        <f>IF(ISERROR(Baker_Scores_Men_JV!E184), " ", IF(Baker_Scores_Men_JV!E184 = "Yes", "Yes", "  "))</f>
        <v xml:space="preserve">  </v>
      </c>
      <c r="G184" s="29">
        <v>200</v>
      </c>
      <c r="H184" s="29">
        <v>186</v>
      </c>
      <c r="I184" s="29">
        <v>154</v>
      </c>
      <c r="J184" s="29">
        <v>161</v>
      </c>
      <c r="K184" s="29">
        <v>136</v>
      </c>
      <c r="L184" s="30">
        <f t="shared" si="52"/>
        <v>837</v>
      </c>
      <c r="M184" s="30">
        <f t="shared" si="53"/>
        <v>5</v>
      </c>
      <c r="N184" s="30">
        <f t="shared" si="54"/>
        <v>167.4</v>
      </c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2:37" s="1" customFormat="1" ht="13.9" customHeight="1">
      <c r="B185" s="1" t="str">
        <f>Roster_Selection_Men!AF306&amp;" " &amp; "JV1 "</f>
        <v xml:space="preserve">Vincennes University JV1 </v>
      </c>
      <c r="C185" s="1" t="str">
        <f>Roster_Selection_Men!AH306</f>
        <v>11-170846</v>
      </c>
      <c r="D185" s="1" t="str">
        <f>Roster_Selection_Men!AI306</f>
        <v>Ethan Ennis</v>
      </c>
      <c r="E185" s="23"/>
      <c r="F185" s="1" t="str">
        <f>IF(ISERROR(Baker_Scores_Men_JV!E185), " ", IF(Baker_Scores_Men_JV!E185 = "Yes", "Yes", "  "))</f>
        <v xml:space="preserve">  </v>
      </c>
      <c r="G185" s="29">
        <v>170</v>
      </c>
      <c r="H185" s="29">
        <v>204</v>
      </c>
      <c r="I185" s="29">
        <v>192</v>
      </c>
      <c r="J185" s="29">
        <v>178</v>
      </c>
      <c r="K185" s="29">
        <v>150</v>
      </c>
      <c r="L185" s="30">
        <f t="shared" si="52"/>
        <v>894</v>
      </c>
      <c r="M185" s="30">
        <f t="shared" si="53"/>
        <v>5</v>
      </c>
      <c r="N185" s="30">
        <f t="shared" si="54"/>
        <v>178.8</v>
      </c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2:37" s="1" customFormat="1" ht="13.9" customHeight="1">
      <c r="B186" s="1" t="str">
        <f>Roster_Selection_Men!AF307&amp;" " &amp; "JV1 "</f>
        <v xml:space="preserve">Vincennes University JV1 </v>
      </c>
      <c r="C186" s="1" t="str">
        <f>Roster_Selection_Men!AH307</f>
        <v>17-18995</v>
      </c>
      <c r="D186" s="1" t="str">
        <f>Roster_Selection_Men!AI307</f>
        <v>Ethan Staples</v>
      </c>
      <c r="E186" s="23"/>
      <c r="F186" s="1" t="str">
        <f>IF(ISERROR(Baker_Scores_Men_JV!E186), " ", IF(Baker_Scores_Men_JV!E186 = "Yes", "Yes", "  "))</f>
        <v xml:space="preserve">  </v>
      </c>
      <c r="G186" s="29">
        <v>134</v>
      </c>
      <c r="H186" s="29">
        <v>170</v>
      </c>
      <c r="I186" s="29">
        <v>200</v>
      </c>
      <c r="J186" s="29">
        <v>188</v>
      </c>
      <c r="K186" s="29">
        <v>149</v>
      </c>
      <c r="L186" s="30">
        <f t="shared" si="52"/>
        <v>841</v>
      </c>
      <c r="M186" s="30">
        <f t="shared" si="53"/>
        <v>5</v>
      </c>
      <c r="N186" s="30">
        <f t="shared" si="54"/>
        <v>168.2</v>
      </c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2:37" s="1" customFormat="1" ht="13.9" customHeight="1">
      <c r="B187" s="1" t="str">
        <f>Roster_Selection_Men!AF308&amp;" " &amp; "JV1 "</f>
        <v xml:space="preserve">Vincennes University JV1 </v>
      </c>
      <c r="C187" s="1" t="str">
        <f>Roster_Selection_Men!AH308</f>
        <v>11-546634</v>
      </c>
      <c r="D187" s="1" t="str">
        <f>Roster_Selection_Men!AI308</f>
        <v>Haydn Hunt</v>
      </c>
      <c r="E187" s="23"/>
      <c r="F187" s="1" t="str">
        <f>IF(ISERROR(Baker_Scores_Men_JV!E187), " ", IF(Baker_Scores_Men_JV!E187 = "Yes", "Yes", "  "))</f>
        <v xml:space="preserve">  </v>
      </c>
      <c r="G187" s="29">
        <v>0</v>
      </c>
      <c r="H187" s="29">
        <v>0</v>
      </c>
      <c r="I187" s="29">
        <v>0</v>
      </c>
      <c r="J187" s="29">
        <v>0</v>
      </c>
      <c r="K187" s="29">
        <v>199</v>
      </c>
      <c r="L187" s="30">
        <f t="shared" si="52"/>
        <v>199</v>
      </c>
      <c r="M187" s="30">
        <f t="shared" si="53"/>
        <v>1</v>
      </c>
      <c r="N187" s="30">
        <f t="shared" si="54"/>
        <v>199</v>
      </c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2:37" s="1" customFormat="1" ht="13.9" customHeight="1">
      <c r="B188" s="1" t="str">
        <f>Roster_Selection_Men!AF309&amp;" " &amp; "JV1 "</f>
        <v xml:space="preserve"> JV1 </v>
      </c>
      <c r="C188" s="1" t="str">
        <f>Roster_Selection_Men!AH309</f>
        <v/>
      </c>
      <c r="D188" s="1" t="str">
        <f>Roster_Selection_Men!AI309</f>
        <v/>
      </c>
      <c r="E188" s="23"/>
      <c r="F188" s="1" t="str">
        <f>IF(ISERROR(Baker_Scores_Men_JV!E188), " ", IF(Baker_Scores_Men_JV!E188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30">
        <f t="shared" si="52"/>
        <v>0</v>
      </c>
      <c r="M188" s="30">
        <f t="shared" si="53"/>
        <v>0</v>
      </c>
      <c r="N188" s="30">
        <f t="shared" si="54"/>
        <v>0</v>
      </c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2:37" s="1" customFormat="1" ht="13.9" customHeight="1">
      <c r="B189" s="1" t="s">
        <v>782</v>
      </c>
      <c r="C189" s="28" t="s">
        <v>7</v>
      </c>
      <c r="D189" s="23" t="s">
        <v>7</v>
      </c>
      <c r="E189" s="23"/>
      <c r="F189" s="23"/>
      <c r="G189" s="29"/>
      <c r="H189" s="29"/>
      <c r="I189" s="29"/>
      <c r="J189" s="29"/>
      <c r="K189" s="29"/>
      <c r="L189" s="30">
        <f t="shared" si="52"/>
        <v>0</v>
      </c>
      <c r="M189" s="30">
        <f t="shared" si="53"/>
        <v>0</v>
      </c>
      <c r="N189" s="30">
        <f t="shared" si="54"/>
        <v>0</v>
      </c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2:37" s="1" customFormat="1" ht="13.9" customHeight="1">
      <c r="B190" s="1" t="s">
        <v>782</v>
      </c>
      <c r="C190" s="28" t="s">
        <v>7</v>
      </c>
      <c r="D190" s="23" t="s">
        <v>7</v>
      </c>
      <c r="E190" s="23"/>
      <c r="F190" s="23"/>
      <c r="G190" s="29"/>
      <c r="H190" s="29"/>
      <c r="I190" s="29"/>
      <c r="J190" s="29"/>
      <c r="K190" s="29"/>
      <c r="L190" s="30">
        <f t="shared" si="52"/>
        <v>0</v>
      </c>
      <c r="M190" s="30">
        <f t="shared" si="53"/>
        <v>0</v>
      </c>
      <c r="N190" s="30">
        <f t="shared" si="54"/>
        <v>0</v>
      </c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2:37" s="1" customFormat="1" ht="13.9" customHeight="1">
      <c r="B191" s="1" t="s">
        <v>782</v>
      </c>
      <c r="C191" s="28" t="s">
        <v>7</v>
      </c>
      <c r="D191" s="23" t="s">
        <v>7</v>
      </c>
      <c r="E191" s="23"/>
      <c r="F191" s="23"/>
      <c r="G191" s="31"/>
      <c r="H191" s="31"/>
      <c r="I191" s="31"/>
      <c r="J191" s="31"/>
      <c r="K191" s="31"/>
      <c r="L191" s="32">
        <f t="shared" si="52"/>
        <v>0</v>
      </c>
      <c r="M191" s="32">
        <f t="shared" si="53"/>
        <v>0</v>
      </c>
      <c r="N191" s="30">
        <f t="shared" si="54"/>
        <v>0</v>
      </c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2:37" s="1" customFormat="1" ht="13.9" customHeight="1">
      <c r="B192" s="33"/>
      <c r="G192" s="30">
        <f t="shared" ref="G192:M192" si="55">SUM(G181:G191)</f>
        <v>872</v>
      </c>
      <c r="H192" s="30">
        <f t="shared" si="55"/>
        <v>817</v>
      </c>
      <c r="I192" s="30">
        <f t="shared" si="55"/>
        <v>907</v>
      </c>
      <c r="J192" s="30">
        <f t="shared" si="55"/>
        <v>879</v>
      </c>
      <c r="K192" s="30">
        <f t="shared" si="55"/>
        <v>800</v>
      </c>
      <c r="L192" s="34">
        <f t="shared" si="55"/>
        <v>4275</v>
      </c>
      <c r="M192" s="34">
        <f t="shared" si="55"/>
        <v>25</v>
      </c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5:52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5:52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5:52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5:52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5:52" s="1" customFormat="1" ht="13.9" customHeight="1">
      <c r="E197" s="35" t="s">
        <v>766</v>
      </c>
      <c r="F197" s="36"/>
      <c r="G197" s="37">
        <f t="shared" ref="G197:M197" si="56">SUM(G23,G36,G49,G62,G75,G88,G101,G114,G127,G140,G153,G166,G179,G192)</f>
        <v>12400</v>
      </c>
      <c r="H197" s="37">
        <f t="shared" si="56"/>
        <v>12324</v>
      </c>
      <c r="I197" s="37">
        <f t="shared" si="56"/>
        <v>12772</v>
      </c>
      <c r="J197" s="37">
        <f t="shared" si="56"/>
        <v>12703</v>
      </c>
      <c r="K197" s="37">
        <f t="shared" si="56"/>
        <v>12563</v>
      </c>
      <c r="L197" s="38">
        <f t="shared" si="56"/>
        <v>62762</v>
      </c>
      <c r="M197" s="39">
        <f t="shared" si="56"/>
        <v>350</v>
      </c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Z197" s="1" t="s">
        <v>767</v>
      </c>
    </row>
    <row r="198" spans="5:52" s="1" customFormat="1" ht="13.9" customHeight="1">
      <c r="E198" s="40" t="s">
        <v>768</v>
      </c>
      <c r="F198" s="41"/>
      <c r="G198" s="42">
        <f>SUM(G197/(14))</f>
        <v>885.71428571428567</v>
      </c>
      <c r="H198" s="42">
        <f>SUM(H197/(14))</f>
        <v>880.28571428571433</v>
      </c>
      <c r="I198" s="42">
        <f>SUM(I197/(14))</f>
        <v>912.28571428571433</v>
      </c>
      <c r="J198" s="42">
        <f>SUM(J197/(14))</f>
        <v>907.35714285714289</v>
      </c>
      <c r="K198" s="42">
        <f>SUM(K197/(14))</f>
        <v>897.35714285714289</v>
      </c>
      <c r="L198" s="32"/>
      <c r="M198" s="51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5:52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5:52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5:52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5:52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5:52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5:52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5:52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5:52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5:52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5:52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K22 G181:K191 G168:K178 G155:K165 G142:K152 G129:K139 G116:K126 G103:K113 G90:K100 G77:K87 G64:K74 G51:K61 G38:K48 G25:K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Normal="10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S26" sqref="S26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1" t="s">
        <v>783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R1" s="52"/>
    </row>
    <row r="2" spans="1:107" s="4" customFormat="1" ht="16.149999999999999" customHeight="1">
      <c r="AZ2" s="4" t="s">
        <v>735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736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107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>
      <c r="B9" s="8" t="s">
        <v>25</v>
      </c>
      <c r="C9" s="16"/>
      <c r="T9" s="9"/>
      <c r="U9" s="9"/>
      <c r="V9" s="9"/>
    </row>
    <row r="10" spans="1:107" s="53" customFormat="1" ht="12.6" customHeight="1">
      <c r="B10" s="54"/>
      <c r="C10" s="54"/>
      <c r="D10" s="55"/>
      <c r="E10" s="55"/>
      <c r="F10" s="55"/>
      <c r="G10" s="55"/>
      <c r="H10" s="56" t="s">
        <v>737</v>
      </c>
      <c r="I10" s="56" t="s">
        <v>737</v>
      </c>
      <c r="J10" s="56" t="s">
        <v>737</v>
      </c>
      <c r="K10" s="56" t="s">
        <v>737</v>
      </c>
      <c r="L10" s="56" t="s">
        <v>737</v>
      </c>
      <c r="M10" s="56" t="s">
        <v>737</v>
      </c>
      <c r="N10" s="56" t="s">
        <v>737</v>
      </c>
      <c r="O10" s="56" t="s">
        <v>737</v>
      </c>
      <c r="P10" s="56" t="s">
        <v>737</v>
      </c>
      <c r="Q10" s="56" t="s">
        <v>737</v>
      </c>
      <c r="R10" s="56" t="s">
        <v>737</v>
      </c>
      <c r="S10" s="56" t="s">
        <v>737</v>
      </c>
      <c r="T10" s="56" t="s">
        <v>29</v>
      </c>
      <c r="U10" s="56" t="s">
        <v>738</v>
      </c>
      <c r="V10" s="56" t="s">
        <v>739</v>
      </c>
      <c r="W10" s="56" t="s">
        <v>29</v>
      </c>
      <c r="X10" s="56" t="s">
        <v>29</v>
      </c>
      <c r="Y10" s="56" t="s">
        <v>29</v>
      </c>
      <c r="Z10" s="56" t="s">
        <v>29</v>
      </c>
      <c r="AA10" s="56" t="s">
        <v>29</v>
      </c>
      <c r="AB10" s="56" t="s">
        <v>29</v>
      </c>
      <c r="AC10" s="56" t="s">
        <v>29</v>
      </c>
      <c r="AD10" s="56" t="s">
        <v>29</v>
      </c>
      <c r="AE10" s="56" t="s">
        <v>29</v>
      </c>
      <c r="AF10" s="56" t="s">
        <v>29</v>
      </c>
      <c r="AG10" s="56" t="s">
        <v>29</v>
      </c>
      <c r="AH10" s="56" t="s">
        <v>29</v>
      </c>
      <c r="AI10" s="56" t="s">
        <v>29</v>
      </c>
      <c r="AJ10" s="56" t="s">
        <v>29</v>
      </c>
      <c r="AK10" s="56" t="s">
        <v>29</v>
      </c>
      <c r="AL10" s="56" t="s">
        <v>29</v>
      </c>
      <c r="AM10" s="56" t="s">
        <v>29</v>
      </c>
      <c r="AN10" s="56" t="s">
        <v>29</v>
      </c>
      <c r="AO10" s="56" t="s">
        <v>29</v>
      </c>
      <c r="AP10" s="56" t="s">
        <v>29</v>
      </c>
      <c r="AQ10" s="56" t="s">
        <v>29</v>
      </c>
      <c r="AR10" s="56" t="s">
        <v>29</v>
      </c>
      <c r="AS10" s="56" t="s">
        <v>29</v>
      </c>
      <c r="AT10" s="56" t="s">
        <v>29</v>
      </c>
      <c r="AU10" s="56" t="s">
        <v>29</v>
      </c>
      <c r="AV10" s="56" t="s">
        <v>29</v>
      </c>
      <c r="AW10" s="56" t="s">
        <v>29</v>
      </c>
      <c r="AX10" s="56" t="s">
        <v>29</v>
      </c>
      <c r="AY10" s="56" t="s">
        <v>29</v>
      </c>
      <c r="AZ10" s="56" t="s">
        <v>29</v>
      </c>
      <c r="BA10" s="56" t="s">
        <v>29</v>
      </c>
      <c r="BB10" s="56" t="s">
        <v>29</v>
      </c>
      <c r="BC10" s="56" t="s">
        <v>29</v>
      </c>
      <c r="BD10" s="56" t="s">
        <v>29</v>
      </c>
      <c r="BE10" s="56" t="s">
        <v>29</v>
      </c>
      <c r="BF10" s="56" t="s">
        <v>29</v>
      </c>
      <c r="BG10" s="56" t="s">
        <v>29</v>
      </c>
      <c r="BH10" s="56" t="s">
        <v>29</v>
      </c>
      <c r="BI10" s="56" t="s">
        <v>29</v>
      </c>
      <c r="BJ10" s="56" t="s">
        <v>29</v>
      </c>
      <c r="BK10" s="56" t="s">
        <v>29</v>
      </c>
      <c r="BL10" s="56" t="s">
        <v>29</v>
      </c>
      <c r="BM10" s="56" t="s">
        <v>29</v>
      </c>
      <c r="BN10" s="56" t="s">
        <v>29</v>
      </c>
      <c r="BO10" s="56" t="s">
        <v>29</v>
      </c>
      <c r="BP10" s="56" t="s">
        <v>29</v>
      </c>
      <c r="BQ10" s="56" t="s">
        <v>29</v>
      </c>
      <c r="BR10" s="56" t="s">
        <v>29</v>
      </c>
      <c r="BS10" s="56" t="s">
        <v>29</v>
      </c>
      <c r="BT10" s="56" t="s">
        <v>29</v>
      </c>
      <c r="BU10" s="56" t="s">
        <v>29</v>
      </c>
      <c r="BV10" s="56" t="s">
        <v>29</v>
      </c>
      <c r="BW10" s="56" t="s">
        <v>29</v>
      </c>
      <c r="BX10" s="56" t="s">
        <v>29</v>
      </c>
      <c r="BY10" s="56" t="s">
        <v>29</v>
      </c>
      <c r="BZ10" s="56" t="s">
        <v>29</v>
      </c>
      <c r="CA10" s="56" t="s">
        <v>29</v>
      </c>
      <c r="CB10" s="56" t="s">
        <v>29</v>
      </c>
      <c r="CC10" s="56" t="s">
        <v>29</v>
      </c>
      <c r="CD10" s="56" t="s">
        <v>29</v>
      </c>
      <c r="CE10" s="56" t="s">
        <v>29</v>
      </c>
      <c r="CF10" s="56" t="s">
        <v>29</v>
      </c>
      <c r="CG10" s="56" t="s">
        <v>29</v>
      </c>
      <c r="CH10" s="56" t="s">
        <v>29</v>
      </c>
      <c r="CI10" s="56" t="s">
        <v>29</v>
      </c>
      <c r="CJ10" s="56" t="s">
        <v>29</v>
      </c>
      <c r="CK10" s="56" t="s">
        <v>29</v>
      </c>
      <c r="CL10" s="56" t="s">
        <v>29</v>
      </c>
      <c r="CM10" s="56" t="s">
        <v>29</v>
      </c>
      <c r="CN10" s="56" t="s">
        <v>29</v>
      </c>
      <c r="CO10" s="56" t="s">
        <v>29</v>
      </c>
      <c r="CP10" s="56" t="s">
        <v>29</v>
      </c>
      <c r="CQ10" s="56" t="s">
        <v>29</v>
      </c>
      <c r="CR10" s="56" t="s">
        <v>29</v>
      </c>
      <c r="CS10" s="56" t="s">
        <v>29</v>
      </c>
      <c r="CT10" s="56" t="s">
        <v>29</v>
      </c>
      <c r="CU10" s="56" t="s">
        <v>29</v>
      </c>
      <c r="CV10" s="56" t="s">
        <v>29</v>
      </c>
      <c r="CW10" s="56" t="s">
        <v>29</v>
      </c>
      <c r="CX10" s="56" t="s">
        <v>29</v>
      </c>
      <c r="CY10" s="56" t="s">
        <v>29</v>
      </c>
      <c r="CZ10" s="56" t="s">
        <v>29</v>
      </c>
      <c r="DA10" s="56" t="s">
        <v>29</v>
      </c>
      <c r="DB10" s="56" t="s">
        <v>29</v>
      </c>
      <c r="DC10" s="56" t="s">
        <v>29</v>
      </c>
    </row>
    <row r="11" spans="1:107" s="1" customFormat="1" ht="13.9" customHeight="1">
      <c r="B11" s="19" t="s">
        <v>740</v>
      </c>
      <c r="C11" s="19" t="s">
        <v>23</v>
      </c>
      <c r="D11" s="19" t="s">
        <v>24</v>
      </c>
      <c r="E11" s="19" t="s">
        <v>741</v>
      </c>
      <c r="F11" s="19" t="s">
        <v>784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743</v>
      </c>
      <c r="U11" s="19" t="s">
        <v>741</v>
      </c>
      <c r="V11" s="19" t="s">
        <v>744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57" t="str">
        <f>Roster_Selection_Men!AB11&amp;" " &amp; "V "</f>
        <v xml:space="preserve">Belmont Abbey College V </v>
      </c>
      <c r="C12" s="57" t="str">
        <f>Roster_Selection_Men!AD11</f>
        <v>11-34796</v>
      </c>
      <c r="D12" s="57" t="str">
        <f>Roster_Selection_Men!AE11</f>
        <v>Caleb Huggins</v>
      </c>
      <c r="E12" s="58"/>
      <c r="F12" s="1" t="str">
        <f>IF(ISERROR(Individual_Scores_Men_Var!E12), " ", IF(Individual_Scores_Men_Var!E12 = "Yes", "Yes", "  "))</f>
        <v xml:space="preserve">  </v>
      </c>
      <c r="G12" s="24" t="s">
        <v>738</v>
      </c>
      <c r="H12" s="44">
        <v>158</v>
      </c>
      <c r="I12" s="44">
        <v>194</v>
      </c>
      <c r="J12" s="44">
        <v>206</v>
      </c>
      <c r="K12" s="44">
        <v>162</v>
      </c>
      <c r="L12" s="44">
        <v>190</v>
      </c>
      <c r="M12" s="44">
        <v>179</v>
      </c>
      <c r="N12" s="44">
        <v>181</v>
      </c>
      <c r="O12" s="44">
        <v>258</v>
      </c>
      <c r="P12" s="44">
        <v>189</v>
      </c>
      <c r="Q12" s="44">
        <v>207</v>
      </c>
      <c r="R12" s="44">
        <v>216</v>
      </c>
      <c r="S12" s="44">
        <v>216</v>
      </c>
      <c r="T12" s="19">
        <f>SUM(H12:S12)</f>
        <v>2356</v>
      </c>
      <c r="U12" s="19">
        <f>COUNTIF(H12:S12, "&gt;0" )</f>
        <v>12</v>
      </c>
      <c r="V12" s="19">
        <f>T12/U12</f>
        <v>196.33333333333334</v>
      </c>
      <c r="W12" s="24" t="s">
        <v>29</v>
      </c>
      <c r="X12" s="24" t="s">
        <v>29</v>
      </c>
      <c r="Y12" s="24" t="s">
        <v>29</v>
      </c>
      <c r="Z12" s="24" t="s">
        <v>29</v>
      </c>
      <c r="AA12" s="24" t="s">
        <v>29</v>
      </c>
      <c r="AB12" s="24" t="s">
        <v>29</v>
      </c>
      <c r="AC12" s="24" t="s">
        <v>29</v>
      </c>
      <c r="AD12" s="24" t="s">
        <v>29</v>
      </c>
      <c r="AE12" s="24" t="s">
        <v>29</v>
      </c>
      <c r="AF12" s="24" t="s">
        <v>29</v>
      </c>
      <c r="AG12" s="24" t="s">
        <v>29</v>
      </c>
      <c r="AH12" s="24" t="s">
        <v>29</v>
      </c>
      <c r="AI12" s="24" t="s">
        <v>29</v>
      </c>
      <c r="AJ12" s="24" t="s">
        <v>29</v>
      </c>
      <c r="AK12" s="24" t="s">
        <v>29</v>
      </c>
      <c r="AL12" s="24" t="s">
        <v>29</v>
      </c>
      <c r="AM12" s="24" t="s">
        <v>29</v>
      </c>
      <c r="AN12" s="24" t="s">
        <v>29</v>
      </c>
      <c r="AO12" s="24" t="s">
        <v>29</v>
      </c>
      <c r="AP12" s="24" t="s">
        <v>29</v>
      </c>
      <c r="AQ12" s="24" t="s">
        <v>29</v>
      </c>
      <c r="AR12" s="24" t="s">
        <v>29</v>
      </c>
      <c r="AS12" s="24" t="s">
        <v>29</v>
      </c>
      <c r="AT12" s="24" t="s">
        <v>29</v>
      </c>
      <c r="AU12" s="24" t="s">
        <v>29</v>
      </c>
      <c r="AV12" s="24" t="s">
        <v>29</v>
      </c>
      <c r="AW12" s="24" t="s">
        <v>29</v>
      </c>
      <c r="AX12" s="24" t="s">
        <v>29</v>
      </c>
      <c r="AY12" s="24" t="s">
        <v>29</v>
      </c>
      <c r="AZ12" s="24" t="s">
        <v>29</v>
      </c>
      <c r="BA12" s="24" t="s">
        <v>29</v>
      </c>
      <c r="BB12" s="24" t="s">
        <v>29</v>
      </c>
      <c r="BC12" s="24" t="s">
        <v>29</v>
      </c>
      <c r="BD12" s="24" t="s">
        <v>29</v>
      </c>
      <c r="BE12" s="24" t="s">
        <v>29</v>
      </c>
      <c r="BF12" s="24" t="s">
        <v>29</v>
      </c>
      <c r="BG12" s="24" t="s">
        <v>29</v>
      </c>
      <c r="BH12" s="24" t="s">
        <v>29</v>
      </c>
      <c r="BI12" s="24" t="s">
        <v>29</v>
      </c>
      <c r="BJ12" s="24" t="s">
        <v>29</v>
      </c>
      <c r="BK12" s="24" t="s">
        <v>29</v>
      </c>
      <c r="BL12" s="24" t="s">
        <v>29</v>
      </c>
      <c r="BM12" s="24" t="s">
        <v>29</v>
      </c>
      <c r="BN12" s="24" t="s">
        <v>29</v>
      </c>
      <c r="BO12" s="24" t="s">
        <v>29</v>
      </c>
      <c r="BP12" s="24" t="s">
        <v>29</v>
      </c>
      <c r="BQ12" s="24" t="s">
        <v>29</v>
      </c>
      <c r="BR12" s="24" t="s">
        <v>29</v>
      </c>
      <c r="BS12" s="24" t="s">
        <v>29</v>
      </c>
      <c r="BT12" s="24" t="s">
        <v>29</v>
      </c>
      <c r="BU12" s="24" t="s">
        <v>29</v>
      </c>
      <c r="BV12" s="24" t="s">
        <v>29</v>
      </c>
      <c r="BW12" s="24" t="s">
        <v>29</v>
      </c>
      <c r="BX12" s="24" t="s">
        <v>29</v>
      </c>
      <c r="BY12" s="24" t="s">
        <v>29</v>
      </c>
      <c r="BZ12" s="24" t="s">
        <v>29</v>
      </c>
      <c r="CA12" s="24" t="s">
        <v>29</v>
      </c>
      <c r="CB12" s="24" t="s">
        <v>29</v>
      </c>
    </row>
    <row r="13" spans="1:107" s="1" customFormat="1" ht="13.9" customHeight="1">
      <c r="B13" s="57" t="str">
        <f>Roster_Selection_Men!AB12&amp;" " &amp; "V "</f>
        <v xml:space="preserve">Belmont Abbey College V </v>
      </c>
      <c r="C13" s="57" t="str">
        <f>Roster_Selection_Men!AD12</f>
        <v>18-79485</v>
      </c>
      <c r="D13" s="57" t="str">
        <f>Roster_Selection_Men!AE12</f>
        <v>Cole Cook</v>
      </c>
      <c r="E13" s="58"/>
      <c r="F13" s="1" t="str">
        <f>IF(ISERROR(Individual_Scores_Men_Var!E13), " ", IF(Individual_Scores_Men_Var!E13 = "Yes", "Yes", "  "))</f>
        <v xml:space="preserve">  </v>
      </c>
      <c r="G13" s="24" t="s">
        <v>29</v>
      </c>
      <c r="H13" s="24" t="s">
        <v>29</v>
      </c>
      <c r="I13" s="24" t="s">
        <v>29</v>
      </c>
      <c r="J13" s="24" t="s">
        <v>29</v>
      </c>
      <c r="K13" s="24" t="s">
        <v>29</v>
      </c>
      <c r="L13" s="24" t="s">
        <v>29</v>
      </c>
      <c r="M13" s="24" t="s">
        <v>29</v>
      </c>
      <c r="N13" s="24" t="s">
        <v>29</v>
      </c>
      <c r="O13" s="24" t="s">
        <v>29</v>
      </c>
      <c r="P13" s="24" t="s">
        <v>29</v>
      </c>
      <c r="Q13" s="24" t="s">
        <v>29</v>
      </c>
      <c r="R13" s="24" t="s">
        <v>29</v>
      </c>
      <c r="S13" s="24" t="s">
        <v>29</v>
      </c>
      <c r="T13" s="24" t="s">
        <v>29</v>
      </c>
      <c r="U13" s="24" t="s">
        <v>29</v>
      </c>
      <c r="V13" s="24" t="s">
        <v>29</v>
      </c>
      <c r="W13" s="24" t="s">
        <v>29</v>
      </c>
      <c r="X13" s="24" t="s">
        <v>29</v>
      </c>
      <c r="Y13" s="24" t="s">
        <v>29</v>
      </c>
      <c r="Z13" s="24" t="s">
        <v>29</v>
      </c>
      <c r="AA13" s="24" t="s">
        <v>29</v>
      </c>
      <c r="AB13" s="24" t="s">
        <v>29</v>
      </c>
      <c r="AC13" s="24" t="s">
        <v>29</v>
      </c>
      <c r="AD13" s="24" t="s">
        <v>29</v>
      </c>
      <c r="AE13" s="24" t="s">
        <v>29</v>
      </c>
      <c r="AF13" s="24" t="s">
        <v>29</v>
      </c>
      <c r="AG13" s="24" t="s">
        <v>29</v>
      </c>
      <c r="AH13" s="24" t="s">
        <v>29</v>
      </c>
      <c r="AI13" s="24" t="s">
        <v>29</v>
      </c>
      <c r="AJ13" s="24" t="s">
        <v>29</v>
      </c>
      <c r="AK13" s="24" t="s">
        <v>29</v>
      </c>
      <c r="AL13" s="24" t="s">
        <v>29</v>
      </c>
      <c r="AM13" s="24" t="s">
        <v>29</v>
      </c>
      <c r="AN13" s="24" t="s">
        <v>29</v>
      </c>
      <c r="AO13" s="24" t="s">
        <v>29</v>
      </c>
      <c r="AP13" s="24" t="s">
        <v>29</v>
      </c>
      <c r="AQ13" s="24" t="s">
        <v>29</v>
      </c>
      <c r="AR13" s="24" t="s">
        <v>29</v>
      </c>
      <c r="AS13" s="24" t="s">
        <v>29</v>
      </c>
      <c r="AT13" s="24" t="s">
        <v>29</v>
      </c>
      <c r="AU13" s="24" t="s">
        <v>29</v>
      </c>
      <c r="AV13" s="24" t="s">
        <v>29</v>
      </c>
      <c r="AW13" s="24" t="s">
        <v>29</v>
      </c>
      <c r="AX13" s="24" t="s">
        <v>29</v>
      </c>
      <c r="AY13" s="24" t="s">
        <v>29</v>
      </c>
      <c r="AZ13" s="24" t="s">
        <v>29</v>
      </c>
      <c r="BA13" s="24" t="s">
        <v>29</v>
      </c>
      <c r="BB13" s="24" t="s">
        <v>29</v>
      </c>
      <c r="BC13" s="24" t="s">
        <v>29</v>
      </c>
      <c r="BD13" s="24" t="s">
        <v>29</v>
      </c>
      <c r="BE13" s="24" t="s">
        <v>29</v>
      </c>
      <c r="BF13" s="24" t="s">
        <v>29</v>
      </c>
      <c r="BG13" s="24" t="s">
        <v>29</v>
      </c>
      <c r="BH13" s="24" t="s">
        <v>29</v>
      </c>
      <c r="BI13" s="24" t="s">
        <v>29</v>
      </c>
      <c r="BJ13" s="24" t="s">
        <v>29</v>
      </c>
      <c r="BK13" s="24" t="s">
        <v>29</v>
      </c>
      <c r="BL13" s="24" t="s">
        <v>29</v>
      </c>
      <c r="BM13" s="24" t="s">
        <v>29</v>
      </c>
      <c r="BN13" s="24" t="s">
        <v>29</v>
      </c>
      <c r="BO13" s="24" t="s">
        <v>29</v>
      </c>
      <c r="BP13" s="24" t="s">
        <v>29</v>
      </c>
      <c r="BQ13" s="24" t="s">
        <v>29</v>
      </c>
      <c r="BR13" s="24" t="s">
        <v>29</v>
      </c>
      <c r="BS13" s="24" t="s">
        <v>29</v>
      </c>
      <c r="BT13" s="24" t="s">
        <v>29</v>
      </c>
      <c r="BU13" s="24" t="s">
        <v>29</v>
      </c>
      <c r="BV13" s="24" t="s">
        <v>29</v>
      </c>
      <c r="BW13" s="24" t="s">
        <v>29</v>
      </c>
      <c r="BX13" s="24" t="s">
        <v>29</v>
      </c>
      <c r="BY13" s="24" t="s">
        <v>29</v>
      </c>
      <c r="BZ13" s="24" t="s">
        <v>29</v>
      </c>
      <c r="CA13" s="24" t="s">
        <v>29</v>
      </c>
      <c r="CB13" s="24" t="s">
        <v>29</v>
      </c>
    </row>
    <row r="14" spans="1:107" s="1" customFormat="1" ht="13.9" customHeight="1">
      <c r="B14" s="57" t="str">
        <f>Roster_Selection_Men!AB13&amp;" " &amp; "V "</f>
        <v xml:space="preserve">Belmont Abbey College V </v>
      </c>
      <c r="C14" s="57" t="str">
        <f>Roster_Selection_Men!AD13</f>
        <v>11-223993</v>
      </c>
      <c r="D14" s="57" t="str">
        <f>Roster_Selection_Men!AE13</f>
        <v>Connor Breaman</v>
      </c>
      <c r="E14" s="58"/>
      <c r="F14" s="1" t="str">
        <f>IF(ISERROR(Individual_Scores_Men_Var!E14), " ", IF(Individual_Scores_Men_Var!E14 = "Yes", "Yes", "  "))</f>
        <v xml:space="preserve">  </v>
      </c>
      <c r="G14" s="24" t="s">
        <v>29</v>
      </c>
      <c r="H14" s="24" t="s">
        <v>29</v>
      </c>
      <c r="I14" s="24" t="s">
        <v>29</v>
      </c>
      <c r="J14" s="24" t="s">
        <v>29</v>
      </c>
      <c r="K14" s="24" t="s">
        <v>29</v>
      </c>
      <c r="L14" s="24" t="s">
        <v>29</v>
      </c>
      <c r="M14" s="24" t="s">
        <v>29</v>
      </c>
      <c r="N14" s="24" t="s">
        <v>29</v>
      </c>
      <c r="O14" s="24" t="s">
        <v>29</v>
      </c>
      <c r="P14" s="24" t="s">
        <v>29</v>
      </c>
      <c r="Q14" s="24" t="s">
        <v>29</v>
      </c>
      <c r="R14" s="24" t="s">
        <v>29</v>
      </c>
      <c r="S14" s="24" t="s">
        <v>29</v>
      </c>
      <c r="T14" s="24" t="s">
        <v>29</v>
      </c>
      <c r="U14" s="24" t="s">
        <v>29</v>
      </c>
      <c r="V14" s="24" t="s">
        <v>29</v>
      </c>
      <c r="W14" s="24" t="s">
        <v>29</v>
      </c>
      <c r="X14" s="24" t="s">
        <v>29</v>
      </c>
      <c r="Y14" s="24" t="s">
        <v>29</v>
      </c>
      <c r="Z14" s="24" t="s">
        <v>29</v>
      </c>
      <c r="AA14" s="24" t="s">
        <v>29</v>
      </c>
      <c r="AB14" s="24" t="s">
        <v>29</v>
      </c>
      <c r="AC14" s="24" t="s">
        <v>29</v>
      </c>
      <c r="AD14" s="24" t="s">
        <v>29</v>
      </c>
      <c r="AE14" s="24" t="s">
        <v>29</v>
      </c>
      <c r="AF14" s="24" t="s">
        <v>29</v>
      </c>
      <c r="AG14" s="24" t="s">
        <v>29</v>
      </c>
      <c r="AH14" s="24" t="s">
        <v>29</v>
      </c>
      <c r="AI14" s="24" t="s">
        <v>29</v>
      </c>
      <c r="AJ14" s="24" t="s">
        <v>29</v>
      </c>
      <c r="AK14" s="24" t="s">
        <v>29</v>
      </c>
      <c r="AL14" s="24" t="s">
        <v>29</v>
      </c>
      <c r="AM14" s="24" t="s">
        <v>29</v>
      </c>
      <c r="AN14" s="24" t="s">
        <v>29</v>
      </c>
      <c r="AO14" s="24" t="s">
        <v>29</v>
      </c>
      <c r="AP14" s="24" t="s">
        <v>29</v>
      </c>
      <c r="AQ14" s="24" t="s">
        <v>29</v>
      </c>
      <c r="AR14" s="24" t="s">
        <v>29</v>
      </c>
      <c r="AS14" s="24" t="s">
        <v>29</v>
      </c>
      <c r="AT14" s="24" t="s">
        <v>29</v>
      </c>
      <c r="AU14" s="24" t="s">
        <v>29</v>
      </c>
      <c r="AV14" s="24" t="s">
        <v>29</v>
      </c>
      <c r="AW14" s="24" t="s">
        <v>29</v>
      </c>
      <c r="AX14" s="24" t="s">
        <v>29</v>
      </c>
      <c r="AY14" s="24" t="s">
        <v>29</v>
      </c>
      <c r="AZ14" s="24" t="s">
        <v>29</v>
      </c>
      <c r="BA14" s="24" t="s">
        <v>29</v>
      </c>
      <c r="BB14" s="24" t="s">
        <v>29</v>
      </c>
      <c r="BC14" s="24" t="s">
        <v>29</v>
      </c>
      <c r="BD14" s="24" t="s">
        <v>29</v>
      </c>
      <c r="BE14" s="24" t="s">
        <v>29</v>
      </c>
      <c r="BF14" s="24" t="s">
        <v>29</v>
      </c>
      <c r="BG14" s="24" t="s">
        <v>29</v>
      </c>
      <c r="BH14" s="24" t="s">
        <v>29</v>
      </c>
      <c r="BI14" s="24" t="s">
        <v>29</v>
      </c>
      <c r="BJ14" s="24" t="s">
        <v>29</v>
      </c>
      <c r="BK14" s="24" t="s">
        <v>29</v>
      </c>
      <c r="BL14" s="24" t="s">
        <v>29</v>
      </c>
      <c r="BM14" s="24" t="s">
        <v>29</v>
      </c>
      <c r="BN14" s="24" t="s">
        <v>29</v>
      </c>
      <c r="BO14" s="24" t="s">
        <v>29</v>
      </c>
      <c r="BP14" s="24" t="s">
        <v>29</v>
      </c>
      <c r="BQ14" s="24" t="s">
        <v>29</v>
      </c>
      <c r="BR14" s="24" t="s">
        <v>29</v>
      </c>
      <c r="BS14" s="24" t="s">
        <v>29</v>
      </c>
      <c r="BT14" s="24" t="s">
        <v>29</v>
      </c>
      <c r="BU14" s="24" t="s">
        <v>29</v>
      </c>
      <c r="BV14" s="24" t="s">
        <v>29</v>
      </c>
      <c r="BW14" s="24" t="s">
        <v>29</v>
      </c>
      <c r="BX14" s="24" t="s">
        <v>29</v>
      </c>
      <c r="BY14" s="24" t="s">
        <v>29</v>
      </c>
      <c r="BZ14" s="24" t="s">
        <v>29</v>
      </c>
      <c r="CA14" s="24" t="s">
        <v>29</v>
      </c>
      <c r="CB14" s="24" t="s">
        <v>29</v>
      </c>
    </row>
    <row r="15" spans="1:107" s="1" customFormat="1" ht="15.75" customHeight="1">
      <c r="B15" s="57" t="str">
        <f>Roster_Selection_Men!AB14&amp;" " &amp; "V "</f>
        <v xml:space="preserve">Belmont Abbey College V </v>
      </c>
      <c r="C15" s="57" t="str">
        <f>Roster_Selection_Men!AD14</f>
        <v>11-700614</v>
      </c>
      <c r="D15" s="57" t="str">
        <f>Roster_Selection_Men!AE14</f>
        <v>Gabriel Scott</v>
      </c>
      <c r="E15" s="58"/>
      <c r="F15" s="1" t="str">
        <f>IF(ISERROR(Individual_Scores_Men_Var!E15), " ", IF(Individual_Scores_Men_Var!E15 = "Yes", "Yes", "  "))</f>
        <v xml:space="preserve">  </v>
      </c>
      <c r="G15" s="24" t="s">
        <v>29</v>
      </c>
      <c r="H15" s="24" t="s">
        <v>29</v>
      </c>
      <c r="I15" s="24" t="s">
        <v>29</v>
      </c>
      <c r="J15" s="24" t="s">
        <v>29</v>
      </c>
      <c r="K15" s="24" t="s">
        <v>29</v>
      </c>
      <c r="L15" s="24" t="s">
        <v>29</v>
      </c>
      <c r="M15" s="24" t="s">
        <v>29</v>
      </c>
      <c r="N15" s="24" t="s">
        <v>29</v>
      </c>
      <c r="O15" s="24" t="s">
        <v>29</v>
      </c>
      <c r="P15" s="24" t="s">
        <v>29</v>
      </c>
      <c r="Q15" s="24" t="s">
        <v>29</v>
      </c>
      <c r="R15" s="24" t="s">
        <v>29</v>
      </c>
      <c r="S15" s="24" t="s">
        <v>29</v>
      </c>
      <c r="T15" s="24" t="s">
        <v>29</v>
      </c>
      <c r="U15" s="24" t="s">
        <v>29</v>
      </c>
      <c r="V15" s="24" t="s">
        <v>29</v>
      </c>
      <c r="W15" s="24" t="s">
        <v>29</v>
      </c>
      <c r="X15" s="24" t="s">
        <v>29</v>
      </c>
      <c r="Y15" s="24" t="s">
        <v>29</v>
      </c>
      <c r="Z15" s="24" t="s">
        <v>29</v>
      </c>
      <c r="AA15" s="24" t="s">
        <v>29</v>
      </c>
      <c r="AB15" s="24" t="s">
        <v>29</v>
      </c>
      <c r="AC15" s="24" t="s">
        <v>29</v>
      </c>
      <c r="AD15" s="24" t="s">
        <v>29</v>
      </c>
      <c r="AE15" s="24" t="s">
        <v>29</v>
      </c>
      <c r="AF15" s="24" t="s">
        <v>29</v>
      </c>
      <c r="AG15" s="24" t="s">
        <v>29</v>
      </c>
      <c r="AH15" s="24" t="s">
        <v>29</v>
      </c>
      <c r="AI15" s="24" t="s">
        <v>29</v>
      </c>
      <c r="AJ15" s="24" t="s">
        <v>29</v>
      </c>
      <c r="AK15" s="24" t="s">
        <v>29</v>
      </c>
      <c r="AL15" s="24" t="s">
        <v>29</v>
      </c>
      <c r="AM15" s="24" t="s">
        <v>29</v>
      </c>
      <c r="AN15" s="24" t="s">
        <v>29</v>
      </c>
      <c r="AO15" s="24" t="s">
        <v>29</v>
      </c>
      <c r="AP15" s="24" t="s">
        <v>29</v>
      </c>
      <c r="AQ15" s="24" t="s">
        <v>29</v>
      </c>
      <c r="AR15" s="24" t="s">
        <v>29</v>
      </c>
      <c r="AS15" s="24" t="s">
        <v>29</v>
      </c>
      <c r="AT15" s="24" t="s">
        <v>29</v>
      </c>
      <c r="AU15" s="24" t="s">
        <v>29</v>
      </c>
      <c r="AV15" s="24" t="s">
        <v>29</v>
      </c>
      <c r="AW15" s="24" t="s">
        <v>29</v>
      </c>
      <c r="AX15" s="24" t="s">
        <v>29</v>
      </c>
      <c r="AY15" s="24" t="s">
        <v>29</v>
      </c>
      <c r="AZ15" s="24" t="s">
        <v>29</v>
      </c>
      <c r="BA15" s="24" t="s">
        <v>29</v>
      </c>
      <c r="BB15" s="24" t="s">
        <v>29</v>
      </c>
      <c r="BC15" s="24" t="s">
        <v>29</v>
      </c>
      <c r="BD15" s="24" t="s">
        <v>29</v>
      </c>
      <c r="BE15" s="24" t="s">
        <v>29</v>
      </c>
      <c r="BF15" s="24" t="s">
        <v>29</v>
      </c>
      <c r="BG15" s="24" t="s">
        <v>29</v>
      </c>
      <c r="BH15" s="24" t="s">
        <v>29</v>
      </c>
      <c r="BI15" s="24" t="s">
        <v>29</v>
      </c>
      <c r="BJ15" s="24" t="s">
        <v>29</v>
      </c>
      <c r="BK15" s="24" t="s">
        <v>29</v>
      </c>
      <c r="BL15" s="24" t="s">
        <v>29</v>
      </c>
      <c r="BM15" s="24" t="s">
        <v>29</v>
      </c>
      <c r="BN15" s="24" t="s">
        <v>29</v>
      </c>
      <c r="BO15" s="24" t="s">
        <v>29</v>
      </c>
      <c r="BP15" s="24" t="s">
        <v>29</v>
      </c>
      <c r="BQ15" s="24" t="s">
        <v>29</v>
      </c>
      <c r="BR15" s="24" t="s">
        <v>29</v>
      </c>
      <c r="BS15" s="24" t="s">
        <v>29</v>
      </c>
      <c r="BT15" s="24" t="s">
        <v>29</v>
      </c>
      <c r="BU15" s="24" t="s">
        <v>29</v>
      </c>
      <c r="BV15" s="24" t="s">
        <v>29</v>
      </c>
      <c r="BW15" s="24" t="s">
        <v>29</v>
      </c>
      <c r="BX15" s="24" t="s">
        <v>29</v>
      </c>
      <c r="BY15" s="24" t="s">
        <v>29</v>
      </c>
      <c r="BZ15" s="24" t="s">
        <v>29</v>
      </c>
      <c r="CA15" s="24" t="s">
        <v>29</v>
      </c>
      <c r="CB15" s="24" t="s">
        <v>29</v>
      </c>
    </row>
    <row r="16" spans="1:107" s="1" customFormat="1" ht="13.9" customHeight="1">
      <c r="B16" s="57" t="str">
        <f>Roster_Selection_Men!AB15&amp;" " &amp; "V "</f>
        <v xml:space="preserve">Belmont Abbey College V </v>
      </c>
      <c r="C16" s="57" t="str">
        <f>Roster_Selection_Men!AD15</f>
        <v>11-685615</v>
      </c>
      <c r="D16" s="57" t="str">
        <f>Roster_Selection_Men!AE15</f>
        <v>Hunter Hawley</v>
      </c>
      <c r="E16" s="58"/>
      <c r="F16" s="1" t="str">
        <f>IF(ISERROR(Individual_Scores_Men_Var!E16), " ", IF(Individual_Scores_Men_Var!E16 = "Yes", "Yes", "  "))</f>
        <v xml:space="preserve">  </v>
      </c>
      <c r="G16" s="24" t="s">
        <v>29</v>
      </c>
      <c r="H16" s="24" t="s">
        <v>29</v>
      </c>
      <c r="I16" s="24" t="s">
        <v>29</v>
      </c>
      <c r="J16" s="24" t="s">
        <v>29</v>
      </c>
      <c r="K16" s="24" t="s">
        <v>29</v>
      </c>
      <c r="L16" s="24" t="s">
        <v>29</v>
      </c>
      <c r="M16" s="24" t="s">
        <v>29</v>
      </c>
      <c r="N16" s="24" t="s">
        <v>29</v>
      </c>
      <c r="O16" s="24" t="s">
        <v>29</v>
      </c>
      <c r="P16" s="24" t="s">
        <v>29</v>
      </c>
      <c r="Q16" s="24" t="s">
        <v>29</v>
      </c>
      <c r="R16" s="24" t="s">
        <v>29</v>
      </c>
      <c r="S16" s="24" t="s">
        <v>29</v>
      </c>
      <c r="T16" s="24" t="s">
        <v>29</v>
      </c>
      <c r="U16" s="24" t="s">
        <v>29</v>
      </c>
      <c r="V16" s="24" t="s">
        <v>29</v>
      </c>
      <c r="W16" s="24" t="s">
        <v>29</v>
      </c>
      <c r="X16" s="24" t="s">
        <v>29</v>
      </c>
      <c r="Y16" s="24" t="s">
        <v>29</v>
      </c>
      <c r="Z16" s="24" t="s">
        <v>29</v>
      </c>
      <c r="AA16" s="24" t="s">
        <v>29</v>
      </c>
      <c r="AB16" s="24" t="s">
        <v>29</v>
      </c>
      <c r="AC16" s="24" t="s">
        <v>29</v>
      </c>
      <c r="AD16" s="24" t="s">
        <v>29</v>
      </c>
      <c r="AE16" s="24" t="s">
        <v>29</v>
      </c>
      <c r="AF16" s="24" t="s">
        <v>29</v>
      </c>
      <c r="AG16" s="24" t="s">
        <v>29</v>
      </c>
      <c r="AH16" s="24" t="s">
        <v>29</v>
      </c>
      <c r="AI16" s="24" t="s">
        <v>29</v>
      </c>
      <c r="AJ16" s="24" t="s">
        <v>29</v>
      </c>
      <c r="AK16" s="24" t="s">
        <v>29</v>
      </c>
      <c r="AL16" s="24" t="s">
        <v>29</v>
      </c>
      <c r="AM16" s="24" t="s">
        <v>29</v>
      </c>
      <c r="AN16" s="24" t="s">
        <v>29</v>
      </c>
      <c r="AO16" s="24" t="s">
        <v>29</v>
      </c>
      <c r="AP16" s="24" t="s">
        <v>29</v>
      </c>
      <c r="AQ16" s="24" t="s">
        <v>29</v>
      </c>
      <c r="AR16" s="24" t="s">
        <v>29</v>
      </c>
      <c r="AS16" s="24" t="s">
        <v>29</v>
      </c>
      <c r="AT16" s="24" t="s">
        <v>29</v>
      </c>
      <c r="AU16" s="24" t="s">
        <v>29</v>
      </c>
      <c r="AV16" s="24" t="s">
        <v>29</v>
      </c>
      <c r="AW16" s="24" t="s">
        <v>29</v>
      </c>
      <c r="AX16" s="24" t="s">
        <v>29</v>
      </c>
      <c r="AY16" s="24" t="s">
        <v>29</v>
      </c>
      <c r="AZ16" s="24" t="s">
        <v>29</v>
      </c>
      <c r="BA16" s="24" t="s">
        <v>29</v>
      </c>
      <c r="BB16" s="24" t="s">
        <v>29</v>
      </c>
      <c r="BC16" s="24" t="s">
        <v>29</v>
      </c>
      <c r="BD16" s="24" t="s">
        <v>29</v>
      </c>
      <c r="BE16" s="24" t="s">
        <v>29</v>
      </c>
      <c r="BF16" s="24" t="s">
        <v>29</v>
      </c>
      <c r="BG16" s="24" t="s">
        <v>29</v>
      </c>
      <c r="BH16" s="24" t="s">
        <v>29</v>
      </c>
      <c r="BI16" s="24" t="s">
        <v>29</v>
      </c>
      <c r="BJ16" s="24" t="s">
        <v>29</v>
      </c>
      <c r="BK16" s="24" t="s">
        <v>29</v>
      </c>
      <c r="BL16" s="24" t="s">
        <v>29</v>
      </c>
      <c r="BM16" s="24" t="s">
        <v>29</v>
      </c>
      <c r="BN16" s="24" t="s">
        <v>29</v>
      </c>
      <c r="BO16" s="24" t="s">
        <v>29</v>
      </c>
      <c r="BP16" s="24" t="s">
        <v>29</v>
      </c>
      <c r="BQ16" s="24" t="s">
        <v>29</v>
      </c>
      <c r="BR16" s="24" t="s">
        <v>29</v>
      </c>
      <c r="BS16" s="24" t="s">
        <v>29</v>
      </c>
      <c r="BT16" s="24" t="s">
        <v>29</v>
      </c>
      <c r="BU16" s="24" t="s">
        <v>29</v>
      </c>
      <c r="BV16" s="24" t="s">
        <v>29</v>
      </c>
      <c r="BW16" s="24" t="s">
        <v>29</v>
      </c>
      <c r="BX16" s="24" t="s">
        <v>29</v>
      </c>
      <c r="BY16" s="24" t="s">
        <v>29</v>
      </c>
      <c r="BZ16" s="24" t="s">
        <v>29</v>
      </c>
      <c r="CA16" s="24" t="s">
        <v>29</v>
      </c>
      <c r="CB16" s="24" t="s">
        <v>29</v>
      </c>
    </row>
    <row r="17" spans="2:80" s="1" customFormat="1" ht="13.9" customHeight="1">
      <c r="B17" s="57" t="str">
        <f>Roster_Selection_Men!AB16&amp;" " &amp; "V "</f>
        <v xml:space="preserve">Belmont Abbey College V </v>
      </c>
      <c r="C17" s="57" t="str">
        <f>Roster_Selection_Men!AD16</f>
        <v>16-153160</v>
      </c>
      <c r="D17" s="57" t="str">
        <f>Roster_Selection_Men!AE16</f>
        <v>Lance Owens</v>
      </c>
      <c r="E17" s="58"/>
      <c r="F17" s="1" t="str">
        <f>IF(ISERROR(Individual_Scores_Men_Var!E17), " ", IF(Individual_Scores_Men_Var!E17 = "Yes", "Yes", "  "))</f>
        <v xml:space="preserve">  </v>
      </c>
      <c r="G17" s="24" t="s">
        <v>29</v>
      </c>
      <c r="H17" s="24" t="s">
        <v>29</v>
      </c>
      <c r="I17" s="24" t="s">
        <v>29</v>
      </c>
      <c r="J17" s="24" t="s">
        <v>29</v>
      </c>
      <c r="K17" s="24" t="s">
        <v>29</v>
      </c>
      <c r="L17" s="24" t="s">
        <v>29</v>
      </c>
      <c r="M17" s="24" t="s">
        <v>29</v>
      </c>
      <c r="N17" s="24" t="s">
        <v>29</v>
      </c>
      <c r="O17" s="24" t="s">
        <v>29</v>
      </c>
      <c r="P17" s="24" t="s">
        <v>29</v>
      </c>
      <c r="Q17" s="24" t="s">
        <v>29</v>
      </c>
      <c r="R17" s="24" t="s">
        <v>29</v>
      </c>
      <c r="S17" s="24" t="s">
        <v>29</v>
      </c>
      <c r="T17" s="24" t="s">
        <v>29</v>
      </c>
      <c r="U17" s="24" t="s">
        <v>29</v>
      </c>
      <c r="V17" s="24" t="s">
        <v>29</v>
      </c>
      <c r="W17" s="24" t="s">
        <v>29</v>
      </c>
      <c r="X17" s="24" t="s">
        <v>29</v>
      </c>
      <c r="Y17" s="24" t="s">
        <v>29</v>
      </c>
      <c r="Z17" s="24" t="s">
        <v>29</v>
      </c>
      <c r="AA17" s="24" t="s">
        <v>29</v>
      </c>
      <c r="AB17" s="24" t="s">
        <v>29</v>
      </c>
      <c r="AC17" s="24" t="s">
        <v>29</v>
      </c>
      <c r="AD17" s="24" t="s">
        <v>29</v>
      </c>
      <c r="AE17" s="24" t="s">
        <v>29</v>
      </c>
      <c r="AF17" s="24" t="s">
        <v>29</v>
      </c>
      <c r="AG17" s="24" t="s">
        <v>29</v>
      </c>
      <c r="AH17" s="24" t="s">
        <v>29</v>
      </c>
      <c r="AI17" s="24" t="s">
        <v>29</v>
      </c>
      <c r="AJ17" s="24" t="s">
        <v>29</v>
      </c>
      <c r="AK17" s="24" t="s">
        <v>29</v>
      </c>
      <c r="AL17" s="24" t="s">
        <v>29</v>
      </c>
      <c r="AM17" s="24" t="s">
        <v>29</v>
      </c>
      <c r="AN17" s="24" t="s">
        <v>29</v>
      </c>
      <c r="AO17" s="24" t="s">
        <v>29</v>
      </c>
      <c r="AP17" s="24" t="s">
        <v>29</v>
      </c>
      <c r="AQ17" s="24" t="s">
        <v>29</v>
      </c>
      <c r="AR17" s="24" t="s">
        <v>29</v>
      </c>
      <c r="AS17" s="24" t="s">
        <v>29</v>
      </c>
      <c r="AT17" s="24" t="s">
        <v>29</v>
      </c>
      <c r="AU17" s="24" t="s">
        <v>29</v>
      </c>
      <c r="AV17" s="24" t="s">
        <v>29</v>
      </c>
      <c r="AW17" s="24" t="s">
        <v>29</v>
      </c>
      <c r="AX17" s="24" t="s">
        <v>29</v>
      </c>
      <c r="AY17" s="24" t="s">
        <v>29</v>
      </c>
      <c r="AZ17" s="24" t="s">
        <v>29</v>
      </c>
      <c r="BA17" s="24" t="s">
        <v>29</v>
      </c>
      <c r="BB17" s="24" t="s">
        <v>29</v>
      </c>
      <c r="BC17" s="24" t="s">
        <v>29</v>
      </c>
      <c r="BD17" s="24" t="s">
        <v>29</v>
      </c>
      <c r="BE17" s="24" t="s">
        <v>29</v>
      </c>
      <c r="BF17" s="24" t="s">
        <v>29</v>
      </c>
      <c r="BG17" s="24" t="s">
        <v>29</v>
      </c>
      <c r="BH17" s="24" t="s">
        <v>29</v>
      </c>
      <c r="BI17" s="24" t="s">
        <v>29</v>
      </c>
      <c r="BJ17" s="24" t="s">
        <v>29</v>
      </c>
      <c r="BK17" s="24" t="s">
        <v>29</v>
      </c>
      <c r="BL17" s="24" t="s">
        <v>29</v>
      </c>
      <c r="BM17" s="24" t="s">
        <v>29</v>
      </c>
      <c r="BN17" s="24" t="s">
        <v>29</v>
      </c>
      <c r="BO17" s="24" t="s">
        <v>29</v>
      </c>
      <c r="BP17" s="24" t="s">
        <v>29</v>
      </c>
      <c r="BQ17" s="24" t="s">
        <v>29</v>
      </c>
      <c r="BR17" s="24" t="s">
        <v>29</v>
      </c>
      <c r="BS17" s="24" t="s">
        <v>29</v>
      </c>
      <c r="BT17" s="24" t="s">
        <v>29</v>
      </c>
      <c r="BU17" s="24" t="s">
        <v>29</v>
      </c>
      <c r="BV17" s="24" t="s">
        <v>29</v>
      </c>
      <c r="BW17" s="24" t="s">
        <v>29</v>
      </c>
      <c r="BX17" s="24" t="s">
        <v>29</v>
      </c>
      <c r="BY17" s="24" t="s">
        <v>29</v>
      </c>
      <c r="BZ17" s="24" t="s">
        <v>29</v>
      </c>
      <c r="CA17" s="24" t="s">
        <v>29</v>
      </c>
      <c r="CB17" s="24" t="s">
        <v>29</v>
      </c>
    </row>
    <row r="18" spans="2:80" s="1" customFormat="1" ht="13.9" customHeight="1">
      <c r="B18" s="57" t="str">
        <f>Roster_Selection_Men!AB17&amp;" " &amp; "V "</f>
        <v xml:space="preserve">Belmont Abbey College V </v>
      </c>
      <c r="C18" s="57" t="str">
        <f>Roster_Selection_Men!AD17</f>
        <v>11-513240</v>
      </c>
      <c r="D18" s="57" t="str">
        <f>Roster_Selection_Men!AE17</f>
        <v>Michael McDonald</v>
      </c>
      <c r="E18" s="58"/>
      <c r="F18" s="1" t="str">
        <f>IF(ISERROR(Individual_Scores_Men_Var!E18), " ", IF(Individual_Scores_Men_Var!E18 = "Yes", "Yes", "  "))</f>
        <v xml:space="preserve">  </v>
      </c>
      <c r="G18" s="24" t="s">
        <v>29</v>
      </c>
      <c r="H18" s="24" t="s">
        <v>29</v>
      </c>
      <c r="I18" s="24" t="s">
        <v>29</v>
      </c>
      <c r="J18" s="24" t="s">
        <v>29</v>
      </c>
      <c r="K18" s="24" t="s">
        <v>29</v>
      </c>
      <c r="L18" s="24" t="s">
        <v>29</v>
      </c>
      <c r="M18" s="24" t="s">
        <v>29</v>
      </c>
      <c r="N18" s="24" t="s">
        <v>29</v>
      </c>
      <c r="O18" s="24" t="s">
        <v>29</v>
      </c>
      <c r="P18" s="24" t="s">
        <v>29</v>
      </c>
      <c r="Q18" s="24" t="s">
        <v>29</v>
      </c>
      <c r="R18" s="24" t="s">
        <v>29</v>
      </c>
      <c r="S18" s="24" t="s">
        <v>29</v>
      </c>
      <c r="T18" s="24" t="s">
        <v>29</v>
      </c>
      <c r="U18" s="24" t="s">
        <v>29</v>
      </c>
      <c r="V18" s="24" t="s">
        <v>29</v>
      </c>
      <c r="W18" s="24" t="s">
        <v>29</v>
      </c>
      <c r="X18" s="24" t="s">
        <v>29</v>
      </c>
      <c r="Y18" s="24" t="s">
        <v>29</v>
      </c>
      <c r="Z18" s="24" t="s">
        <v>29</v>
      </c>
      <c r="AA18" s="24" t="s">
        <v>29</v>
      </c>
      <c r="AB18" s="24" t="s">
        <v>29</v>
      </c>
      <c r="AC18" s="24" t="s">
        <v>29</v>
      </c>
      <c r="AD18" s="24" t="s">
        <v>29</v>
      </c>
      <c r="AE18" s="24" t="s">
        <v>29</v>
      </c>
      <c r="AF18" s="24" t="s">
        <v>29</v>
      </c>
      <c r="AG18" s="24" t="s">
        <v>29</v>
      </c>
      <c r="AH18" s="24" t="s">
        <v>29</v>
      </c>
      <c r="AI18" s="24" t="s">
        <v>29</v>
      </c>
      <c r="AJ18" s="24" t="s">
        <v>29</v>
      </c>
      <c r="AK18" s="24" t="s">
        <v>29</v>
      </c>
      <c r="AL18" s="24" t="s">
        <v>29</v>
      </c>
      <c r="AM18" s="24" t="s">
        <v>29</v>
      </c>
      <c r="AN18" s="24" t="s">
        <v>29</v>
      </c>
      <c r="AO18" s="24" t="s">
        <v>29</v>
      </c>
      <c r="AP18" s="24" t="s">
        <v>29</v>
      </c>
      <c r="AQ18" s="24" t="s">
        <v>29</v>
      </c>
      <c r="AR18" s="24" t="s">
        <v>29</v>
      </c>
      <c r="AS18" s="24" t="s">
        <v>29</v>
      </c>
      <c r="AT18" s="24" t="s">
        <v>29</v>
      </c>
      <c r="AU18" s="24" t="s">
        <v>29</v>
      </c>
      <c r="AV18" s="24" t="s">
        <v>29</v>
      </c>
      <c r="AW18" s="24" t="s">
        <v>29</v>
      </c>
      <c r="AX18" s="24" t="s">
        <v>29</v>
      </c>
      <c r="AY18" s="24" t="s">
        <v>29</v>
      </c>
      <c r="AZ18" s="24" t="s">
        <v>29</v>
      </c>
      <c r="BA18" s="24" t="s">
        <v>29</v>
      </c>
      <c r="BB18" s="24" t="s">
        <v>29</v>
      </c>
      <c r="BC18" s="24" t="s">
        <v>29</v>
      </c>
      <c r="BD18" s="24" t="s">
        <v>29</v>
      </c>
      <c r="BE18" s="24" t="s">
        <v>29</v>
      </c>
      <c r="BF18" s="24" t="s">
        <v>29</v>
      </c>
      <c r="BG18" s="24" t="s">
        <v>29</v>
      </c>
      <c r="BH18" s="24" t="s">
        <v>29</v>
      </c>
      <c r="BI18" s="24" t="s">
        <v>29</v>
      </c>
      <c r="BJ18" s="24" t="s">
        <v>29</v>
      </c>
      <c r="BK18" s="24" t="s">
        <v>29</v>
      </c>
      <c r="BL18" s="24" t="s">
        <v>29</v>
      </c>
      <c r="BM18" s="24" t="s">
        <v>29</v>
      </c>
      <c r="BN18" s="24" t="s">
        <v>29</v>
      </c>
      <c r="BO18" s="24" t="s">
        <v>29</v>
      </c>
      <c r="BP18" s="24" t="s">
        <v>29</v>
      </c>
      <c r="BQ18" s="24" t="s">
        <v>29</v>
      </c>
      <c r="BR18" s="24" t="s">
        <v>29</v>
      </c>
      <c r="BS18" s="24" t="s">
        <v>29</v>
      </c>
      <c r="BT18" s="24" t="s">
        <v>29</v>
      </c>
      <c r="BU18" s="24" t="s">
        <v>29</v>
      </c>
      <c r="BV18" s="24" t="s">
        <v>29</v>
      </c>
      <c r="BW18" s="24" t="s">
        <v>29</v>
      </c>
      <c r="BX18" s="24" t="s">
        <v>29</v>
      </c>
      <c r="BY18" s="24" t="s">
        <v>29</v>
      </c>
      <c r="BZ18" s="24" t="s">
        <v>29</v>
      </c>
      <c r="CA18" s="24" t="s">
        <v>29</v>
      </c>
      <c r="CB18" s="24" t="s">
        <v>29</v>
      </c>
    </row>
    <row r="19" spans="2:80" s="1" customFormat="1" ht="13.9" customHeight="1">
      <c r="B19" s="57" t="str">
        <f>Roster_Selection_Men!AB18&amp;" " &amp; "V "</f>
        <v xml:space="preserve">Belmont Abbey College V </v>
      </c>
      <c r="C19" s="57" t="str">
        <f>Roster_Selection_Men!AD18</f>
        <v>10-461155</v>
      </c>
      <c r="D19" s="57" t="str">
        <f>Roster_Selection_Men!AE18</f>
        <v>Tyler Michel</v>
      </c>
      <c r="E19" s="58"/>
      <c r="F19" s="1" t="str">
        <f>IF(ISERROR(Individual_Scores_Men_Var!E19), " ", IF(Individual_Scores_Men_Var!E19 = "Yes", "Yes", "  "))</f>
        <v xml:space="preserve">  </v>
      </c>
      <c r="G19" s="24" t="s">
        <v>29</v>
      </c>
      <c r="H19" s="24" t="s">
        <v>29</v>
      </c>
      <c r="I19" s="24" t="s">
        <v>29</v>
      </c>
      <c r="J19" s="24" t="s">
        <v>29</v>
      </c>
      <c r="K19" s="24" t="s">
        <v>29</v>
      </c>
      <c r="L19" s="24" t="s">
        <v>29</v>
      </c>
      <c r="M19" s="24" t="s">
        <v>29</v>
      </c>
      <c r="N19" s="24" t="s">
        <v>29</v>
      </c>
      <c r="O19" s="24" t="s">
        <v>29</v>
      </c>
      <c r="P19" s="24" t="s">
        <v>29</v>
      </c>
      <c r="Q19" s="24" t="s">
        <v>29</v>
      </c>
      <c r="R19" s="24" t="s">
        <v>29</v>
      </c>
      <c r="S19" s="24" t="s">
        <v>29</v>
      </c>
      <c r="T19" s="24" t="s">
        <v>29</v>
      </c>
      <c r="U19" s="24" t="s">
        <v>29</v>
      </c>
      <c r="V19" s="24" t="s">
        <v>29</v>
      </c>
      <c r="W19" s="24" t="s">
        <v>29</v>
      </c>
      <c r="X19" s="24" t="s">
        <v>29</v>
      </c>
      <c r="Y19" s="24" t="s">
        <v>29</v>
      </c>
      <c r="Z19" s="24" t="s">
        <v>29</v>
      </c>
      <c r="AA19" s="24" t="s">
        <v>29</v>
      </c>
      <c r="AB19" s="24" t="s">
        <v>29</v>
      </c>
      <c r="AC19" s="24" t="s">
        <v>29</v>
      </c>
      <c r="AD19" s="24" t="s">
        <v>29</v>
      </c>
      <c r="AE19" s="24" t="s">
        <v>29</v>
      </c>
      <c r="AF19" s="24" t="s">
        <v>29</v>
      </c>
      <c r="AG19" s="24" t="s">
        <v>29</v>
      </c>
      <c r="AH19" s="24" t="s">
        <v>29</v>
      </c>
      <c r="AI19" s="24" t="s">
        <v>29</v>
      </c>
      <c r="AJ19" s="24" t="s">
        <v>29</v>
      </c>
      <c r="AK19" s="24" t="s">
        <v>29</v>
      </c>
      <c r="AL19" s="24" t="s">
        <v>29</v>
      </c>
      <c r="AM19" s="24" t="s">
        <v>29</v>
      </c>
      <c r="AN19" s="24" t="s">
        <v>29</v>
      </c>
      <c r="AO19" s="24" t="s">
        <v>29</v>
      </c>
      <c r="AP19" s="24" t="s">
        <v>29</v>
      </c>
      <c r="AQ19" s="24" t="s">
        <v>29</v>
      </c>
      <c r="AR19" s="24" t="s">
        <v>29</v>
      </c>
      <c r="AS19" s="24" t="s">
        <v>29</v>
      </c>
      <c r="AT19" s="24" t="s">
        <v>29</v>
      </c>
      <c r="AU19" s="24" t="s">
        <v>29</v>
      </c>
      <c r="AV19" s="24" t="s">
        <v>29</v>
      </c>
      <c r="AW19" s="24" t="s">
        <v>29</v>
      </c>
      <c r="AX19" s="24" t="s">
        <v>29</v>
      </c>
      <c r="AY19" s="24" t="s">
        <v>29</v>
      </c>
      <c r="AZ19" s="24" t="s">
        <v>29</v>
      </c>
      <c r="BA19" s="24" t="s">
        <v>29</v>
      </c>
      <c r="BB19" s="24" t="s">
        <v>29</v>
      </c>
      <c r="BC19" s="24" t="s">
        <v>29</v>
      </c>
      <c r="BD19" s="24" t="s">
        <v>29</v>
      </c>
      <c r="BE19" s="24" t="s">
        <v>29</v>
      </c>
      <c r="BF19" s="24" t="s">
        <v>29</v>
      </c>
      <c r="BG19" s="24" t="s">
        <v>29</v>
      </c>
      <c r="BH19" s="24" t="s">
        <v>29</v>
      </c>
      <c r="BI19" s="24" t="s">
        <v>29</v>
      </c>
      <c r="BJ19" s="24" t="s">
        <v>29</v>
      </c>
      <c r="BK19" s="24" t="s">
        <v>29</v>
      </c>
      <c r="BL19" s="24" t="s">
        <v>29</v>
      </c>
      <c r="BM19" s="24" t="s">
        <v>29</v>
      </c>
      <c r="BN19" s="24" t="s">
        <v>29</v>
      </c>
      <c r="BO19" s="24" t="s">
        <v>29</v>
      </c>
      <c r="BP19" s="24" t="s">
        <v>29</v>
      </c>
      <c r="BQ19" s="24" t="s">
        <v>29</v>
      </c>
      <c r="BR19" s="24" t="s">
        <v>29</v>
      </c>
      <c r="BS19" s="24" t="s">
        <v>29</v>
      </c>
      <c r="BT19" s="24" t="s">
        <v>29</v>
      </c>
      <c r="BU19" s="24" t="s">
        <v>29</v>
      </c>
      <c r="BV19" s="24" t="s">
        <v>29</v>
      </c>
      <c r="BW19" s="24" t="s">
        <v>29</v>
      </c>
      <c r="BX19" s="24" t="s">
        <v>29</v>
      </c>
      <c r="BY19" s="24" t="s">
        <v>29</v>
      </c>
      <c r="BZ19" s="24" t="s">
        <v>29</v>
      </c>
      <c r="CA19" s="24" t="s">
        <v>29</v>
      </c>
      <c r="CB19" s="24" t="s">
        <v>29</v>
      </c>
    </row>
    <row r="20" spans="2:80" s="1" customFormat="1" ht="13.9" customHeight="1">
      <c r="B20" s="57" t="s">
        <v>745</v>
      </c>
      <c r="C20" s="59" t="str">
        <f>Individual_Scores_Men_Var!C20</f>
        <v/>
      </c>
      <c r="D20" s="60" t="str">
        <f>Individual_Scores_Men_Var!D20</f>
        <v/>
      </c>
      <c r="E20" s="58"/>
      <c r="F20" s="13"/>
      <c r="G20" s="24" t="s">
        <v>29</v>
      </c>
      <c r="H20" s="24" t="s">
        <v>29</v>
      </c>
      <c r="I20" s="24" t="s">
        <v>29</v>
      </c>
      <c r="J20" s="24" t="s">
        <v>29</v>
      </c>
      <c r="K20" s="24" t="s">
        <v>29</v>
      </c>
      <c r="L20" s="24" t="s">
        <v>29</v>
      </c>
      <c r="M20" s="24" t="s">
        <v>29</v>
      </c>
      <c r="N20" s="24" t="s">
        <v>29</v>
      </c>
      <c r="O20" s="24" t="s">
        <v>29</v>
      </c>
      <c r="P20" s="24" t="s">
        <v>29</v>
      </c>
      <c r="Q20" s="24" t="s">
        <v>29</v>
      </c>
      <c r="R20" s="24" t="s">
        <v>29</v>
      </c>
      <c r="S20" s="24" t="s">
        <v>29</v>
      </c>
      <c r="T20" s="24" t="s">
        <v>29</v>
      </c>
      <c r="U20" s="24" t="s">
        <v>29</v>
      </c>
      <c r="V20" s="24" t="s">
        <v>29</v>
      </c>
      <c r="W20" s="24" t="s">
        <v>29</v>
      </c>
      <c r="X20" s="24" t="s">
        <v>29</v>
      </c>
      <c r="Y20" s="24" t="s">
        <v>29</v>
      </c>
      <c r="Z20" s="24" t="s">
        <v>29</v>
      </c>
      <c r="AA20" s="24" t="s">
        <v>29</v>
      </c>
      <c r="AB20" s="24" t="s">
        <v>29</v>
      </c>
      <c r="AC20" s="24" t="s">
        <v>29</v>
      </c>
      <c r="AD20" s="24" t="s">
        <v>29</v>
      </c>
      <c r="AE20" s="24" t="s">
        <v>29</v>
      </c>
      <c r="AF20" s="24" t="s">
        <v>29</v>
      </c>
      <c r="AG20" s="24" t="s">
        <v>29</v>
      </c>
      <c r="AH20" s="24" t="s">
        <v>29</v>
      </c>
      <c r="AI20" s="24" t="s">
        <v>29</v>
      </c>
      <c r="AJ20" s="24" t="s">
        <v>29</v>
      </c>
      <c r="AK20" s="24" t="s">
        <v>29</v>
      </c>
      <c r="AL20" s="24" t="s">
        <v>29</v>
      </c>
      <c r="AM20" s="24" t="s">
        <v>29</v>
      </c>
      <c r="AN20" s="24" t="s">
        <v>29</v>
      </c>
      <c r="AO20" s="24" t="s">
        <v>29</v>
      </c>
      <c r="AP20" s="24" t="s">
        <v>29</v>
      </c>
      <c r="AQ20" s="24" t="s">
        <v>29</v>
      </c>
      <c r="AR20" s="24" t="s">
        <v>29</v>
      </c>
      <c r="AS20" s="24" t="s">
        <v>29</v>
      </c>
      <c r="AT20" s="24" t="s">
        <v>29</v>
      </c>
      <c r="AU20" s="24" t="s">
        <v>29</v>
      </c>
      <c r="AV20" s="24" t="s">
        <v>29</v>
      </c>
      <c r="AW20" s="24" t="s">
        <v>29</v>
      </c>
      <c r="AX20" s="24" t="s">
        <v>29</v>
      </c>
      <c r="AY20" s="24" t="s">
        <v>29</v>
      </c>
      <c r="AZ20" s="24" t="s">
        <v>29</v>
      </c>
      <c r="BA20" s="24" t="s">
        <v>29</v>
      </c>
      <c r="BB20" s="24" t="s">
        <v>29</v>
      </c>
      <c r="BC20" s="24" t="s">
        <v>29</v>
      </c>
      <c r="BD20" s="24" t="s">
        <v>29</v>
      </c>
      <c r="BE20" s="24" t="s">
        <v>29</v>
      </c>
      <c r="BF20" s="24" t="s">
        <v>29</v>
      </c>
      <c r="BG20" s="24" t="s">
        <v>29</v>
      </c>
      <c r="BH20" s="24" t="s">
        <v>29</v>
      </c>
      <c r="BI20" s="24" t="s">
        <v>29</v>
      </c>
      <c r="BJ20" s="24" t="s">
        <v>29</v>
      </c>
      <c r="BK20" s="24" t="s">
        <v>29</v>
      </c>
      <c r="BL20" s="24" t="s">
        <v>29</v>
      </c>
      <c r="BM20" s="24" t="s">
        <v>29</v>
      </c>
      <c r="BN20" s="24" t="s">
        <v>29</v>
      </c>
      <c r="BO20" s="24" t="s">
        <v>29</v>
      </c>
      <c r="BP20" s="24" t="s">
        <v>29</v>
      </c>
      <c r="BQ20" s="24" t="s">
        <v>29</v>
      </c>
      <c r="BR20" s="24" t="s">
        <v>29</v>
      </c>
      <c r="BS20" s="24" t="s">
        <v>29</v>
      </c>
      <c r="BT20" s="24" t="s">
        <v>29</v>
      </c>
      <c r="BU20" s="24" t="s">
        <v>29</v>
      </c>
      <c r="BV20" s="24" t="s">
        <v>29</v>
      </c>
      <c r="BW20" s="24" t="s">
        <v>29</v>
      </c>
      <c r="BX20" s="24" t="s">
        <v>29</v>
      </c>
      <c r="BY20" s="24" t="s">
        <v>29</v>
      </c>
      <c r="BZ20" s="24" t="s">
        <v>29</v>
      </c>
      <c r="CA20" s="24" t="s">
        <v>29</v>
      </c>
      <c r="CB20" s="24" t="s">
        <v>29</v>
      </c>
    </row>
    <row r="21" spans="2:80" s="1" customFormat="1" ht="13.9" customHeight="1">
      <c r="B21" s="57" t="s">
        <v>745</v>
      </c>
      <c r="C21" s="59" t="str">
        <f>Individual_Scores_Men_Var!C21</f>
        <v/>
      </c>
      <c r="D21" s="60" t="str">
        <f>Individual_Scores_Men_Var!D21</f>
        <v/>
      </c>
      <c r="E21" s="58"/>
      <c r="F21" s="13"/>
      <c r="G21" s="24" t="s">
        <v>29</v>
      </c>
      <c r="H21" s="24" t="s">
        <v>29</v>
      </c>
      <c r="I21" s="24" t="s">
        <v>29</v>
      </c>
      <c r="J21" s="24" t="s">
        <v>29</v>
      </c>
      <c r="K21" s="24" t="s">
        <v>29</v>
      </c>
      <c r="L21" s="24" t="s">
        <v>29</v>
      </c>
      <c r="M21" s="24" t="s">
        <v>29</v>
      </c>
      <c r="N21" s="24" t="s">
        <v>29</v>
      </c>
      <c r="O21" s="24" t="s">
        <v>29</v>
      </c>
      <c r="P21" s="24" t="s">
        <v>29</v>
      </c>
      <c r="Q21" s="24" t="s">
        <v>29</v>
      </c>
      <c r="R21" s="24" t="s">
        <v>29</v>
      </c>
      <c r="S21" s="24" t="s">
        <v>29</v>
      </c>
      <c r="T21" s="24" t="s">
        <v>29</v>
      </c>
      <c r="U21" s="24" t="s">
        <v>29</v>
      </c>
      <c r="V21" s="24" t="s">
        <v>29</v>
      </c>
      <c r="W21" s="24" t="s">
        <v>29</v>
      </c>
      <c r="X21" s="24" t="s">
        <v>29</v>
      </c>
      <c r="Y21" s="24" t="s">
        <v>29</v>
      </c>
      <c r="Z21" s="24" t="s">
        <v>29</v>
      </c>
      <c r="AA21" s="24" t="s">
        <v>29</v>
      </c>
      <c r="AB21" s="24" t="s">
        <v>29</v>
      </c>
      <c r="AC21" s="24" t="s">
        <v>29</v>
      </c>
      <c r="AD21" s="24" t="s">
        <v>29</v>
      </c>
      <c r="AE21" s="24" t="s">
        <v>29</v>
      </c>
      <c r="AF21" s="24" t="s">
        <v>29</v>
      </c>
      <c r="AG21" s="24" t="s">
        <v>29</v>
      </c>
      <c r="AH21" s="24" t="s">
        <v>29</v>
      </c>
      <c r="AI21" s="24" t="s">
        <v>29</v>
      </c>
      <c r="AJ21" s="24" t="s">
        <v>29</v>
      </c>
      <c r="AK21" s="24" t="s">
        <v>29</v>
      </c>
      <c r="AL21" s="24" t="s">
        <v>29</v>
      </c>
      <c r="AM21" s="24" t="s">
        <v>29</v>
      </c>
      <c r="AN21" s="24" t="s">
        <v>29</v>
      </c>
      <c r="AO21" s="24" t="s">
        <v>29</v>
      </c>
      <c r="AP21" s="24" t="s">
        <v>29</v>
      </c>
      <c r="AQ21" s="24" t="s">
        <v>29</v>
      </c>
      <c r="AR21" s="24" t="s">
        <v>29</v>
      </c>
      <c r="AS21" s="24" t="s">
        <v>29</v>
      </c>
      <c r="AT21" s="24" t="s">
        <v>29</v>
      </c>
      <c r="AU21" s="24" t="s">
        <v>29</v>
      </c>
      <c r="AV21" s="24" t="s">
        <v>29</v>
      </c>
      <c r="AW21" s="24" t="s">
        <v>29</v>
      </c>
      <c r="AX21" s="24" t="s">
        <v>29</v>
      </c>
      <c r="AY21" s="24" t="s">
        <v>29</v>
      </c>
      <c r="AZ21" s="24" t="s">
        <v>29</v>
      </c>
      <c r="BA21" s="24" t="s">
        <v>29</v>
      </c>
      <c r="BB21" s="24" t="s">
        <v>29</v>
      </c>
      <c r="BC21" s="24" t="s">
        <v>29</v>
      </c>
      <c r="BD21" s="24" t="s">
        <v>29</v>
      </c>
      <c r="BE21" s="24" t="s">
        <v>29</v>
      </c>
      <c r="BF21" s="24" t="s">
        <v>29</v>
      </c>
      <c r="BG21" s="24" t="s">
        <v>29</v>
      </c>
      <c r="BH21" s="24" t="s">
        <v>29</v>
      </c>
      <c r="BI21" s="24" t="s">
        <v>29</v>
      </c>
      <c r="BJ21" s="24" t="s">
        <v>29</v>
      </c>
      <c r="BK21" s="24" t="s">
        <v>29</v>
      </c>
      <c r="BL21" s="24" t="s">
        <v>29</v>
      </c>
      <c r="BM21" s="24" t="s">
        <v>29</v>
      </c>
      <c r="BN21" s="24" t="s">
        <v>29</v>
      </c>
      <c r="BO21" s="24" t="s">
        <v>29</v>
      </c>
      <c r="BP21" s="24" t="s">
        <v>29</v>
      </c>
      <c r="BQ21" s="24" t="s">
        <v>29</v>
      </c>
      <c r="BR21" s="24" t="s">
        <v>29</v>
      </c>
      <c r="BS21" s="24" t="s">
        <v>29</v>
      </c>
      <c r="BT21" s="24" t="s">
        <v>29</v>
      </c>
      <c r="BU21" s="24" t="s">
        <v>29</v>
      </c>
      <c r="BV21" s="24" t="s">
        <v>29</v>
      </c>
      <c r="BW21" s="24" t="s">
        <v>29</v>
      </c>
      <c r="BX21" s="24" t="s">
        <v>29</v>
      </c>
      <c r="BY21" s="24" t="s">
        <v>29</v>
      </c>
      <c r="BZ21" s="24" t="s">
        <v>29</v>
      </c>
      <c r="CA21" s="24" t="s">
        <v>29</v>
      </c>
      <c r="CB21" s="24" t="s">
        <v>29</v>
      </c>
    </row>
    <row r="22" spans="2:80" s="1" customFormat="1" ht="13.9" customHeight="1">
      <c r="B22" s="57" t="s">
        <v>745</v>
      </c>
      <c r="C22" s="59" t="str">
        <f>Individual_Scores_Men_Var!C22</f>
        <v/>
      </c>
      <c r="D22" s="60" t="str">
        <f>Individual_Scores_Men_Var!D22</f>
        <v/>
      </c>
      <c r="E22" s="58"/>
      <c r="F22" s="13"/>
      <c r="G22" s="24" t="s">
        <v>29</v>
      </c>
      <c r="H22" s="24" t="s">
        <v>29</v>
      </c>
      <c r="I22" s="24" t="s">
        <v>29</v>
      </c>
      <c r="J22" s="24" t="s">
        <v>29</v>
      </c>
      <c r="K22" s="24" t="s">
        <v>29</v>
      </c>
      <c r="L22" s="24" t="s">
        <v>29</v>
      </c>
      <c r="M22" s="24" t="s">
        <v>29</v>
      </c>
      <c r="N22" s="24" t="s">
        <v>29</v>
      </c>
      <c r="O22" s="24" t="s">
        <v>29</v>
      </c>
      <c r="P22" s="24" t="s">
        <v>29</v>
      </c>
      <c r="Q22" s="24" t="s">
        <v>29</v>
      </c>
      <c r="R22" s="24" t="s">
        <v>29</v>
      </c>
      <c r="S22" s="24" t="s">
        <v>29</v>
      </c>
      <c r="T22" s="24" t="s">
        <v>29</v>
      </c>
      <c r="U22" s="24" t="s">
        <v>29</v>
      </c>
      <c r="V22" s="24" t="s">
        <v>29</v>
      </c>
      <c r="W22" s="24" t="s">
        <v>29</v>
      </c>
      <c r="X22" s="24" t="s">
        <v>29</v>
      </c>
      <c r="Y22" s="24" t="s">
        <v>29</v>
      </c>
      <c r="Z22" s="24" t="s">
        <v>29</v>
      </c>
      <c r="AA22" s="24" t="s">
        <v>29</v>
      </c>
      <c r="AB22" s="24" t="s">
        <v>29</v>
      </c>
      <c r="AC22" s="24" t="s">
        <v>29</v>
      </c>
      <c r="AD22" s="24" t="s">
        <v>29</v>
      </c>
      <c r="AE22" s="24" t="s">
        <v>29</v>
      </c>
      <c r="AF22" s="24" t="s">
        <v>29</v>
      </c>
      <c r="AG22" s="24" t="s">
        <v>29</v>
      </c>
      <c r="AH22" s="24" t="s">
        <v>29</v>
      </c>
      <c r="AI22" s="24" t="s">
        <v>29</v>
      </c>
      <c r="AJ22" s="24" t="s">
        <v>29</v>
      </c>
      <c r="AK22" s="24" t="s">
        <v>29</v>
      </c>
      <c r="AL22" s="24" t="s">
        <v>29</v>
      </c>
      <c r="AM22" s="24" t="s">
        <v>29</v>
      </c>
      <c r="AN22" s="24" t="s">
        <v>29</v>
      </c>
      <c r="AO22" s="24" t="s">
        <v>29</v>
      </c>
      <c r="AP22" s="24" t="s">
        <v>29</v>
      </c>
      <c r="AQ22" s="24" t="s">
        <v>29</v>
      </c>
      <c r="AR22" s="24" t="s">
        <v>29</v>
      </c>
      <c r="AS22" s="24" t="s">
        <v>29</v>
      </c>
      <c r="AT22" s="24" t="s">
        <v>29</v>
      </c>
      <c r="AU22" s="24" t="s">
        <v>29</v>
      </c>
      <c r="AV22" s="24" t="s">
        <v>29</v>
      </c>
      <c r="AW22" s="24" t="s">
        <v>29</v>
      </c>
      <c r="AX22" s="24" t="s">
        <v>29</v>
      </c>
      <c r="AY22" s="24" t="s">
        <v>29</v>
      </c>
      <c r="AZ22" s="24" t="s">
        <v>29</v>
      </c>
      <c r="BA22" s="24" t="s">
        <v>29</v>
      </c>
      <c r="BB22" s="24" t="s">
        <v>29</v>
      </c>
      <c r="BC22" s="24" t="s">
        <v>29</v>
      </c>
      <c r="BD22" s="24" t="s">
        <v>29</v>
      </c>
      <c r="BE22" s="24" t="s">
        <v>29</v>
      </c>
      <c r="BF22" s="24" t="s">
        <v>29</v>
      </c>
      <c r="BG22" s="24" t="s">
        <v>29</v>
      </c>
      <c r="BH22" s="24" t="s">
        <v>29</v>
      </c>
      <c r="BI22" s="24" t="s">
        <v>29</v>
      </c>
      <c r="BJ22" s="24" t="s">
        <v>29</v>
      </c>
      <c r="BK22" s="24" t="s">
        <v>29</v>
      </c>
      <c r="BL22" s="24" t="s">
        <v>29</v>
      </c>
      <c r="BM22" s="24" t="s">
        <v>29</v>
      </c>
      <c r="BN22" s="24" t="s">
        <v>29</v>
      </c>
      <c r="BO22" s="24" t="s">
        <v>29</v>
      </c>
      <c r="BP22" s="24" t="s">
        <v>29</v>
      </c>
      <c r="BQ22" s="24" t="s">
        <v>29</v>
      </c>
      <c r="BR22" s="24" t="s">
        <v>29</v>
      </c>
      <c r="BS22" s="24" t="s">
        <v>29</v>
      </c>
      <c r="BT22" s="24" t="s">
        <v>29</v>
      </c>
      <c r="BU22" s="24" t="s">
        <v>29</v>
      </c>
      <c r="BV22" s="24" t="s">
        <v>29</v>
      </c>
      <c r="BW22" s="24" t="s">
        <v>29</v>
      </c>
      <c r="BX22" s="24" t="s">
        <v>29</v>
      </c>
      <c r="BY22" s="24" t="s">
        <v>29</v>
      </c>
      <c r="BZ22" s="24" t="s">
        <v>29</v>
      </c>
      <c r="CA22" s="24" t="s">
        <v>29</v>
      </c>
      <c r="CB22" s="24" t="s">
        <v>29</v>
      </c>
    </row>
    <row r="23" spans="2:80" s="1" customFormat="1" ht="13.9" customHeight="1">
      <c r="B23" s="57" t="s">
        <v>29</v>
      </c>
      <c r="C23" s="57" t="s">
        <v>29</v>
      </c>
      <c r="D23" s="57" t="s">
        <v>29</v>
      </c>
      <c r="E23" s="61"/>
      <c r="G23" s="24" t="s">
        <v>29</v>
      </c>
      <c r="H23" s="24" t="s">
        <v>29</v>
      </c>
      <c r="I23" s="24" t="s">
        <v>29</v>
      </c>
      <c r="J23" s="24" t="s">
        <v>29</v>
      </c>
      <c r="K23" s="24" t="s">
        <v>29</v>
      </c>
      <c r="L23" s="24" t="s">
        <v>29</v>
      </c>
      <c r="M23" s="24" t="s">
        <v>29</v>
      </c>
      <c r="N23" s="24" t="s">
        <v>29</v>
      </c>
      <c r="O23" s="24" t="s">
        <v>29</v>
      </c>
      <c r="P23" s="24" t="s">
        <v>29</v>
      </c>
      <c r="Q23" s="24" t="s">
        <v>29</v>
      </c>
      <c r="R23" s="24" t="s">
        <v>29</v>
      </c>
      <c r="S23" s="24" t="s">
        <v>29</v>
      </c>
      <c r="T23" s="24" t="s">
        <v>29</v>
      </c>
      <c r="U23" s="24" t="s">
        <v>29</v>
      </c>
      <c r="V23" s="24" t="s">
        <v>29</v>
      </c>
      <c r="W23" s="24" t="s">
        <v>29</v>
      </c>
      <c r="X23" s="24" t="s">
        <v>29</v>
      </c>
      <c r="Y23" s="24" t="s">
        <v>29</v>
      </c>
      <c r="Z23" s="24" t="s">
        <v>29</v>
      </c>
      <c r="AA23" s="24" t="s">
        <v>29</v>
      </c>
      <c r="AB23" s="24" t="s">
        <v>29</v>
      </c>
      <c r="AC23" s="24" t="s">
        <v>29</v>
      </c>
      <c r="AD23" s="24" t="s">
        <v>29</v>
      </c>
      <c r="AE23" s="24" t="s">
        <v>29</v>
      </c>
      <c r="AF23" s="24" t="s">
        <v>29</v>
      </c>
      <c r="AG23" s="24" t="s">
        <v>29</v>
      </c>
      <c r="AH23" s="24" t="s">
        <v>29</v>
      </c>
      <c r="AI23" s="24" t="s">
        <v>29</v>
      </c>
      <c r="AJ23" s="24" t="s">
        <v>29</v>
      </c>
      <c r="AK23" s="24" t="s">
        <v>29</v>
      </c>
      <c r="AL23" s="24" t="s">
        <v>29</v>
      </c>
      <c r="AM23" s="24" t="s">
        <v>29</v>
      </c>
      <c r="AN23" s="24" t="s">
        <v>29</v>
      </c>
      <c r="AO23" s="24" t="s">
        <v>29</v>
      </c>
      <c r="AP23" s="24" t="s">
        <v>29</v>
      </c>
      <c r="AQ23" s="24" t="s">
        <v>29</v>
      </c>
      <c r="AR23" s="24" t="s">
        <v>29</v>
      </c>
      <c r="AS23" s="24" t="s">
        <v>29</v>
      </c>
      <c r="AT23" s="24" t="s">
        <v>29</v>
      </c>
      <c r="AU23" s="24" t="s">
        <v>29</v>
      </c>
      <c r="AV23" s="24" t="s">
        <v>29</v>
      </c>
      <c r="AW23" s="24" t="s">
        <v>29</v>
      </c>
      <c r="AX23" s="24" t="s">
        <v>29</v>
      </c>
      <c r="AY23" s="24" t="s">
        <v>29</v>
      </c>
      <c r="AZ23" s="24" t="s">
        <v>29</v>
      </c>
      <c r="BA23" s="24" t="s">
        <v>29</v>
      </c>
      <c r="BB23" s="24" t="s">
        <v>29</v>
      </c>
      <c r="BC23" s="24" t="s">
        <v>29</v>
      </c>
      <c r="BD23" s="24" t="s">
        <v>29</v>
      </c>
      <c r="BE23" s="24" t="s">
        <v>29</v>
      </c>
      <c r="BF23" s="24" t="s">
        <v>29</v>
      </c>
      <c r="BG23" s="24" t="s">
        <v>29</v>
      </c>
      <c r="BH23" s="24" t="s">
        <v>29</v>
      </c>
      <c r="BI23" s="24" t="s">
        <v>29</v>
      </c>
      <c r="BJ23" s="24" t="s">
        <v>29</v>
      </c>
      <c r="BK23" s="24" t="s">
        <v>29</v>
      </c>
      <c r="BL23" s="24" t="s">
        <v>29</v>
      </c>
      <c r="BM23" s="24" t="s">
        <v>29</v>
      </c>
      <c r="BN23" s="24" t="s">
        <v>29</v>
      </c>
      <c r="BO23" s="24" t="s">
        <v>29</v>
      </c>
      <c r="BP23" s="24" t="s">
        <v>29</v>
      </c>
      <c r="BQ23" s="24" t="s">
        <v>29</v>
      </c>
      <c r="BR23" s="24" t="s">
        <v>29</v>
      </c>
      <c r="BS23" s="24" t="s">
        <v>29</v>
      </c>
      <c r="BT23" s="24" t="s">
        <v>29</v>
      </c>
      <c r="BU23" s="24" t="s">
        <v>29</v>
      </c>
      <c r="BV23" s="24" t="s">
        <v>29</v>
      </c>
      <c r="BW23" s="24" t="s">
        <v>29</v>
      </c>
      <c r="BX23" s="24" t="s">
        <v>29</v>
      </c>
      <c r="BY23" s="24" t="s">
        <v>29</v>
      </c>
      <c r="BZ23" s="24" t="s">
        <v>29</v>
      </c>
      <c r="CA23" s="24" t="s">
        <v>29</v>
      </c>
      <c r="CB23" s="24" t="s">
        <v>29</v>
      </c>
    </row>
    <row r="24" spans="2:80" s="1" customFormat="1" ht="13.9" customHeight="1">
      <c r="B24" s="57" t="s">
        <v>29</v>
      </c>
      <c r="C24" s="57" t="s">
        <v>29</v>
      </c>
      <c r="D24" s="57" t="s">
        <v>29</v>
      </c>
      <c r="E24" s="61"/>
      <c r="G24" s="24" t="s">
        <v>29</v>
      </c>
      <c r="H24" s="24" t="s">
        <v>29</v>
      </c>
      <c r="I24" s="24" t="s">
        <v>29</v>
      </c>
      <c r="J24" s="24" t="s">
        <v>29</v>
      </c>
      <c r="K24" s="24" t="s">
        <v>29</v>
      </c>
      <c r="L24" s="24" t="s">
        <v>29</v>
      </c>
      <c r="M24" s="24" t="s">
        <v>29</v>
      </c>
      <c r="N24" s="24" t="s">
        <v>29</v>
      </c>
      <c r="O24" s="24" t="s">
        <v>29</v>
      </c>
      <c r="P24" s="24" t="s">
        <v>29</v>
      </c>
      <c r="Q24" s="24" t="s">
        <v>29</v>
      </c>
      <c r="R24" s="24" t="s">
        <v>29</v>
      </c>
      <c r="S24" s="24" t="s">
        <v>29</v>
      </c>
      <c r="T24" s="24" t="s">
        <v>29</v>
      </c>
      <c r="U24" s="24" t="s">
        <v>29</v>
      </c>
      <c r="V24" s="24" t="s">
        <v>29</v>
      </c>
      <c r="W24" s="24" t="s">
        <v>29</v>
      </c>
      <c r="X24" s="24" t="s">
        <v>29</v>
      </c>
      <c r="Y24" s="24" t="s">
        <v>29</v>
      </c>
      <c r="Z24" s="24" t="s">
        <v>29</v>
      </c>
      <c r="AA24" s="24" t="s">
        <v>29</v>
      </c>
      <c r="AB24" s="24" t="s">
        <v>29</v>
      </c>
      <c r="AC24" s="24" t="s">
        <v>29</v>
      </c>
      <c r="AD24" s="24" t="s">
        <v>29</v>
      </c>
      <c r="AE24" s="24" t="s">
        <v>29</v>
      </c>
      <c r="AF24" s="24" t="s">
        <v>29</v>
      </c>
      <c r="AG24" s="24" t="s">
        <v>29</v>
      </c>
      <c r="AH24" s="24" t="s">
        <v>29</v>
      </c>
      <c r="AI24" s="24" t="s">
        <v>29</v>
      </c>
      <c r="AJ24" s="24" t="s">
        <v>29</v>
      </c>
      <c r="AK24" s="24" t="s">
        <v>29</v>
      </c>
      <c r="AL24" s="24" t="s">
        <v>29</v>
      </c>
      <c r="AM24" s="24" t="s">
        <v>29</v>
      </c>
      <c r="AN24" s="24" t="s">
        <v>29</v>
      </c>
      <c r="AO24" s="24" t="s">
        <v>29</v>
      </c>
      <c r="AP24" s="24" t="s">
        <v>29</v>
      </c>
      <c r="AQ24" s="24" t="s">
        <v>29</v>
      </c>
      <c r="AR24" s="24" t="s">
        <v>29</v>
      </c>
      <c r="AS24" s="24" t="s">
        <v>29</v>
      </c>
      <c r="AT24" s="24" t="s">
        <v>29</v>
      </c>
      <c r="AU24" s="24" t="s">
        <v>29</v>
      </c>
      <c r="AV24" s="24" t="s">
        <v>29</v>
      </c>
      <c r="AW24" s="24" t="s">
        <v>29</v>
      </c>
      <c r="AX24" s="24" t="s">
        <v>29</v>
      </c>
      <c r="AY24" s="24" t="s">
        <v>29</v>
      </c>
      <c r="AZ24" s="24" t="s">
        <v>29</v>
      </c>
      <c r="BA24" s="24" t="s">
        <v>29</v>
      </c>
      <c r="BB24" s="24" t="s">
        <v>29</v>
      </c>
      <c r="BC24" s="24" t="s">
        <v>29</v>
      </c>
      <c r="BD24" s="24" t="s">
        <v>29</v>
      </c>
      <c r="BE24" s="24" t="s">
        <v>29</v>
      </c>
      <c r="BF24" s="24" t="s">
        <v>29</v>
      </c>
      <c r="BG24" s="24" t="s">
        <v>29</v>
      </c>
      <c r="BH24" s="24" t="s">
        <v>29</v>
      </c>
      <c r="BI24" s="24" t="s">
        <v>29</v>
      </c>
      <c r="BJ24" s="24" t="s">
        <v>29</v>
      </c>
      <c r="BK24" s="24" t="s">
        <v>29</v>
      </c>
      <c r="BL24" s="24" t="s">
        <v>29</v>
      </c>
      <c r="BM24" s="24" t="s">
        <v>29</v>
      </c>
      <c r="BN24" s="24" t="s">
        <v>29</v>
      </c>
      <c r="BO24" s="24" t="s">
        <v>29</v>
      </c>
      <c r="BP24" s="24" t="s">
        <v>29</v>
      </c>
      <c r="BQ24" s="24" t="s">
        <v>29</v>
      </c>
      <c r="BR24" s="24" t="s">
        <v>29</v>
      </c>
      <c r="BS24" s="24" t="s">
        <v>29</v>
      </c>
      <c r="BT24" s="24" t="s">
        <v>29</v>
      </c>
      <c r="BU24" s="24" t="s">
        <v>29</v>
      </c>
      <c r="BV24" s="24" t="s">
        <v>29</v>
      </c>
      <c r="BW24" s="24" t="s">
        <v>29</v>
      </c>
      <c r="BX24" s="24" t="s">
        <v>29</v>
      </c>
      <c r="BY24" s="24" t="s">
        <v>29</v>
      </c>
      <c r="BZ24" s="24" t="s">
        <v>29</v>
      </c>
      <c r="CA24" s="24" t="s">
        <v>29</v>
      </c>
      <c r="CB24" s="24" t="s">
        <v>29</v>
      </c>
    </row>
    <row r="25" spans="2:80" s="1" customFormat="1" ht="15.75" customHeight="1">
      <c r="B25" s="57" t="str">
        <f>Roster_Selection_Men!AB37&amp;" " &amp; "V "</f>
        <v xml:space="preserve">Huntington University V </v>
      </c>
      <c r="C25" s="57" t="str">
        <f>Roster_Selection_Men!AD37</f>
        <v>16-134275</v>
      </c>
      <c r="D25" s="57" t="str">
        <f>Roster_Selection_Men!AE37</f>
        <v>Connor Coogan</v>
      </c>
      <c r="E25" s="58"/>
      <c r="F25" s="1" t="str">
        <f>IF(ISERROR(Individual_Scores_Men_Var!E25), " ", IF(Individual_Scores_Men_Var!E25 = "Yes", "Yes", "  "))</f>
        <v xml:space="preserve">  </v>
      </c>
      <c r="G25" s="24" t="s">
        <v>738</v>
      </c>
      <c r="H25" s="44">
        <v>235</v>
      </c>
      <c r="I25" s="44">
        <v>265</v>
      </c>
      <c r="J25" s="44">
        <v>224</v>
      </c>
      <c r="K25" s="44">
        <v>232</v>
      </c>
      <c r="L25" s="44">
        <v>222</v>
      </c>
      <c r="M25" s="44">
        <v>148</v>
      </c>
      <c r="N25" s="44">
        <v>218</v>
      </c>
      <c r="O25" s="44">
        <v>185</v>
      </c>
      <c r="P25" s="44">
        <v>180</v>
      </c>
      <c r="Q25" s="44">
        <v>223</v>
      </c>
      <c r="R25" s="44">
        <v>139</v>
      </c>
      <c r="S25" s="44">
        <v>214</v>
      </c>
      <c r="T25" s="19">
        <f>SUM(H25:S25)</f>
        <v>2485</v>
      </c>
      <c r="U25" s="19">
        <f>COUNTIF(H25:S25, "&gt;0" )</f>
        <v>12</v>
      </c>
      <c r="V25" s="19">
        <f>T25/U25</f>
        <v>207.08333333333334</v>
      </c>
      <c r="W25" s="24" t="s">
        <v>29</v>
      </c>
      <c r="X25" s="24" t="s">
        <v>29</v>
      </c>
      <c r="Y25" s="24" t="s">
        <v>29</v>
      </c>
      <c r="Z25" s="24" t="s">
        <v>29</v>
      </c>
      <c r="AA25" s="24" t="s">
        <v>29</v>
      </c>
      <c r="AB25" s="24" t="s">
        <v>29</v>
      </c>
      <c r="AC25" s="24" t="s">
        <v>29</v>
      </c>
      <c r="AD25" s="24" t="s">
        <v>29</v>
      </c>
      <c r="AE25" s="24" t="s">
        <v>29</v>
      </c>
      <c r="AF25" s="24" t="s">
        <v>29</v>
      </c>
      <c r="AG25" s="24" t="s">
        <v>29</v>
      </c>
      <c r="AH25" s="24" t="s">
        <v>29</v>
      </c>
      <c r="AI25" s="24" t="s">
        <v>29</v>
      </c>
      <c r="AJ25" s="24" t="s">
        <v>29</v>
      </c>
      <c r="AK25" s="24" t="s">
        <v>29</v>
      </c>
      <c r="AL25" s="24" t="s">
        <v>29</v>
      </c>
      <c r="AM25" s="24" t="s">
        <v>29</v>
      </c>
      <c r="AN25" s="24" t="s">
        <v>29</v>
      </c>
      <c r="AO25" s="24" t="s">
        <v>29</v>
      </c>
      <c r="AP25" s="24" t="s">
        <v>29</v>
      </c>
      <c r="AQ25" s="24" t="s">
        <v>29</v>
      </c>
      <c r="AR25" s="24" t="s">
        <v>29</v>
      </c>
      <c r="AS25" s="24" t="s">
        <v>29</v>
      </c>
      <c r="AT25" s="24" t="s">
        <v>29</v>
      </c>
      <c r="AU25" s="24" t="s">
        <v>29</v>
      </c>
      <c r="AV25" s="24" t="s">
        <v>29</v>
      </c>
      <c r="AW25" s="24" t="s">
        <v>29</v>
      </c>
      <c r="AX25" s="24" t="s">
        <v>29</v>
      </c>
      <c r="AY25" s="24" t="s">
        <v>29</v>
      </c>
      <c r="AZ25" s="24" t="s">
        <v>29</v>
      </c>
      <c r="BA25" s="24" t="s">
        <v>29</v>
      </c>
      <c r="BB25" s="24" t="s">
        <v>29</v>
      </c>
      <c r="BC25" s="24" t="s">
        <v>29</v>
      </c>
      <c r="BD25" s="24" t="s">
        <v>29</v>
      </c>
      <c r="BE25" s="24" t="s">
        <v>29</v>
      </c>
      <c r="BF25" s="24" t="s">
        <v>29</v>
      </c>
      <c r="BG25" s="24" t="s">
        <v>29</v>
      </c>
      <c r="BH25" s="24" t="s">
        <v>29</v>
      </c>
      <c r="BI25" s="24" t="s">
        <v>29</v>
      </c>
      <c r="BJ25" s="24" t="s">
        <v>29</v>
      </c>
      <c r="BK25" s="24" t="s">
        <v>29</v>
      </c>
      <c r="BL25" s="24" t="s">
        <v>29</v>
      </c>
      <c r="BM25" s="24" t="s">
        <v>29</v>
      </c>
      <c r="BN25" s="24" t="s">
        <v>29</v>
      </c>
      <c r="BO25" s="24" t="s">
        <v>29</v>
      </c>
      <c r="BP25" s="24" t="s">
        <v>29</v>
      </c>
      <c r="BQ25" s="24" t="s">
        <v>29</v>
      </c>
      <c r="BR25" s="24" t="s">
        <v>29</v>
      </c>
      <c r="BS25" s="24" t="s">
        <v>29</v>
      </c>
      <c r="BT25" s="24" t="s">
        <v>29</v>
      </c>
      <c r="BU25" s="24" t="s">
        <v>29</v>
      </c>
      <c r="BV25" s="24" t="s">
        <v>29</v>
      </c>
      <c r="BW25" s="24" t="s">
        <v>29</v>
      </c>
      <c r="BX25" s="24" t="s">
        <v>29</v>
      </c>
      <c r="BY25" s="24" t="s">
        <v>29</v>
      </c>
      <c r="BZ25" s="24" t="s">
        <v>29</v>
      </c>
      <c r="CA25" s="24" t="s">
        <v>29</v>
      </c>
      <c r="CB25" s="24" t="s">
        <v>29</v>
      </c>
    </row>
    <row r="26" spans="2:80" s="1" customFormat="1" ht="13.9" customHeight="1">
      <c r="B26" s="57" t="str">
        <f>Roster_Selection_Men!AB38&amp;" " &amp; "V "</f>
        <v xml:space="preserve">Huntington University V </v>
      </c>
      <c r="C26" s="57" t="str">
        <f>Roster_Selection_Men!AD38</f>
        <v>17-91945</v>
      </c>
      <c r="D26" s="57" t="str">
        <f>Roster_Selection_Men!AE38</f>
        <v>Dale Horstmann</v>
      </c>
      <c r="E26" s="58"/>
      <c r="F26" s="1" t="str">
        <f>IF(ISERROR(Individual_Scores_Men_Var!E26), " ", IF(Individual_Scores_Men_Var!E26 = "Yes", "Yes", "  "))</f>
        <v xml:space="preserve">  </v>
      </c>
      <c r="G26" s="24" t="s">
        <v>29</v>
      </c>
      <c r="H26" s="24" t="s">
        <v>29</v>
      </c>
      <c r="I26" s="24" t="s">
        <v>29</v>
      </c>
      <c r="J26" s="24" t="s">
        <v>29</v>
      </c>
      <c r="K26" s="24" t="s">
        <v>29</v>
      </c>
      <c r="L26" s="24" t="s">
        <v>29</v>
      </c>
      <c r="M26" s="24" t="s">
        <v>29</v>
      </c>
      <c r="N26" s="24" t="s">
        <v>29</v>
      </c>
      <c r="O26" s="24" t="s">
        <v>29</v>
      </c>
      <c r="P26" s="24" t="s">
        <v>29</v>
      </c>
      <c r="Q26" s="24" t="s">
        <v>29</v>
      </c>
      <c r="R26" s="24" t="s">
        <v>29</v>
      </c>
      <c r="S26" s="24" t="s">
        <v>29</v>
      </c>
      <c r="T26" s="24" t="s">
        <v>29</v>
      </c>
      <c r="U26" s="24" t="s">
        <v>29</v>
      </c>
      <c r="V26" s="24" t="s">
        <v>29</v>
      </c>
      <c r="W26" s="24" t="s">
        <v>29</v>
      </c>
      <c r="X26" s="24" t="s">
        <v>29</v>
      </c>
      <c r="Y26" s="24" t="s">
        <v>29</v>
      </c>
      <c r="Z26" s="24" t="s">
        <v>29</v>
      </c>
      <c r="AA26" s="24" t="s">
        <v>29</v>
      </c>
      <c r="AB26" s="24" t="s">
        <v>29</v>
      </c>
      <c r="AC26" s="24" t="s">
        <v>29</v>
      </c>
      <c r="AD26" s="24" t="s">
        <v>29</v>
      </c>
      <c r="AE26" s="24" t="s">
        <v>29</v>
      </c>
      <c r="AF26" s="24" t="s">
        <v>29</v>
      </c>
      <c r="AG26" s="24" t="s">
        <v>29</v>
      </c>
      <c r="AH26" s="24" t="s">
        <v>29</v>
      </c>
      <c r="AI26" s="24" t="s">
        <v>29</v>
      </c>
      <c r="AJ26" s="24" t="s">
        <v>29</v>
      </c>
      <c r="AK26" s="24" t="s">
        <v>29</v>
      </c>
      <c r="AL26" s="24" t="s">
        <v>29</v>
      </c>
      <c r="AM26" s="24" t="s">
        <v>29</v>
      </c>
      <c r="AN26" s="24" t="s">
        <v>29</v>
      </c>
      <c r="AO26" s="24" t="s">
        <v>29</v>
      </c>
      <c r="AP26" s="24" t="s">
        <v>29</v>
      </c>
      <c r="AQ26" s="24" t="s">
        <v>29</v>
      </c>
      <c r="AR26" s="24" t="s">
        <v>29</v>
      </c>
      <c r="AS26" s="24" t="s">
        <v>29</v>
      </c>
      <c r="AT26" s="24" t="s">
        <v>29</v>
      </c>
      <c r="AU26" s="24" t="s">
        <v>29</v>
      </c>
      <c r="AV26" s="24" t="s">
        <v>29</v>
      </c>
      <c r="AW26" s="24" t="s">
        <v>29</v>
      </c>
      <c r="AX26" s="24" t="s">
        <v>29</v>
      </c>
      <c r="AY26" s="24" t="s">
        <v>29</v>
      </c>
      <c r="AZ26" s="24" t="s">
        <v>29</v>
      </c>
      <c r="BA26" s="24" t="s">
        <v>29</v>
      </c>
      <c r="BB26" s="24" t="s">
        <v>29</v>
      </c>
      <c r="BC26" s="24" t="s">
        <v>29</v>
      </c>
      <c r="BD26" s="24" t="s">
        <v>29</v>
      </c>
      <c r="BE26" s="24" t="s">
        <v>29</v>
      </c>
      <c r="BF26" s="24" t="s">
        <v>29</v>
      </c>
      <c r="BG26" s="24" t="s">
        <v>29</v>
      </c>
      <c r="BH26" s="24" t="s">
        <v>29</v>
      </c>
      <c r="BI26" s="24" t="s">
        <v>29</v>
      </c>
      <c r="BJ26" s="24" t="s">
        <v>29</v>
      </c>
      <c r="BK26" s="24" t="s">
        <v>29</v>
      </c>
      <c r="BL26" s="24" t="s">
        <v>29</v>
      </c>
      <c r="BM26" s="24" t="s">
        <v>29</v>
      </c>
      <c r="BN26" s="24" t="s">
        <v>29</v>
      </c>
      <c r="BO26" s="24" t="s">
        <v>29</v>
      </c>
      <c r="BP26" s="24" t="s">
        <v>29</v>
      </c>
      <c r="BQ26" s="24" t="s">
        <v>29</v>
      </c>
      <c r="BR26" s="24" t="s">
        <v>29</v>
      </c>
      <c r="BS26" s="24" t="s">
        <v>29</v>
      </c>
      <c r="BT26" s="24" t="s">
        <v>29</v>
      </c>
      <c r="BU26" s="24" t="s">
        <v>29</v>
      </c>
      <c r="BV26" s="24" t="s">
        <v>29</v>
      </c>
      <c r="BW26" s="24" t="s">
        <v>29</v>
      </c>
      <c r="BX26" s="24" t="s">
        <v>29</v>
      </c>
      <c r="BY26" s="24" t="s">
        <v>29</v>
      </c>
      <c r="BZ26" s="24" t="s">
        <v>29</v>
      </c>
      <c r="CA26" s="24" t="s">
        <v>29</v>
      </c>
      <c r="CB26" s="24" t="s">
        <v>29</v>
      </c>
    </row>
    <row r="27" spans="2:80" s="1" customFormat="1" ht="13.9" customHeight="1">
      <c r="B27" s="57" t="str">
        <f>Roster_Selection_Men!AB39&amp;" " &amp; "V "</f>
        <v xml:space="preserve">Huntington University V </v>
      </c>
      <c r="C27" s="57" t="str">
        <f>Roster_Selection_Men!AD39</f>
        <v>11-380083</v>
      </c>
      <c r="D27" s="57" t="str">
        <f>Roster_Selection_Men!AE39</f>
        <v>Daniel Burzynski</v>
      </c>
      <c r="E27" s="58"/>
      <c r="F27" s="1" t="str">
        <f>IF(ISERROR(Individual_Scores_Men_Var!E27), " ", IF(Individual_Scores_Men_Var!E27 = "Yes", "Yes", "  "))</f>
        <v xml:space="preserve">  </v>
      </c>
      <c r="G27" s="24" t="s">
        <v>29</v>
      </c>
      <c r="H27" s="24" t="s">
        <v>29</v>
      </c>
      <c r="I27" s="24" t="s">
        <v>29</v>
      </c>
      <c r="J27" s="24" t="s">
        <v>29</v>
      </c>
      <c r="K27" s="24" t="s">
        <v>29</v>
      </c>
      <c r="L27" s="24" t="s">
        <v>29</v>
      </c>
      <c r="M27" s="24" t="s">
        <v>29</v>
      </c>
      <c r="N27" s="24" t="s">
        <v>29</v>
      </c>
      <c r="O27" s="24" t="s">
        <v>29</v>
      </c>
      <c r="P27" s="24" t="s">
        <v>29</v>
      </c>
      <c r="Q27" s="24" t="s">
        <v>29</v>
      </c>
      <c r="R27" s="24" t="s">
        <v>29</v>
      </c>
      <c r="S27" s="24" t="s">
        <v>29</v>
      </c>
      <c r="T27" s="24" t="s">
        <v>29</v>
      </c>
      <c r="U27" s="24" t="s">
        <v>29</v>
      </c>
      <c r="V27" s="24" t="s">
        <v>29</v>
      </c>
      <c r="W27" s="24" t="s">
        <v>29</v>
      </c>
      <c r="X27" s="24" t="s">
        <v>29</v>
      </c>
      <c r="Y27" s="24" t="s">
        <v>29</v>
      </c>
      <c r="Z27" s="24" t="s">
        <v>29</v>
      </c>
      <c r="AA27" s="24" t="s">
        <v>29</v>
      </c>
      <c r="AB27" s="24" t="s">
        <v>29</v>
      </c>
      <c r="AC27" s="24" t="s">
        <v>29</v>
      </c>
      <c r="AD27" s="24" t="s">
        <v>29</v>
      </c>
      <c r="AE27" s="24" t="s">
        <v>29</v>
      </c>
      <c r="AF27" s="24" t="s">
        <v>29</v>
      </c>
      <c r="AG27" s="24" t="s">
        <v>29</v>
      </c>
      <c r="AH27" s="24" t="s">
        <v>29</v>
      </c>
      <c r="AI27" s="24" t="s">
        <v>29</v>
      </c>
      <c r="AJ27" s="24" t="s">
        <v>29</v>
      </c>
      <c r="AK27" s="24" t="s">
        <v>29</v>
      </c>
      <c r="AL27" s="24" t="s">
        <v>29</v>
      </c>
      <c r="AM27" s="24" t="s">
        <v>29</v>
      </c>
      <c r="AN27" s="24" t="s">
        <v>29</v>
      </c>
      <c r="AO27" s="24" t="s">
        <v>29</v>
      </c>
      <c r="AP27" s="24" t="s">
        <v>29</v>
      </c>
      <c r="AQ27" s="24" t="s">
        <v>29</v>
      </c>
      <c r="AR27" s="24" t="s">
        <v>29</v>
      </c>
      <c r="AS27" s="24" t="s">
        <v>29</v>
      </c>
      <c r="AT27" s="24" t="s">
        <v>29</v>
      </c>
      <c r="AU27" s="24" t="s">
        <v>29</v>
      </c>
      <c r="AV27" s="24" t="s">
        <v>29</v>
      </c>
      <c r="AW27" s="24" t="s">
        <v>29</v>
      </c>
      <c r="AX27" s="24" t="s">
        <v>29</v>
      </c>
      <c r="AY27" s="24" t="s">
        <v>29</v>
      </c>
      <c r="AZ27" s="24" t="s">
        <v>29</v>
      </c>
      <c r="BA27" s="24" t="s">
        <v>29</v>
      </c>
      <c r="BB27" s="24" t="s">
        <v>29</v>
      </c>
      <c r="BC27" s="24" t="s">
        <v>29</v>
      </c>
      <c r="BD27" s="24" t="s">
        <v>29</v>
      </c>
      <c r="BE27" s="24" t="s">
        <v>29</v>
      </c>
      <c r="BF27" s="24" t="s">
        <v>29</v>
      </c>
      <c r="BG27" s="24" t="s">
        <v>29</v>
      </c>
      <c r="BH27" s="24" t="s">
        <v>29</v>
      </c>
      <c r="BI27" s="24" t="s">
        <v>29</v>
      </c>
      <c r="BJ27" s="24" t="s">
        <v>29</v>
      </c>
      <c r="BK27" s="24" t="s">
        <v>29</v>
      </c>
      <c r="BL27" s="24" t="s">
        <v>29</v>
      </c>
      <c r="BM27" s="24" t="s">
        <v>29</v>
      </c>
      <c r="BN27" s="24" t="s">
        <v>29</v>
      </c>
      <c r="BO27" s="24" t="s">
        <v>29</v>
      </c>
      <c r="BP27" s="24" t="s">
        <v>29</v>
      </c>
      <c r="BQ27" s="24" t="s">
        <v>29</v>
      </c>
      <c r="BR27" s="24" t="s">
        <v>29</v>
      </c>
      <c r="BS27" s="24" t="s">
        <v>29</v>
      </c>
      <c r="BT27" s="24" t="s">
        <v>29</v>
      </c>
      <c r="BU27" s="24" t="s">
        <v>29</v>
      </c>
      <c r="BV27" s="24" t="s">
        <v>29</v>
      </c>
      <c r="BW27" s="24" t="s">
        <v>29</v>
      </c>
      <c r="BX27" s="24" t="s">
        <v>29</v>
      </c>
      <c r="BY27" s="24" t="s">
        <v>29</v>
      </c>
      <c r="BZ27" s="24" t="s">
        <v>29</v>
      </c>
      <c r="CA27" s="24" t="s">
        <v>29</v>
      </c>
      <c r="CB27" s="24" t="s">
        <v>29</v>
      </c>
    </row>
    <row r="28" spans="2:80" s="1" customFormat="1" ht="13.9" customHeight="1">
      <c r="B28" s="57" t="str">
        <f>Roster_Selection_Men!AB40&amp;" " &amp; "V "</f>
        <v xml:space="preserve">Huntington University V </v>
      </c>
      <c r="C28" s="57" t="str">
        <f>Roster_Selection_Men!AD40</f>
        <v>11-720376</v>
      </c>
      <c r="D28" s="57" t="str">
        <f>Roster_Selection_Men!AE40</f>
        <v>Derek Leyba</v>
      </c>
      <c r="E28" s="58"/>
      <c r="F28" s="1" t="str">
        <f>IF(ISERROR(Individual_Scores_Men_Var!E28), " ", IF(Individual_Scores_Men_Var!E28 = "Yes", "Yes", "  "))</f>
        <v xml:space="preserve">  </v>
      </c>
      <c r="G28" s="24" t="s">
        <v>29</v>
      </c>
      <c r="H28" s="24" t="s">
        <v>29</v>
      </c>
      <c r="I28" s="24" t="s">
        <v>29</v>
      </c>
      <c r="J28" s="24" t="s">
        <v>29</v>
      </c>
      <c r="K28" s="24" t="s">
        <v>29</v>
      </c>
      <c r="L28" s="24" t="s">
        <v>29</v>
      </c>
      <c r="M28" s="24" t="s">
        <v>29</v>
      </c>
      <c r="N28" s="24" t="s">
        <v>29</v>
      </c>
      <c r="O28" s="24" t="s">
        <v>29</v>
      </c>
      <c r="P28" s="24" t="s">
        <v>29</v>
      </c>
      <c r="Q28" s="24" t="s">
        <v>29</v>
      </c>
      <c r="R28" s="24" t="s">
        <v>29</v>
      </c>
      <c r="S28" s="24" t="s">
        <v>29</v>
      </c>
      <c r="T28" s="24" t="s">
        <v>29</v>
      </c>
      <c r="U28" s="24" t="s">
        <v>29</v>
      </c>
      <c r="V28" s="24" t="s">
        <v>29</v>
      </c>
      <c r="W28" s="24" t="s">
        <v>29</v>
      </c>
      <c r="X28" s="24" t="s">
        <v>29</v>
      </c>
      <c r="Y28" s="24" t="s">
        <v>29</v>
      </c>
      <c r="Z28" s="24" t="s">
        <v>29</v>
      </c>
      <c r="AA28" s="24" t="s">
        <v>29</v>
      </c>
      <c r="AB28" s="24" t="s">
        <v>29</v>
      </c>
      <c r="AC28" s="24" t="s">
        <v>29</v>
      </c>
      <c r="AD28" s="24" t="s">
        <v>29</v>
      </c>
      <c r="AE28" s="24" t="s">
        <v>29</v>
      </c>
      <c r="AF28" s="24" t="s">
        <v>29</v>
      </c>
      <c r="AG28" s="24" t="s">
        <v>29</v>
      </c>
      <c r="AH28" s="24" t="s">
        <v>29</v>
      </c>
      <c r="AI28" s="24" t="s">
        <v>29</v>
      </c>
      <c r="AJ28" s="24" t="s">
        <v>29</v>
      </c>
      <c r="AK28" s="24" t="s">
        <v>29</v>
      </c>
      <c r="AL28" s="24" t="s">
        <v>29</v>
      </c>
      <c r="AM28" s="24" t="s">
        <v>29</v>
      </c>
      <c r="AN28" s="24" t="s">
        <v>29</v>
      </c>
      <c r="AO28" s="24" t="s">
        <v>29</v>
      </c>
      <c r="AP28" s="24" t="s">
        <v>29</v>
      </c>
      <c r="AQ28" s="24" t="s">
        <v>29</v>
      </c>
      <c r="AR28" s="24" t="s">
        <v>29</v>
      </c>
      <c r="AS28" s="24" t="s">
        <v>29</v>
      </c>
      <c r="AT28" s="24" t="s">
        <v>29</v>
      </c>
      <c r="AU28" s="24" t="s">
        <v>29</v>
      </c>
      <c r="AV28" s="24" t="s">
        <v>29</v>
      </c>
      <c r="AW28" s="24" t="s">
        <v>29</v>
      </c>
      <c r="AX28" s="24" t="s">
        <v>29</v>
      </c>
      <c r="AY28" s="24" t="s">
        <v>29</v>
      </c>
      <c r="AZ28" s="24" t="s">
        <v>29</v>
      </c>
      <c r="BA28" s="24" t="s">
        <v>29</v>
      </c>
      <c r="BB28" s="24" t="s">
        <v>29</v>
      </c>
      <c r="BC28" s="24" t="s">
        <v>29</v>
      </c>
      <c r="BD28" s="24" t="s">
        <v>29</v>
      </c>
      <c r="BE28" s="24" t="s">
        <v>29</v>
      </c>
      <c r="BF28" s="24" t="s">
        <v>29</v>
      </c>
      <c r="BG28" s="24" t="s">
        <v>29</v>
      </c>
      <c r="BH28" s="24" t="s">
        <v>29</v>
      </c>
      <c r="BI28" s="24" t="s">
        <v>29</v>
      </c>
      <c r="BJ28" s="24" t="s">
        <v>29</v>
      </c>
      <c r="BK28" s="24" t="s">
        <v>29</v>
      </c>
      <c r="BL28" s="24" t="s">
        <v>29</v>
      </c>
      <c r="BM28" s="24" t="s">
        <v>29</v>
      </c>
      <c r="BN28" s="24" t="s">
        <v>29</v>
      </c>
      <c r="BO28" s="24" t="s">
        <v>29</v>
      </c>
      <c r="BP28" s="24" t="s">
        <v>29</v>
      </c>
      <c r="BQ28" s="24" t="s">
        <v>29</v>
      </c>
      <c r="BR28" s="24" t="s">
        <v>29</v>
      </c>
      <c r="BS28" s="24" t="s">
        <v>29</v>
      </c>
      <c r="BT28" s="24" t="s">
        <v>29</v>
      </c>
      <c r="BU28" s="24" t="s">
        <v>29</v>
      </c>
      <c r="BV28" s="24" t="s">
        <v>29</v>
      </c>
      <c r="BW28" s="24" t="s">
        <v>29</v>
      </c>
      <c r="BX28" s="24" t="s">
        <v>29</v>
      </c>
      <c r="BY28" s="24" t="s">
        <v>29</v>
      </c>
      <c r="BZ28" s="24" t="s">
        <v>29</v>
      </c>
      <c r="CA28" s="24" t="s">
        <v>29</v>
      </c>
      <c r="CB28" s="24" t="s">
        <v>29</v>
      </c>
    </row>
    <row r="29" spans="2:80" s="1" customFormat="1" ht="13.9" customHeight="1">
      <c r="B29" s="57" t="str">
        <f>Roster_Selection_Men!AB41&amp;" " &amp; "V "</f>
        <v xml:space="preserve">Huntington University V </v>
      </c>
      <c r="C29" s="57" t="str">
        <f>Roster_Selection_Men!AD41</f>
        <v>21-24662</v>
      </c>
      <c r="D29" s="57" t="str">
        <f>Roster_Selection_Men!AE41</f>
        <v>Dominic Montoya</v>
      </c>
      <c r="E29" s="58"/>
      <c r="F29" s="1" t="str">
        <f>IF(ISERROR(Individual_Scores_Men_Var!E29), " ", IF(Individual_Scores_Men_Var!E29 = "Yes", "Yes", "  "))</f>
        <v xml:space="preserve">  </v>
      </c>
      <c r="G29" s="24" t="s">
        <v>29</v>
      </c>
      <c r="H29" s="24" t="s">
        <v>29</v>
      </c>
      <c r="I29" s="24" t="s">
        <v>29</v>
      </c>
      <c r="J29" s="24" t="s">
        <v>29</v>
      </c>
      <c r="K29" s="24" t="s">
        <v>29</v>
      </c>
      <c r="L29" s="24" t="s">
        <v>29</v>
      </c>
      <c r="M29" s="24" t="s">
        <v>29</v>
      </c>
      <c r="N29" s="24" t="s">
        <v>29</v>
      </c>
      <c r="O29" s="24" t="s">
        <v>29</v>
      </c>
      <c r="P29" s="24" t="s">
        <v>29</v>
      </c>
      <c r="Q29" s="24" t="s">
        <v>29</v>
      </c>
      <c r="R29" s="24" t="s">
        <v>29</v>
      </c>
      <c r="S29" s="24" t="s">
        <v>29</v>
      </c>
      <c r="T29" s="24" t="s">
        <v>29</v>
      </c>
      <c r="U29" s="24" t="s">
        <v>29</v>
      </c>
      <c r="V29" s="24" t="s">
        <v>29</v>
      </c>
      <c r="W29" s="24" t="s">
        <v>29</v>
      </c>
      <c r="X29" s="24" t="s">
        <v>29</v>
      </c>
      <c r="Y29" s="24" t="s">
        <v>29</v>
      </c>
      <c r="Z29" s="24" t="s">
        <v>29</v>
      </c>
      <c r="AA29" s="24" t="s">
        <v>29</v>
      </c>
      <c r="AB29" s="24" t="s">
        <v>29</v>
      </c>
      <c r="AC29" s="24" t="s">
        <v>29</v>
      </c>
      <c r="AD29" s="24" t="s">
        <v>29</v>
      </c>
      <c r="AE29" s="24" t="s">
        <v>29</v>
      </c>
      <c r="AF29" s="24" t="s">
        <v>29</v>
      </c>
      <c r="AG29" s="24" t="s">
        <v>29</v>
      </c>
      <c r="AH29" s="24" t="s">
        <v>29</v>
      </c>
      <c r="AI29" s="24" t="s">
        <v>29</v>
      </c>
      <c r="AJ29" s="24" t="s">
        <v>29</v>
      </c>
      <c r="AK29" s="24" t="s">
        <v>29</v>
      </c>
      <c r="AL29" s="24" t="s">
        <v>29</v>
      </c>
      <c r="AM29" s="24" t="s">
        <v>29</v>
      </c>
      <c r="AN29" s="24" t="s">
        <v>29</v>
      </c>
      <c r="AO29" s="24" t="s">
        <v>29</v>
      </c>
      <c r="AP29" s="24" t="s">
        <v>29</v>
      </c>
      <c r="AQ29" s="24" t="s">
        <v>29</v>
      </c>
      <c r="AR29" s="24" t="s">
        <v>29</v>
      </c>
      <c r="AS29" s="24" t="s">
        <v>29</v>
      </c>
      <c r="AT29" s="24" t="s">
        <v>29</v>
      </c>
      <c r="AU29" s="24" t="s">
        <v>29</v>
      </c>
      <c r="AV29" s="24" t="s">
        <v>29</v>
      </c>
      <c r="AW29" s="24" t="s">
        <v>29</v>
      </c>
      <c r="AX29" s="24" t="s">
        <v>29</v>
      </c>
      <c r="AY29" s="24" t="s">
        <v>29</v>
      </c>
      <c r="AZ29" s="24" t="s">
        <v>29</v>
      </c>
      <c r="BA29" s="24" t="s">
        <v>29</v>
      </c>
      <c r="BB29" s="24" t="s">
        <v>29</v>
      </c>
      <c r="BC29" s="24" t="s">
        <v>29</v>
      </c>
      <c r="BD29" s="24" t="s">
        <v>29</v>
      </c>
      <c r="BE29" s="24" t="s">
        <v>29</v>
      </c>
      <c r="BF29" s="24" t="s">
        <v>29</v>
      </c>
      <c r="BG29" s="24" t="s">
        <v>29</v>
      </c>
      <c r="BH29" s="24" t="s">
        <v>29</v>
      </c>
      <c r="BI29" s="24" t="s">
        <v>29</v>
      </c>
      <c r="BJ29" s="24" t="s">
        <v>29</v>
      </c>
      <c r="BK29" s="24" t="s">
        <v>29</v>
      </c>
      <c r="BL29" s="24" t="s">
        <v>29</v>
      </c>
      <c r="BM29" s="24" t="s">
        <v>29</v>
      </c>
      <c r="BN29" s="24" t="s">
        <v>29</v>
      </c>
      <c r="BO29" s="24" t="s">
        <v>29</v>
      </c>
      <c r="BP29" s="24" t="s">
        <v>29</v>
      </c>
      <c r="BQ29" s="24" t="s">
        <v>29</v>
      </c>
      <c r="BR29" s="24" t="s">
        <v>29</v>
      </c>
      <c r="BS29" s="24" t="s">
        <v>29</v>
      </c>
      <c r="BT29" s="24" t="s">
        <v>29</v>
      </c>
      <c r="BU29" s="24" t="s">
        <v>29</v>
      </c>
      <c r="BV29" s="24" t="s">
        <v>29</v>
      </c>
      <c r="BW29" s="24" t="s">
        <v>29</v>
      </c>
      <c r="BX29" s="24" t="s">
        <v>29</v>
      </c>
      <c r="BY29" s="24" t="s">
        <v>29</v>
      </c>
      <c r="BZ29" s="24" t="s">
        <v>29</v>
      </c>
      <c r="CA29" s="24" t="s">
        <v>29</v>
      </c>
      <c r="CB29" s="24" t="s">
        <v>29</v>
      </c>
    </row>
    <row r="30" spans="2:80" s="1" customFormat="1" ht="13.9" customHeight="1">
      <c r="B30" s="57" t="str">
        <f>Roster_Selection_Men!AB42&amp;" " &amp; "V "</f>
        <v xml:space="preserve">Huntington University V </v>
      </c>
      <c r="C30" s="57" t="str">
        <f>Roster_Selection_Men!AD42</f>
        <v>11-697260</v>
      </c>
      <c r="D30" s="57" t="str">
        <f>Roster_Selection_Men!AE42</f>
        <v>Jason Paslean</v>
      </c>
      <c r="E30" s="58"/>
      <c r="F30" s="1" t="str">
        <f>IF(ISERROR(Individual_Scores_Men_Var!E30), " ", IF(Individual_Scores_Men_Var!E30 = "Yes", "Yes", "  "))</f>
        <v xml:space="preserve">  </v>
      </c>
      <c r="G30" s="24" t="s">
        <v>29</v>
      </c>
      <c r="H30" s="24" t="s">
        <v>29</v>
      </c>
      <c r="I30" s="24" t="s">
        <v>29</v>
      </c>
      <c r="J30" s="24" t="s">
        <v>29</v>
      </c>
      <c r="K30" s="24" t="s">
        <v>29</v>
      </c>
      <c r="L30" s="24" t="s">
        <v>29</v>
      </c>
      <c r="M30" s="24" t="s">
        <v>29</v>
      </c>
      <c r="N30" s="24" t="s">
        <v>29</v>
      </c>
      <c r="O30" s="24" t="s">
        <v>29</v>
      </c>
      <c r="P30" s="24" t="s">
        <v>29</v>
      </c>
      <c r="Q30" s="24" t="s">
        <v>29</v>
      </c>
      <c r="R30" s="24" t="s">
        <v>29</v>
      </c>
      <c r="S30" s="24" t="s">
        <v>29</v>
      </c>
      <c r="T30" s="24" t="s">
        <v>29</v>
      </c>
      <c r="U30" s="24" t="s">
        <v>29</v>
      </c>
      <c r="V30" s="24" t="s">
        <v>29</v>
      </c>
      <c r="W30" s="24" t="s">
        <v>29</v>
      </c>
      <c r="X30" s="24" t="s">
        <v>29</v>
      </c>
      <c r="Y30" s="24" t="s">
        <v>29</v>
      </c>
      <c r="Z30" s="24" t="s">
        <v>29</v>
      </c>
      <c r="AA30" s="24" t="s">
        <v>29</v>
      </c>
      <c r="AB30" s="24" t="s">
        <v>29</v>
      </c>
      <c r="AC30" s="24" t="s">
        <v>29</v>
      </c>
      <c r="AD30" s="24" t="s">
        <v>29</v>
      </c>
      <c r="AE30" s="24" t="s">
        <v>29</v>
      </c>
      <c r="AF30" s="24" t="s">
        <v>29</v>
      </c>
      <c r="AG30" s="24" t="s">
        <v>29</v>
      </c>
      <c r="AH30" s="24" t="s">
        <v>29</v>
      </c>
      <c r="AI30" s="24" t="s">
        <v>29</v>
      </c>
      <c r="AJ30" s="24" t="s">
        <v>29</v>
      </c>
      <c r="AK30" s="24" t="s">
        <v>29</v>
      </c>
      <c r="AL30" s="24" t="s">
        <v>29</v>
      </c>
      <c r="AM30" s="24" t="s">
        <v>29</v>
      </c>
      <c r="AN30" s="24" t="s">
        <v>29</v>
      </c>
      <c r="AO30" s="24" t="s">
        <v>29</v>
      </c>
      <c r="AP30" s="24" t="s">
        <v>29</v>
      </c>
      <c r="AQ30" s="24" t="s">
        <v>29</v>
      </c>
      <c r="AR30" s="24" t="s">
        <v>29</v>
      </c>
      <c r="AS30" s="24" t="s">
        <v>29</v>
      </c>
      <c r="AT30" s="24" t="s">
        <v>29</v>
      </c>
      <c r="AU30" s="24" t="s">
        <v>29</v>
      </c>
      <c r="AV30" s="24" t="s">
        <v>29</v>
      </c>
      <c r="AW30" s="24" t="s">
        <v>29</v>
      </c>
      <c r="AX30" s="24" t="s">
        <v>29</v>
      </c>
      <c r="AY30" s="24" t="s">
        <v>29</v>
      </c>
      <c r="AZ30" s="24" t="s">
        <v>29</v>
      </c>
      <c r="BA30" s="24" t="s">
        <v>29</v>
      </c>
      <c r="BB30" s="24" t="s">
        <v>29</v>
      </c>
      <c r="BC30" s="24" t="s">
        <v>29</v>
      </c>
      <c r="BD30" s="24" t="s">
        <v>29</v>
      </c>
      <c r="BE30" s="24" t="s">
        <v>29</v>
      </c>
      <c r="BF30" s="24" t="s">
        <v>29</v>
      </c>
      <c r="BG30" s="24" t="s">
        <v>29</v>
      </c>
      <c r="BH30" s="24" t="s">
        <v>29</v>
      </c>
      <c r="BI30" s="24" t="s">
        <v>29</v>
      </c>
      <c r="BJ30" s="24" t="s">
        <v>29</v>
      </c>
      <c r="BK30" s="24" t="s">
        <v>29</v>
      </c>
      <c r="BL30" s="24" t="s">
        <v>29</v>
      </c>
      <c r="BM30" s="24" t="s">
        <v>29</v>
      </c>
      <c r="BN30" s="24" t="s">
        <v>29</v>
      </c>
      <c r="BO30" s="24" t="s">
        <v>29</v>
      </c>
      <c r="BP30" s="24" t="s">
        <v>29</v>
      </c>
      <c r="BQ30" s="24" t="s">
        <v>29</v>
      </c>
      <c r="BR30" s="24" t="s">
        <v>29</v>
      </c>
      <c r="BS30" s="24" t="s">
        <v>29</v>
      </c>
      <c r="BT30" s="24" t="s">
        <v>29</v>
      </c>
      <c r="BU30" s="24" t="s">
        <v>29</v>
      </c>
      <c r="BV30" s="24" t="s">
        <v>29</v>
      </c>
      <c r="BW30" s="24" t="s">
        <v>29</v>
      </c>
      <c r="BX30" s="24" t="s">
        <v>29</v>
      </c>
      <c r="BY30" s="24" t="s">
        <v>29</v>
      </c>
      <c r="BZ30" s="24" t="s">
        <v>29</v>
      </c>
      <c r="CA30" s="24" t="s">
        <v>29</v>
      </c>
      <c r="CB30" s="24" t="s">
        <v>29</v>
      </c>
    </row>
    <row r="31" spans="2:80" s="1" customFormat="1" ht="13.9" customHeight="1">
      <c r="B31" s="57" t="str">
        <f>Roster_Selection_Men!AB43&amp;" " &amp; "V "</f>
        <v xml:space="preserve">Huntington University V </v>
      </c>
      <c r="C31" s="57" t="str">
        <f>Roster_Selection_Men!AD43</f>
        <v>8084-1594</v>
      </c>
      <c r="D31" s="57" t="str">
        <f>Roster_Selection_Men!AE43</f>
        <v>Matthew Foutz</v>
      </c>
      <c r="E31" s="58"/>
      <c r="F31" s="1" t="str">
        <f>IF(ISERROR(Individual_Scores_Men_Var!E31), " ", IF(Individual_Scores_Men_Var!E31 = "Yes", "Yes", "  "))</f>
        <v xml:space="preserve">  </v>
      </c>
      <c r="G31" s="24" t="s">
        <v>29</v>
      </c>
      <c r="H31" s="24" t="s">
        <v>29</v>
      </c>
      <c r="I31" s="24" t="s">
        <v>29</v>
      </c>
      <c r="J31" s="24" t="s">
        <v>29</v>
      </c>
      <c r="K31" s="24" t="s">
        <v>29</v>
      </c>
      <c r="L31" s="24" t="s">
        <v>29</v>
      </c>
      <c r="M31" s="24" t="s">
        <v>29</v>
      </c>
      <c r="N31" s="24" t="s">
        <v>29</v>
      </c>
      <c r="O31" s="24" t="s">
        <v>29</v>
      </c>
      <c r="P31" s="24" t="s">
        <v>29</v>
      </c>
      <c r="Q31" s="24" t="s">
        <v>29</v>
      </c>
      <c r="R31" s="24" t="s">
        <v>29</v>
      </c>
      <c r="S31" s="24" t="s">
        <v>29</v>
      </c>
      <c r="T31" s="24" t="s">
        <v>29</v>
      </c>
      <c r="U31" s="24" t="s">
        <v>29</v>
      </c>
      <c r="V31" s="24" t="s">
        <v>29</v>
      </c>
      <c r="W31" s="24" t="s">
        <v>29</v>
      </c>
      <c r="X31" s="24" t="s">
        <v>29</v>
      </c>
      <c r="Y31" s="24" t="s">
        <v>29</v>
      </c>
      <c r="Z31" s="24" t="s">
        <v>29</v>
      </c>
      <c r="AA31" s="24" t="s">
        <v>29</v>
      </c>
      <c r="AB31" s="24" t="s">
        <v>29</v>
      </c>
      <c r="AC31" s="24" t="s">
        <v>29</v>
      </c>
      <c r="AD31" s="24" t="s">
        <v>29</v>
      </c>
      <c r="AE31" s="24" t="s">
        <v>29</v>
      </c>
      <c r="AF31" s="24" t="s">
        <v>29</v>
      </c>
      <c r="AG31" s="24" t="s">
        <v>29</v>
      </c>
      <c r="AH31" s="24" t="s">
        <v>29</v>
      </c>
      <c r="AI31" s="24" t="s">
        <v>29</v>
      </c>
      <c r="AJ31" s="24" t="s">
        <v>29</v>
      </c>
      <c r="AK31" s="24" t="s">
        <v>29</v>
      </c>
      <c r="AL31" s="24" t="s">
        <v>29</v>
      </c>
      <c r="AM31" s="24" t="s">
        <v>29</v>
      </c>
      <c r="AN31" s="24" t="s">
        <v>29</v>
      </c>
      <c r="AO31" s="24" t="s">
        <v>29</v>
      </c>
      <c r="AP31" s="24" t="s">
        <v>29</v>
      </c>
      <c r="AQ31" s="24" t="s">
        <v>29</v>
      </c>
      <c r="AR31" s="24" t="s">
        <v>29</v>
      </c>
      <c r="AS31" s="24" t="s">
        <v>29</v>
      </c>
      <c r="AT31" s="24" t="s">
        <v>29</v>
      </c>
      <c r="AU31" s="24" t="s">
        <v>29</v>
      </c>
      <c r="AV31" s="24" t="s">
        <v>29</v>
      </c>
      <c r="AW31" s="24" t="s">
        <v>29</v>
      </c>
      <c r="AX31" s="24" t="s">
        <v>29</v>
      </c>
      <c r="AY31" s="24" t="s">
        <v>29</v>
      </c>
      <c r="AZ31" s="24" t="s">
        <v>29</v>
      </c>
      <c r="BA31" s="24" t="s">
        <v>29</v>
      </c>
      <c r="BB31" s="24" t="s">
        <v>29</v>
      </c>
      <c r="BC31" s="24" t="s">
        <v>29</v>
      </c>
      <c r="BD31" s="24" t="s">
        <v>29</v>
      </c>
      <c r="BE31" s="24" t="s">
        <v>29</v>
      </c>
      <c r="BF31" s="24" t="s">
        <v>29</v>
      </c>
      <c r="BG31" s="24" t="s">
        <v>29</v>
      </c>
      <c r="BH31" s="24" t="s">
        <v>29</v>
      </c>
      <c r="BI31" s="24" t="s">
        <v>29</v>
      </c>
      <c r="BJ31" s="24" t="s">
        <v>29</v>
      </c>
      <c r="BK31" s="24" t="s">
        <v>29</v>
      </c>
      <c r="BL31" s="24" t="s">
        <v>29</v>
      </c>
      <c r="BM31" s="24" t="s">
        <v>29</v>
      </c>
      <c r="BN31" s="24" t="s">
        <v>29</v>
      </c>
      <c r="BO31" s="24" t="s">
        <v>29</v>
      </c>
      <c r="BP31" s="24" t="s">
        <v>29</v>
      </c>
      <c r="BQ31" s="24" t="s">
        <v>29</v>
      </c>
      <c r="BR31" s="24" t="s">
        <v>29</v>
      </c>
      <c r="BS31" s="24" t="s">
        <v>29</v>
      </c>
      <c r="BT31" s="24" t="s">
        <v>29</v>
      </c>
      <c r="BU31" s="24" t="s">
        <v>29</v>
      </c>
      <c r="BV31" s="24" t="s">
        <v>29</v>
      </c>
      <c r="BW31" s="24" t="s">
        <v>29</v>
      </c>
      <c r="BX31" s="24" t="s">
        <v>29</v>
      </c>
      <c r="BY31" s="24" t="s">
        <v>29</v>
      </c>
      <c r="BZ31" s="24" t="s">
        <v>29</v>
      </c>
      <c r="CA31" s="24" t="s">
        <v>29</v>
      </c>
      <c r="CB31" s="24" t="s">
        <v>29</v>
      </c>
    </row>
    <row r="32" spans="2:80" s="1" customFormat="1" ht="13.9" customHeight="1">
      <c r="B32" s="57" t="str">
        <f>Roster_Selection_Men!AB44&amp;" " &amp; "V "</f>
        <v xml:space="preserve">Huntington University V </v>
      </c>
      <c r="C32" s="57" t="str">
        <f>Roster_Selection_Men!AD44</f>
        <v>18-88698</v>
      </c>
      <c r="D32" s="57" t="str">
        <f>Roster_Selection_Men!AE44</f>
        <v>Michael Lichtenberg</v>
      </c>
      <c r="E32" s="58"/>
      <c r="F32" s="1" t="str">
        <f>IF(ISERROR(Individual_Scores_Men_Var!E32), " ", IF(Individual_Scores_Men_Var!E32 = "Yes", "Yes", "  "))</f>
        <v xml:space="preserve">  </v>
      </c>
      <c r="G32" s="24" t="s">
        <v>29</v>
      </c>
      <c r="H32" s="24" t="s">
        <v>29</v>
      </c>
      <c r="I32" s="24" t="s">
        <v>29</v>
      </c>
      <c r="J32" s="24" t="s">
        <v>29</v>
      </c>
      <c r="K32" s="24" t="s">
        <v>29</v>
      </c>
      <c r="L32" s="24" t="s">
        <v>29</v>
      </c>
      <c r="M32" s="24" t="s">
        <v>29</v>
      </c>
      <c r="N32" s="24" t="s">
        <v>29</v>
      </c>
      <c r="O32" s="24" t="s">
        <v>29</v>
      </c>
      <c r="P32" s="24" t="s">
        <v>29</v>
      </c>
      <c r="Q32" s="24" t="s">
        <v>29</v>
      </c>
      <c r="R32" s="24" t="s">
        <v>29</v>
      </c>
      <c r="S32" s="24" t="s">
        <v>29</v>
      </c>
      <c r="T32" s="24" t="s">
        <v>29</v>
      </c>
      <c r="U32" s="24" t="s">
        <v>29</v>
      </c>
      <c r="V32" s="24" t="s">
        <v>29</v>
      </c>
      <c r="W32" s="24" t="s">
        <v>29</v>
      </c>
      <c r="X32" s="24" t="s">
        <v>29</v>
      </c>
      <c r="Y32" s="24" t="s">
        <v>29</v>
      </c>
      <c r="Z32" s="24" t="s">
        <v>29</v>
      </c>
      <c r="AA32" s="24" t="s">
        <v>29</v>
      </c>
      <c r="AB32" s="24" t="s">
        <v>29</v>
      </c>
      <c r="AC32" s="24" t="s">
        <v>29</v>
      </c>
      <c r="AD32" s="24" t="s">
        <v>29</v>
      </c>
      <c r="AE32" s="24" t="s">
        <v>29</v>
      </c>
      <c r="AF32" s="24" t="s">
        <v>29</v>
      </c>
      <c r="AG32" s="24" t="s">
        <v>29</v>
      </c>
      <c r="AH32" s="24" t="s">
        <v>29</v>
      </c>
      <c r="AI32" s="24" t="s">
        <v>29</v>
      </c>
      <c r="AJ32" s="24" t="s">
        <v>29</v>
      </c>
      <c r="AK32" s="24" t="s">
        <v>29</v>
      </c>
      <c r="AL32" s="24" t="s">
        <v>29</v>
      </c>
      <c r="AM32" s="24" t="s">
        <v>29</v>
      </c>
      <c r="AN32" s="24" t="s">
        <v>29</v>
      </c>
      <c r="AO32" s="24" t="s">
        <v>29</v>
      </c>
      <c r="AP32" s="24" t="s">
        <v>29</v>
      </c>
      <c r="AQ32" s="24" t="s">
        <v>29</v>
      </c>
      <c r="AR32" s="24" t="s">
        <v>29</v>
      </c>
      <c r="AS32" s="24" t="s">
        <v>29</v>
      </c>
      <c r="AT32" s="24" t="s">
        <v>29</v>
      </c>
      <c r="AU32" s="24" t="s">
        <v>29</v>
      </c>
      <c r="AV32" s="24" t="s">
        <v>29</v>
      </c>
      <c r="AW32" s="24" t="s">
        <v>29</v>
      </c>
      <c r="AX32" s="24" t="s">
        <v>29</v>
      </c>
      <c r="AY32" s="24" t="s">
        <v>29</v>
      </c>
      <c r="AZ32" s="24" t="s">
        <v>29</v>
      </c>
      <c r="BA32" s="24" t="s">
        <v>29</v>
      </c>
      <c r="BB32" s="24" t="s">
        <v>29</v>
      </c>
      <c r="BC32" s="24" t="s">
        <v>29</v>
      </c>
      <c r="BD32" s="24" t="s">
        <v>29</v>
      </c>
      <c r="BE32" s="24" t="s">
        <v>29</v>
      </c>
      <c r="BF32" s="24" t="s">
        <v>29</v>
      </c>
      <c r="BG32" s="24" t="s">
        <v>29</v>
      </c>
      <c r="BH32" s="24" t="s">
        <v>29</v>
      </c>
      <c r="BI32" s="24" t="s">
        <v>29</v>
      </c>
      <c r="BJ32" s="24" t="s">
        <v>29</v>
      </c>
      <c r="BK32" s="24" t="s">
        <v>29</v>
      </c>
      <c r="BL32" s="24" t="s">
        <v>29</v>
      </c>
      <c r="BM32" s="24" t="s">
        <v>29</v>
      </c>
      <c r="BN32" s="24" t="s">
        <v>29</v>
      </c>
      <c r="BO32" s="24" t="s">
        <v>29</v>
      </c>
      <c r="BP32" s="24" t="s">
        <v>29</v>
      </c>
      <c r="BQ32" s="24" t="s">
        <v>29</v>
      </c>
      <c r="BR32" s="24" t="s">
        <v>29</v>
      </c>
      <c r="BS32" s="24" t="s">
        <v>29</v>
      </c>
      <c r="BT32" s="24" t="s">
        <v>29</v>
      </c>
      <c r="BU32" s="24" t="s">
        <v>29</v>
      </c>
      <c r="BV32" s="24" t="s">
        <v>29</v>
      </c>
      <c r="BW32" s="24" t="s">
        <v>29</v>
      </c>
      <c r="BX32" s="24" t="s">
        <v>29</v>
      </c>
      <c r="BY32" s="24" t="s">
        <v>29</v>
      </c>
      <c r="BZ32" s="24" t="s">
        <v>29</v>
      </c>
      <c r="CA32" s="24" t="s">
        <v>29</v>
      </c>
      <c r="CB32" s="24" t="s">
        <v>29</v>
      </c>
    </row>
    <row r="33" spans="2:80" s="1" customFormat="1" ht="13.9" customHeight="1">
      <c r="B33" s="57" t="s">
        <v>746</v>
      </c>
      <c r="C33" s="59" t="str">
        <f>Individual_Scores_Men_Var!C33</f>
        <v/>
      </c>
      <c r="D33" s="60" t="str">
        <f>Individual_Scores_Men_Var!D33</f>
        <v/>
      </c>
      <c r="E33" s="58"/>
      <c r="F33" s="13"/>
      <c r="G33" s="24" t="s">
        <v>29</v>
      </c>
      <c r="H33" s="24" t="s">
        <v>29</v>
      </c>
      <c r="I33" s="24" t="s">
        <v>29</v>
      </c>
      <c r="J33" s="24" t="s">
        <v>29</v>
      </c>
      <c r="K33" s="24" t="s">
        <v>29</v>
      </c>
      <c r="L33" s="24" t="s">
        <v>29</v>
      </c>
      <c r="M33" s="24" t="s">
        <v>29</v>
      </c>
      <c r="N33" s="24" t="s">
        <v>29</v>
      </c>
      <c r="O33" s="24" t="s">
        <v>29</v>
      </c>
      <c r="P33" s="24" t="s">
        <v>29</v>
      </c>
      <c r="Q33" s="24" t="s">
        <v>29</v>
      </c>
      <c r="R33" s="24" t="s">
        <v>29</v>
      </c>
      <c r="S33" s="24" t="s">
        <v>29</v>
      </c>
      <c r="T33" s="24" t="s">
        <v>29</v>
      </c>
      <c r="U33" s="24" t="s">
        <v>29</v>
      </c>
      <c r="V33" s="24" t="s">
        <v>29</v>
      </c>
      <c r="W33" s="24" t="s">
        <v>29</v>
      </c>
      <c r="X33" s="24" t="s">
        <v>29</v>
      </c>
      <c r="Y33" s="24" t="s">
        <v>29</v>
      </c>
      <c r="Z33" s="24" t="s">
        <v>29</v>
      </c>
      <c r="AA33" s="24" t="s">
        <v>29</v>
      </c>
      <c r="AB33" s="24" t="s">
        <v>29</v>
      </c>
      <c r="AC33" s="24" t="s">
        <v>29</v>
      </c>
      <c r="AD33" s="24" t="s">
        <v>29</v>
      </c>
      <c r="AE33" s="24" t="s">
        <v>29</v>
      </c>
      <c r="AF33" s="24" t="s">
        <v>29</v>
      </c>
      <c r="AG33" s="24" t="s">
        <v>29</v>
      </c>
      <c r="AH33" s="24" t="s">
        <v>29</v>
      </c>
      <c r="AI33" s="24" t="s">
        <v>29</v>
      </c>
      <c r="AJ33" s="24" t="s">
        <v>29</v>
      </c>
      <c r="AK33" s="24" t="s">
        <v>29</v>
      </c>
      <c r="AL33" s="24" t="s">
        <v>29</v>
      </c>
      <c r="AM33" s="24" t="s">
        <v>29</v>
      </c>
      <c r="AN33" s="24" t="s">
        <v>29</v>
      </c>
      <c r="AO33" s="24" t="s">
        <v>29</v>
      </c>
      <c r="AP33" s="24" t="s">
        <v>29</v>
      </c>
      <c r="AQ33" s="24" t="s">
        <v>29</v>
      </c>
      <c r="AR33" s="24" t="s">
        <v>29</v>
      </c>
      <c r="AS33" s="24" t="s">
        <v>29</v>
      </c>
      <c r="AT33" s="24" t="s">
        <v>29</v>
      </c>
      <c r="AU33" s="24" t="s">
        <v>29</v>
      </c>
      <c r="AV33" s="24" t="s">
        <v>29</v>
      </c>
      <c r="AW33" s="24" t="s">
        <v>29</v>
      </c>
      <c r="AX33" s="24" t="s">
        <v>29</v>
      </c>
      <c r="AY33" s="24" t="s">
        <v>29</v>
      </c>
      <c r="AZ33" s="24" t="s">
        <v>29</v>
      </c>
      <c r="BA33" s="24" t="s">
        <v>29</v>
      </c>
      <c r="BB33" s="24" t="s">
        <v>29</v>
      </c>
      <c r="BC33" s="24" t="s">
        <v>29</v>
      </c>
      <c r="BD33" s="24" t="s">
        <v>29</v>
      </c>
      <c r="BE33" s="24" t="s">
        <v>29</v>
      </c>
      <c r="BF33" s="24" t="s">
        <v>29</v>
      </c>
      <c r="BG33" s="24" t="s">
        <v>29</v>
      </c>
      <c r="BH33" s="24" t="s">
        <v>29</v>
      </c>
      <c r="BI33" s="24" t="s">
        <v>29</v>
      </c>
      <c r="BJ33" s="24" t="s">
        <v>29</v>
      </c>
      <c r="BK33" s="24" t="s">
        <v>29</v>
      </c>
      <c r="BL33" s="24" t="s">
        <v>29</v>
      </c>
      <c r="BM33" s="24" t="s">
        <v>29</v>
      </c>
      <c r="BN33" s="24" t="s">
        <v>29</v>
      </c>
      <c r="BO33" s="24" t="s">
        <v>29</v>
      </c>
      <c r="BP33" s="24" t="s">
        <v>29</v>
      </c>
      <c r="BQ33" s="24" t="s">
        <v>29</v>
      </c>
      <c r="BR33" s="24" t="s">
        <v>29</v>
      </c>
      <c r="BS33" s="24" t="s">
        <v>29</v>
      </c>
      <c r="BT33" s="24" t="s">
        <v>29</v>
      </c>
      <c r="BU33" s="24" t="s">
        <v>29</v>
      </c>
      <c r="BV33" s="24" t="s">
        <v>29</v>
      </c>
      <c r="BW33" s="24" t="s">
        <v>29</v>
      </c>
      <c r="BX33" s="24" t="s">
        <v>29</v>
      </c>
      <c r="BY33" s="24" t="s">
        <v>29</v>
      </c>
      <c r="BZ33" s="24" t="s">
        <v>29</v>
      </c>
      <c r="CA33" s="24" t="s">
        <v>29</v>
      </c>
      <c r="CB33" s="24" t="s">
        <v>29</v>
      </c>
    </row>
    <row r="34" spans="2:80" s="1" customFormat="1" ht="15.75" customHeight="1">
      <c r="B34" s="57" t="s">
        <v>746</v>
      </c>
      <c r="C34" s="59" t="str">
        <f>Individual_Scores_Men_Var!C34</f>
        <v/>
      </c>
      <c r="D34" s="60" t="str">
        <f>Individual_Scores_Men_Var!D34</f>
        <v/>
      </c>
      <c r="E34" s="58"/>
      <c r="F34" s="13"/>
      <c r="G34" s="24" t="s">
        <v>29</v>
      </c>
      <c r="H34" s="24" t="s">
        <v>29</v>
      </c>
      <c r="I34" s="24" t="s">
        <v>29</v>
      </c>
      <c r="J34" s="24" t="s">
        <v>29</v>
      </c>
      <c r="K34" s="24" t="s">
        <v>29</v>
      </c>
      <c r="L34" s="24" t="s">
        <v>29</v>
      </c>
      <c r="M34" s="24" t="s">
        <v>29</v>
      </c>
      <c r="N34" s="24" t="s">
        <v>29</v>
      </c>
      <c r="O34" s="24" t="s">
        <v>29</v>
      </c>
      <c r="P34" s="24" t="s">
        <v>29</v>
      </c>
      <c r="Q34" s="24" t="s">
        <v>29</v>
      </c>
      <c r="R34" s="24" t="s">
        <v>29</v>
      </c>
      <c r="S34" s="24" t="s">
        <v>29</v>
      </c>
      <c r="T34" s="24" t="s">
        <v>29</v>
      </c>
      <c r="U34" s="24" t="s">
        <v>29</v>
      </c>
      <c r="V34" s="24" t="s">
        <v>29</v>
      </c>
      <c r="W34" s="24" t="s">
        <v>29</v>
      </c>
      <c r="X34" s="24" t="s">
        <v>29</v>
      </c>
      <c r="Y34" s="24" t="s">
        <v>29</v>
      </c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24" t="s">
        <v>29</v>
      </c>
      <c r="AG34" s="24" t="s">
        <v>29</v>
      </c>
      <c r="AH34" s="24" t="s">
        <v>29</v>
      </c>
      <c r="AI34" s="24" t="s">
        <v>29</v>
      </c>
      <c r="AJ34" s="24" t="s">
        <v>29</v>
      </c>
      <c r="AK34" s="24" t="s">
        <v>29</v>
      </c>
      <c r="AL34" s="24" t="s">
        <v>29</v>
      </c>
      <c r="AM34" s="24" t="s">
        <v>29</v>
      </c>
      <c r="AN34" s="24" t="s">
        <v>29</v>
      </c>
      <c r="AO34" s="24" t="s">
        <v>29</v>
      </c>
      <c r="AP34" s="24" t="s">
        <v>29</v>
      </c>
      <c r="AQ34" s="24" t="s">
        <v>29</v>
      </c>
      <c r="AR34" s="24" t="s">
        <v>29</v>
      </c>
      <c r="AS34" s="24" t="s">
        <v>29</v>
      </c>
      <c r="AT34" s="24" t="s">
        <v>29</v>
      </c>
      <c r="AU34" s="24" t="s">
        <v>29</v>
      </c>
      <c r="AV34" s="24" t="s">
        <v>29</v>
      </c>
      <c r="AW34" s="24" t="s">
        <v>29</v>
      </c>
      <c r="AX34" s="24" t="s">
        <v>29</v>
      </c>
      <c r="AY34" s="24" t="s">
        <v>29</v>
      </c>
      <c r="AZ34" s="24" t="s">
        <v>29</v>
      </c>
      <c r="BA34" s="24" t="s">
        <v>29</v>
      </c>
      <c r="BB34" s="24" t="s">
        <v>29</v>
      </c>
      <c r="BC34" s="24" t="s">
        <v>29</v>
      </c>
      <c r="BD34" s="24" t="s">
        <v>29</v>
      </c>
      <c r="BE34" s="24" t="s">
        <v>29</v>
      </c>
      <c r="BF34" s="24" t="s">
        <v>29</v>
      </c>
      <c r="BG34" s="24" t="s">
        <v>29</v>
      </c>
      <c r="BH34" s="24" t="s">
        <v>29</v>
      </c>
      <c r="BI34" s="24" t="s">
        <v>29</v>
      </c>
      <c r="BJ34" s="24" t="s">
        <v>29</v>
      </c>
      <c r="BK34" s="24" t="s">
        <v>29</v>
      </c>
      <c r="BL34" s="24" t="s">
        <v>29</v>
      </c>
      <c r="BM34" s="24" t="s">
        <v>29</v>
      </c>
      <c r="BN34" s="24" t="s">
        <v>29</v>
      </c>
      <c r="BO34" s="24" t="s">
        <v>29</v>
      </c>
      <c r="BP34" s="24" t="s">
        <v>29</v>
      </c>
      <c r="BQ34" s="24" t="s">
        <v>29</v>
      </c>
      <c r="BR34" s="24" t="s">
        <v>29</v>
      </c>
      <c r="BS34" s="24" t="s">
        <v>29</v>
      </c>
      <c r="BT34" s="24" t="s">
        <v>29</v>
      </c>
      <c r="BU34" s="24" t="s">
        <v>29</v>
      </c>
      <c r="BV34" s="24" t="s">
        <v>29</v>
      </c>
      <c r="BW34" s="24" t="s">
        <v>29</v>
      </c>
      <c r="BX34" s="24" t="s">
        <v>29</v>
      </c>
      <c r="BY34" s="24" t="s">
        <v>29</v>
      </c>
      <c r="BZ34" s="24" t="s">
        <v>29</v>
      </c>
      <c r="CA34" s="24" t="s">
        <v>29</v>
      </c>
      <c r="CB34" s="24" t="s">
        <v>29</v>
      </c>
    </row>
    <row r="35" spans="2:80" s="1" customFormat="1" ht="13.9" customHeight="1">
      <c r="B35" s="57" t="s">
        <v>746</v>
      </c>
      <c r="C35" s="59" t="str">
        <f>Individual_Scores_Men_Var!C35</f>
        <v/>
      </c>
      <c r="D35" s="60" t="str">
        <f>Individual_Scores_Men_Var!D35</f>
        <v/>
      </c>
      <c r="E35" s="58"/>
      <c r="F35" s="13"/>
      <c r="G35" s="24" t="s">
        <v>29</v>
      </c>
      <c r="H35" s="24" t="s">
        <v>29</v>
      </c>
      <c r="I35" s="24" t="s">
        <v>29</v>
      </c>
      <c r="J35" s="24" t="s">
        <v>29</v>
      </c>
      <c r="K35" s="24" t="s">
        <v>29</v>
      </c>
      <c r="L35" s="24" t="s">
        <v>29</v>
      </c>
      <c r="M35" s="24" t="s">
        <v>29</v>
      </c>
      <c r="N35" s="24" t="s">
        <v>29</v>
      </c>
      <c r="O35" s="24" t="s">
        <v>29</v>
      </c>
      <c r="P35" s="24" t="s">
        <v>29</v>
      </c>
      <c r="Q35" s="24" t="s">
        <v>29</v>
      </c>
      <c r="R35" s="24" t="s">
        <v>29</v>
      </c>
      <c r="S35" s="24" t="s">
        <v>29</v>
      </c>
      <c r="T35" s="24" t="s">
        <v>29</v>
      </c>
      <c r="U35" s="24" t="s">
        <v>29</v>
      </c>
      <c r="V35" s="24" t="s">
        <v>29</v>
      </c>
      <c r="W35" s="24" t="s">
        <v>29</v>
      </c>
      <c r="X35" s="24" t="s">
        <v>29</v>
      </c>
      <c r="Y35" s="24" t="s">
        <v>29</v>
      </c>
      <c r="Z35" s="24" t="s">
        <v>29</v>
      </c>
      <c r="AA35" s="24" t="s">
        <v>29</v>
      </c>
      <c r="AB35" s="24" t="s">
        <v>29</v>
      </c>
      <c r="AC35" s="24" t="s">
        <v>29</v>
      </c>
      <c r="AD35" s="24" t="s">
        <v>29</v>
      </c>
      <c r="AE35" s="24" t="s">
        <v>29</v>
      </c>
      <c r="AF35" s="24" t="s">
        <v>29</v>
      </c>
      <c r="AG35" s="24" t="s">
        <v>29</v>
      </c>
      <c r="AH35" s="24" t="s">
        <v>29</v>
      </c>
      <c r="AI35" s="24" t="s">
        <v>29</v>
      </c>
      <c r="AJ35" s="24" t="s">
        <v>29</v>
      </c>
      <c r="AK35" s="24" t="s">
        <v>29</v>
      </c>
      <c r="AL35" s="24" t="s">
        <v>29</v>
      </c>
      <c r="AM35" s="24" t="s">
        <v>29</v>
      </c>
      <c r="AN35" s="24" t="s">
        <v>29</v>
      </c>
      <c r="AO35" s="24" t="s">
        <v>29</v>
      </c>
      <c r="AP35" s="24" t="s">
        <v>29</v>
      </c>
      <c r="AQ35" s="24" t="s">
        <v>29</v>
      </c>
      <c r="AR35" s="24" t="s">
        <v>29</v>
      </c>
      <c r="AS35" s="24" t="s">
        <v>29</v>
      </c>
      <c r="AT35" s="24" t="s">
        <v>29</v>
      </c>
      <c r="AU35" s="24" t="s">
        <v>29</v>
      </c>
      <c r="AV35" s="24" t="s">
        <v>29</v>
      </c>
      <c r="AW35" s="24" t="s">
        <v>29</v>
      </c>
      <c r="AX35" s="24" t="s">
        <v>29</v>
      </c>
      <c r="AY35" s="24" t="s">
        <v>29</v>
      </c>
      <c r="AZ35" s="24" t="s">
        <v>29</v>
      </c>
      <c r="BA35" s="24" t="s">
        <v>29</v>
      </c>
      <c r="BB35" s="24" t="s">
        <v>29</v>
      </c>
      <c r="BC35" s="24" t="s">
        <v>29</v>
      </c>
      <c r="BD35" s="24" t="s">
        <v>29</v>
      </c>
      <c r="BE35" s="24" t="s">
        <v>29</v>
      </c>
      <c r="BF35" s="24" t="s">
        <v>29</v>
      </c>
      <c r="BG35" s="24" t="s">
        <v>29</v>
      </c>
      <c r="BH35" s="24" t="s">
        <v>29</v>
      </c>
      <c r="BI35" s="24" t="s">
        <v>29</v>
      </c>
      <c r="BJ35" s="24" t="s">
        <v>29</v>
      </c>
      <c r="BK35" s="24" t="s">
        <v>29</v>
      </c>
      <c r="BL35" s="24" t="s">
        <v>29</v>
      </c>
      <c r="BM35" s="24" t="s">
        <v>29</v>
      </c>
      <c r="BN35" s="24" t="s">
        <v>29</v>
      </c>
      <c r="BO35" s="24" t="s">
        <v>29</v>
      </c>
      <c r="BP35" s="24" t="s">
        <v>29</v>
      </c>
      <c r="BQ35" s="24" t="s">
        <v>29</v>
      </c>
      <c r="BR35" s="24" t="s">
        <v>29</v>
      </c>
      <c r="BS35" s="24" t="s">
        <v>29</v>
      </c>
      <c r="BT35" s="24" t="s">
        <v>29</v>
      </c>
      <c r="BU35" s="24" t="s">
        <v>29</v>
      </c>
      <c r="BV35" s="24" t="s">
        <v>29</v>
      </c>
      <c r="BW35" s="24" t="s">
        <v>29</v>
      </c>
      <c r="BX35" s="24" t="s">
        <v>29</v>
      </c>
      <c r="BY35" s="24" t="s">
        <v>29</v>
      </c>
      <c r="BZ35" s="24" t="s">
        <v>29</v>
      </c>
      <c r="CA35" s="24" t="s">
        <v>29</v>
      </c>
      <c r="CB35" s="24" t="s">
        <v>29</v>
      </c>
    </row>
    <row r="36" spans="2:80" s="1" customFormat="1" ht="13.9" customHeight="1">
      <c r="B36" s="57" t="s">
        <v>29</v>
      </c>
      <c r="C36" s="57" t="s">
        <v>29</v>
      </c>
      <c r="D36" s="57" t="s">
        <v>29</v>
      </c>
      <c r="E36" s="61"/>
      <c r="G36" s="24" t="s">
        <v>29</v>
      </c>
      <c r="H36" s="24" t="s">
        <v>29</v>
      </c>
      <c r="I36" s="24" t="s">
        <v>29</v>
      </c>
      <c r="J36" s="24" t="s">
        <v>29</v>
      </c>
      <c r="K36" s="24" t="s">
        <v>29</v>
      </c>
      <c r="L36" s="24" t="s">
        <v>29</v>
      </c>
      <c r="M36" s="24" t="s">
        <v>29</v>
      </c>
      <c r="N36" s="24" t="s">
        <v>29</v>
      </c>
      <c r="O36" s="24" t="s">
        <v>29</v>
      </c>
      <c r="P36" s="24" t="s">
        <v>29</v>
      </c>
      <c r="Q36" s="24" t="s">
        <v>29</v>
      </c>
      <c r="R36" s="24" t="s">
        <v>29</v>
      </c>
      <c r="S36" s="24" t="s">
        <v>29</v>
      </c>
      <c r="T36" s="24" t="s">
        <v>29</v>
      </c>
      <c r="U36" s="24" t="s">
        <v>29</v>
      </c>
      <c r="V36" s="24" t="s">
        <v>29</v>
      </c>
      <c r="W36" s="24" t="s">
        <v>29</v>
      </c>
      <c r="X36" s="24" t="s">
        <v>29</v>
      </c>
      <c r="Y36" s="24" t="s">
        <v>29</v>
      </c>
      <c r="Z36" s="24" t="s">
        <v>29</v>
      </c>
      <c r="AA36" s="24" t="s">
        <v>29</v>
      </c>
      <c r="AB36" s="24" t="s">
        <v>29</v>
      </c>
      <c r="AC36" s="24" t="s">
        <v>29</v>
      </c>
      <c r="AD36" s="24" t="s">
        <v>29</v>
      </c>
      <c r="AE36" s="24" t="s">
        <v>29</v>
      </c>
      <c r="AF36" s="24" t="s">
        <v>29</v>
      </c>
      <c r="AG36" s="24" t="s">
        <v>29</v>
      </c>
      <c r="AH36" s="24" t="s">
        <v>29</v>
      </c>
      <c r="AI36" s="24" t="s">
        <v>29</v>
      </c>
      <c r="AJ36" s="24" t="s">
        <v>29</v>
      </c>
      <c r="AK36" s="24" t="s">
        <v>29</v>
      </c>
      <c r="AL36" s="24" t="s">
        <v>29</v>
      </c>
      <c r="AM36" s="24" t="s">
        <v>29</v>
      </c>
      <c r="AN36" s="24" t="s">
        <v>29</v>
      </c>
      <c r="AO36" s="24" t="s">
        <v>29</v>
      </c>
      <c r="AP36" s="24" t="s">
        <v>29</v>
      </c>
      <c r="AQ36" s="24" t="s">
        <v>29</v>
      </c>
      <c r="AR36" s="24" t="s">
        <v>29</v>
      </c>
      <c r="AS36" s="24" t="s">
        <v>29</v>
      </c>
      <c r="AT36" s="24" t="s">
        <v>29</v>
      </c>
      <c r="AU36" s="24" t="s">
        <v>29</v>
      </c>
      <c r="AV36" s="24" t="s">
        <v>29</v>
      </c>
      <c r="AW36" s="24" t="s">
        <v>29</v>
      </c>
      <c r="AX36" s="24" t="s">
        <v>29</v>
      </c>
      <c r="AY36" s="24" t="s">
        <v>29</v>
      </c>
      <c r="AZ36" s="24" t="s">
        <v>29</v>
      </c>
      <c r="BA36" s="24" t="s">
        <v>29</v>
      </c>
      <c r="BB36" s="24" t="s">
        <v>29</v>
      </c>
      <c r="BC36" s="24" t="s">
        <v>29</v>
      </c>
      <c r="BD36" s="24" t="s">
        <v>29</v>
      </c>
      <c r="BE36" s="24" t="s">
        <v>29</v>
      </c>
      <c r="BF36" s="24" t="s">
        <v>29</v>
      </c>
      <c r="BG36" s="24" t="s">
        <v>29</v>
      </c>
      <c r="BH36" s="24" t="s">
        <v>29</v>
      </c>
      <c r="BI36" s="24" t="s">
        <v>29</v>
      </c>
      <c r="BJ36" s="24" t="s">
        <v>29</v>
      </c>
      <c r="BK36" s="24" t="s">
        <v>29</v>
      </c>
      <c r="BL36" s="24" t="s">
        <v>29</v>
      </c>
      <c r="BM36" s="24" t="s">
        <v>29</v>
      </c>
      <c r="BN36" s="24" t="s">
        <v>29</v>
      </c>
      <c r="BO36" s="24" t="s">
        <v>29</v>
      </c>
      <c r="BP36" s="24" t="s">
        <v>29</v>
      </c>
      <c r="BQ36" s="24" t="s">
        <v>29</v>
      </c>
      <c r="BR36" s="24" t="s">
        <v>29</v>
      </c>
      <c r="BS36" s="24" t="s">
        <v>29</v>
      </c>
      <c r="BT36" s="24" t="s">
        <v>29</v>
      </c>
      <c r="BU36" s="24" t="s">
        <v>29</v>
      </c>
      <c r="BV36" s="24" t="s">
        <v>29</v>
      </c>
      <c r="BW36" s="24" t="s">
        <v>29</v>
      </c>
      <c r="BX36" s="24" t="s">
        <v>29</v>
      </c>
      <c r="BY36" s="24" t="s">
        <v>29</v>
      </c>
      <c r="BZ36" s="24" t="s">
        <v>29</v>
      </c>
      <c r="CA36" s="24" t="s">
        <v>29</v>
      </c>
      <c r="CB36" s="24" t="s">
        <v>29</v>
      </c>
    </row>
    <row r="37" spans="2:80" s="1" customFormat="1" ht="15.75" customHeight="1">
      <c r="B37" s="57" t="s">
        <v>29</v>
      </c>
      <c r="C37" s="57" t="s">
        <v>29</v>
      </c>
      <c r="D37" s="57" t="s">
        <v>29</v>
      </c>
      <c r="E37" s="61"/>
      <c r="G37" s="24" t="s">
        <v>29</v>
      </c>
      <c r="H37" s="24" t="s">
        <v>29</v>
      </c>
      <c r="I37" s="24" t="s">
        <v>29</v>
      </c>
      <c r="J37" s="24" t="s">
        <v>29</v>
      </c>
      <c r="K37" s="24" t="s">
        <v>29</v>
      </c>
      <c r="L37" s="24" t="s">
        <v>29</v>
      </c>
      <c r="M37" s="24" t="s">
        <v>29</v>
      </c>
      <c r="N37" s="24" t="s">
        <v>29</v>
      </c>
      <c r="O37" s="24" t="s">
        <v>29</v>
      </c>
      <c r="P37" s="24" t="s">
        <v>29</v>
      </c>
      <c r="Q37" s="24" t="s">
        <v>29</v>
      </c>
      <c r="R37" s="24" t="s">
        <v>29</v>
      </c>
      <c r="S37" s="24" t="s">
        <v>29</v>
      </c>
      <c r="T37" s="24" t="s">
        <v>29</v>
      </c>
      <c r="U37" s="24" t="s">
        <v>29</v>
      </c>
      <c r="V37" s="24" t="s">
        <v>29</v>
      </c>
      <c r="W37" s="24" t="s">
        <v>29</v>
      </c>
      <c r="X37" s="24" t="s">
        <v>29</v>
      </c>
      <c r="Y37" s="24" t="s">
        <v>29</v>
      </c>
      <c r="Z37" s="24" t="s">
        <v>29</v>
      </c>
      <c r="AA37" s="24" t="s">
        <v>29</v>
      </c>
      <c r="AB37" s="24" t="s">
        <v>29</v>
      </c>
      <c r="AC37" s="24" t="s">
        <v>29</v>
      </c>
      <c r="AD37" s="24" t="s">
        <v>29</v>
      </c>
      <c r="AE37" s="24" t="s">
        <v>29</v>
      </c>
      <c r="AF37" s="24" t="s">
        <v>29</v>
      </c>
      <c r="AG37" s="24" t="s">
        <v>29</v>
      </c>
      <c r="AH37" s="24" t="s">
        <v>29</v>
      </c>
      <c r="AI37" s="24" t="s">
        <v>29</v>
      </c>
      <c r="AJ37" s="24" t="s">
        <v>29</v>
      </c>
      <c r="AK37" s="24" t="s">
        <v>29</v>
      </c>
      <c r="AL37" s="24" t="s">
        <v>29</v>
      </c>
      <c r="AM37" s="24" t="s">
        <v>29</v>
      </c>
      <c r="AN37" s="24" t="s">
        <v>29</v>
      </c>
      <c r="AO37" s="24" t="s">
        <v>29</v>
      </c>
      <c r="AP37" s="24" t="s">
        <v>29</v>
      </c>
      <c r="AQ37" s="24" t="s">
        <v>29</v>
      </c>
      <c r="AR37" s="24" t="s">
        <v>29</v>
      </c>
      <c r="AS37" s="24" t="s">
        <v>29</v>
      </c>
      <c r="AT37" s="24" t="s">
        <v>29</v>
      </c>
      <c r="AU37" s="24" t="s">
        <v>29</v>
      </c>
      <c r="AV37" s="24" t="s">
        <v>29</v>
      </c>
      <c r="AW37" s="24" t="s">
        <v>29</v>
      </c>
      <c r="AX37" s="24" t="s">
        <v>29</v>
      </c>
      <c r="AY37" s="24" t="s">
        <v>29</v>
      </c>
      <c r="AZ37" s="24" t="s">
        <v>29</v>
      </c>
      <c r="BA37" s="24" t="s">
        <v>29</v>
      </c>
      <c r="BB37" s="24" t="s">
        <v>29</v>
      </c>
      <c r="BC37" s="24" t="s">
        <v>29</v>
      </c>
      <c r="BD37" s="24" t="s">
        <v>29</v>
      </c>
      <c r="BE37" s="24" t="s">
        <v>29</v>
      </c>
      <c r="BF37" s="24" t="s">
        <v>29</v>
      </c>
      <c r="BG37" s="24" t="s">
        <v>29</v>
      </c>
      <c r="BH37" s="24" t="s">
        <v>29</v>
      </c>
      <c r="BI37" s="24" t="s">
        <v>29</v>
      </c>
      <c r="BJ37" s="24" t="s">
        <v>29</v>
      </c>
      <c r="BK37" s="24" t="s">
        <v>29</v>
      </c>
      <c r="BL37" s="24" t="s">
        <v>29</v>
      </c>
      <c r="BM37" s="24" t="s">
        <v>29</v>
      </c>
      <c r="BN37" s="24" t="s">
        <v>29</v>
      </c>
      <c r="BO37" s="24" t="s">
        <v>29</v>
      </c>
      <c r="BP37" s="24" t="s">
        <v>29</v>
      </c>
      <c r="BQ37" s="24" t="s">
        <v>29</v>
      </c>
      <c r="BR37" s="24" t="s">
        <v>29</v>
      </c>
      <c r="BS37" s="24" t="s">
        <v>29</v>
      </c>
      <c r="BT37" s="24" t="s">
        <v>29</v>
      </c>
      <c r="BU37" s="24" t="s">
        <v>29</v>
      </c>
      <c r="BV37" s="24" t="s">
        <v>29</v>
      </c>
      <c r="BW37" s="24" t="s">
        <v>29</v>
      </c>
      <c r="BX37" s="24" t="s">
        <v>29</v>
      </c>
      <c r="BY37" s="24" t="s">
        <v>29</v>
      </c>
      <c r="BZ37" s="24" t="s">
        <v>29</v>
      </c>
      <c r="CA37" s="24" t="s">
        <v>29</v>
      </c>
      <c r="CB37" s="24" t="s">
        <v>29</v>
      </c>
    </row>
    <row r="38" spans="2:80" s="1" customFormat="1" ht="13.9" customHeight="1">
      <c r="B38" s="57" t="str">
        <f>Roster_Selection_Men!AB57&amp;" " &amp; "V "</f>
        <v xml:space="preserve">Indianapolis ,University Of V </v>
      </c>
      <c r="C38" s="57" t="str">
        <f>Roster_Selection_Men!AD57</f>
        <v>11-734775</v>
      </c>
      <c r="D38" s="57" t="str">
        <f>Roster_Selection_Men!AE57</f>
        <v>Christopher Hammer</v>
      </c>
      <c r="E38" s="58"/>
      <c r="F38" s="1" t="str">
        <f>IF(ISERROR(Individual_Scores_Men_Var!E38), " ", IF(Individual_Scores_Men_Var!E38 = "Yes", "Yes", "  "))</f>
        <v xml:space="preserve">  </v>
      </c>
      <c r="G38" s="24" t="s">
        <v>738</v>
      </c>
      <c r="H38" s="44">
        <v>158</v>
      </c>
      <c r="I38" s="44">
        <v>165</v>
      </c>
      <c r="J38" s="44">
        <v>155</v>
      </c>
      <c r="K38" s="44">
        <v>167</v>
      </c>
      <c r="L38" s="44">
        <v>151</v>
      </c>
      <c r="M38" s="44">
        <v>139</v>
      </c>
      <c r="N38" s="44">
        <v>147</v>
      </c>
      <c r="O38" s="44">
        <v>167</v>
      </c>
      <c r="P38" s="44">
        <v>130</v>
      </c>
      <c r="Q38" s="44">
        <v>135</v>
      </c>
      <c r="R38" s="44">
        <v>129</v>
      </c>
      <c r="S38" s="44">
        <v>131</v>
      </c>
      <c r="T38" s="19">
        <f>SUM(H38:S38)</f>
        <v>1774</v>
      </c>
      <c r="U38" s="19">
        <f>COUNTIF(H38:S38, "&gt;0" )</f>
        <v>12</v>
      </c>
      <c r="V38" s="19">
        <f>T38/U38</f>
        <v>147.83333333333334</v>
      </c>
      <c r="W38" s="24" t="s">
        <v>29</v>
      </c>
      <c r="X38" s="24" t="s">
        <v>29</v>
      </c>
      <c r="Y38" s="24" t="s">
        <v>29</v>
      </c>
      <c r="Z38" s="24" t="s">
        <v>29</v>
      </c>
      <c r="AA38" s="24" t="s">
        <v>29</v>
      </c>
      <c r="AB38" s="24" t="s">
        <v>29</v>
      </c>
      <c r="AC38" s="24" t="s">
        <v>29</v>
      </c>
      <c r="AD38" s="24" t="s">
        <v>29</v>
      </c>
      <c r="AE38" s="24" t="s">
        <v>29</v>
      </c>
      <c r="AF38" s="24" t="s">
        <v>29</v>
      </c>
      <c r="AG38" s="24" t="s">
        <v>29</v>
      </c>
      <c r="AH38" s="24" t="s">
        <v>29</v>
      </c>
      <c r="AI38" s="24" t="s">
        <v>29</v>
      </c>
      <c r="AJ38" s="24" t="s">
        <v>29</v>
      </c>
      <c r="AK38" s="24" t="s">
        <v>29</v>
      </c>
      <c r="AL38" s="24" t="s">
        <v>29</v>
      </c>
      <c r="AM38" s="24" t="s">
        <v>29</v>
      </c>
      <c r="AN38" s="24" t="s">
        <v>29</v>
      </c>
      <c r="AO38" s="24" t="s">
        <v>29</v>
      </c>
      <c r="AP38" s="24" t="s">
        <v>29</v>
      </c>
      <c r="AQ38" s="24" t="s">
        <v>29</v>
      </c>
      <c r="AR38" s="24" t="s">
        <v>29</v>
      </c>
      <c r="AS38" s="24" t="s">
        <v>29</v>
      </c>
      <c r="AT38" s="24" t="s">
        <v>29</v>
      </c>
      <c r="AU38" s="24" t="s">
        <v>29</v>
      </c>
      <c r="AV38" s="24" t="s">
        <v>29</v>
      </c>
      <c r="AW38" s="24" t="s">
        <v>29</v>
      </c>
      <c r="AX38" s="24" t="s">
        <v>29</v>
      </c>
      <c r="AY38" s="24" t="s">
        <v>29</v>
      </c>
      <c r="AZ38" s="24" t="s">
        <v>29</v>
      </c>
      <c r="BA38" s="24" t="s">
        <v>29</v>
      </c>
      <c r="BB38" s="24" t="s">
        <v>29</v>
      </c>
      <c r="BC38" s="24" t="s">
        <v>29</v>
      </c>
      <c r="BD38" s="24" t="s">
        <v>29</v>
      </c>
      <c r="BE38" s="24" t="s">
        <v>29</v>
      </c>
      <c r="BF38" s="24" t="s">
        <v>29</v>
      </c>
      <c r="BG38" s="24" t="s">
        <v>29</v>
      </c>
      <c r="BH38" s="24" t="s">
        <v>29</v>
      </c>
      <c r="BI38" s="24" t="s">
        <v>29</v>
      </c>
      <c r="BJ38" s="24" t="s">
        <v>29</v>
      </c>
      <c r="BK38" s="24" t="s">
        <v>29</v>
      </c>
      <c r="BL38" s="24" t="s">
        <v>29</v>
      </c>
      <c r="BM38" s="24" t="s">
        <v>29</v>
      </c>
      <c r="BN38" s="24" t="s">
        <v>29</v>
      </c>
      <c r="BO38" s="24" t="s">
        <v>29</v>
      </c>
      <c r="BP38" s="24" t="s">
        <v>29</v>
      </c>
      <c r="BQ38" s="24" t="s">
        <v>29</v>
      </c>
      <c r="BR38" s="24" t="s">
        <v>29</v>
      </c>
      <c r="BS38" s="24" t="s">
        <v>29</v>
      </c>
      <c r="BT38" s="24" t="s">
        <v>29</v>
      </c>
      <c r="BU38" s="24" t="s">
        <v>29</v>
      </c>
      <c r="BV38" s="24" t="s">
        <v>29</v>
      </c>
      <c r="BW38" s="24" t="s">
        <v>29</v>
      </c>
      <c r="BX38" s="24" t="s">
        <v>29</v>
      </c>
      <c r="BY38" s="24" t="s">
        <v>29</v>
      </c>
      <c r="BZ38" s="24" t="s">
        <v>29</v>
      </c>
      <c r="CA38" s="24" t="s">
        <v>29</v>
      </c>
      <c r="CB38" s="24" t="s">
        <v>29</v>
      </c>
    </row>
    <row r="39" spans="2:80" s="1" customFormat="1" ht="13.9" customHeight="1">
      <c r="B39" s="57" t="str">
        <f>Roster_Selection_Men!AB58&amp;" " &amp; "V "</f>
        <v xml:space="preserve">Indianapolis ,University Of V </v>
      </c>
      <c r="C39" s="57" t="str">
        <f>Roster_Selection_Men!AD58</f>
        <v>11-620269</v>
      </c>
      <c r="D39" s="57" t="str">
        <f>Roster_Selection_Men!AE58</f>
        <v>Jonathan Murrell</v>
      </c>
      <c r="E39" s="58"/>
      <c r="F39" s="1" t="str">
        <f>IF(ISERROR(Individual_Scores_Men_Var!E39), " ", IF(Individual_Scores_Men_Var!E39 = "Yes", "Yes", "  "))</f>
        <v xml:space="preserve">  </v>
      </c>
      <c r="G39" s="24" t="s">
        <v>29</v>
      </c>
      <c r="H39" s="24" t="s">
        <v>29</v>
      </c>
      <c r="I39" s="24" t="s">
        <v>29</v>
      </c>
      <c r="J39" s="24" t="s">
        <v>29</v>
      </c>
      <c r="K39" s="24" t="s">
        <v>29</v>
      </c>
      <c r="L39" s="24" t="s">
        <v>29</v>
      </c>
      <c r="M39" s="24" t="s">
        <v>29</v>
      </c>
      <c r="N39" s="24" t="s">
        <v>29</v>
      </c>
      <c r="O39" s="24" t="s">
        <v>29</v>
      </c>
      <c r="P39" s="24" t="s">
        <v>29</v>
      </c>
      <c r="Q39" s="24" t="s">
        <v>29</v>
      </c>
      <c r="R39" s="24" t="s">
        <v>29</v>
      </c>
      <c r="S39" s="24" t="s">
        <v>29</v>
      </c>
      <c r="T39" s="24" t="s">
        <v>29</v>
      </c>
      <c r="U39" s="24" t="s">
        <v>29</v>
      </c>
      <c r="V39" s="24" t="s">
        <v>29</v>
      </c>
      <c r="W39" s="24" t="s">
        <v>29</v>
      </c>
      <c r="X39" s="24" t="s">
        <v>29</v>
      </c>
      <c r="Y39" s="24" t="s">
        <v>29</v>
      </c>
      <c r="Z39" s="24" t="s">
        <v>29</v>
      </c>
      <c r="AA39" s="24" t="s">
        <v>29</v>
      </c>
      <c r="AB39" s="24" t="s">
        <v>29</v>
      </c>
      <c r="AC39" s="24" t="s">
        <v>29</v>
      </c>
      <c r="AD39" s="24" t="s">
        <v>29</v>
      </c>
      <c r="AE39" s="24" t="s">
        <v>29</v>
      </c>
      <c r="AF39" s="24" t="s">
        <v>29</v>
      </c>
      <c r="AG39" s="24" t="s">
        <v>29</v>
      </c>
      <c r="AH39" s="24" t="s">
        <v>29</v>
      </c>
      <c r="AI39" s="24" t="s">
        <v>29</v>
      </c>
      <c r="AJ39" s="24" t="s">
        <v>29</v>
      </c>
      <c r="AK39" s="24" t="s">
        <v>29</v>
      </c>
      <c r="AL39" s="24" t="s">
        <v>29</v>
      </c>
      <c r="AM39" s="24" t="s">
        <v>29</v>
      </c>
      <c r="AN39" s="24" t="s">
        <v>29</v>
      </c>
      <c r="AO39" s="24" t="s">
        <v>29</v>
      </c>
      <c r="AP39" s="24" t="s">
        <v>29</v>
      </c>
      <c r="AQ39" s="24" t="s">
        <v>29</v>
      </c>
      <c r="AR39" s="24" t="s">
        <v>29</v>
      </c>
      <c r="AS39" s="24" t="s">
        <v>29</v>
      </c>
      <c r="AT39" s="24" t="s">
        <v>29</v>
      </c>
      <c r="AU39" s="24" t="s">
        <v>29</v>
      </c>
      <c r="AV39" s="24" t="s">
        <v>29</v>
      </c>
      <c r="AW39" s="24" t="s">
        <v>29</v>
      </c>
      <c r="AX39" s="24" t="s">
        <v>29</v>
      </c>
      <c r="AY39" s="24" t="s">
        <v>29</v>
      </c>
      <c r="AZ39" s="24" t="s">
        <v>29</v>
      </c>
      <c r="BA39" s="24" t="s">
        <v>29</v>
      </c>
      <c r="BB39" s="24" t="s">
        <v>29</v>
      </c>
      <c r="BC39" s="24" t="s">
        <v>29</v>
      </c>
      <c r="BD39" s="24" t="s">
        <v>29</v>
      </c>
      <c r="BE39" s="24" t="s">
        <v>29</v>
      </c>
      <c r="BF39" s="24" t="s">
        <v>29</v>
      </c>
      <c r="BG39" s="24" t="s">
        <v>29</v>
      </c>
      <c r="BH39" s="24" t="s">
        <v>29</v>
      </c>
      <c r="BI39" s="24" t="s">
        <v>29</v>
      </c>
      <c r="BJ39" s="24" t="s">
        <v>29</v>
      </c>
      <c r="BK39" s="24" t="s">
        <v>29</v>
      </c>
      <c r="BL39" s="24" t="s">
        <v>29</v>
      </c>
      <c r="BM39" s="24" t="s">
        <v>29</v>
      </c>
      <c r="BN39" s="24" t="s">
        <v>29</v>
      </c>
      <c r="BO39" s="24" t="s">
        <v>29</v>
      </c>
      <c r="BP39" s="24" t="s">
        <v>29</v>
      </c>
      <c r="BQ39" s="24" t="s">
        <v>29</v>
      </c>
      <c r="BR39" s="24" t="s">
        <v>29</v>
      </c>
      <c r="BS39" s="24" t="s">
        <v>29</v>
      </c>
      <c r="BT39" s="24" t="s">
        <v>29</v>
      </c>
      <c r="BU39" s="24" t="s">
        <v>29</v>
      </c>
      <c r="BV39" s="24" t="s">
        <v>29</v>
      </c>
      <c r="BW39" s="24" t="s">
        <v>29</v>
      </c>
      <c r="BX39" s="24" t="s">
        <v>29</v>
      </c>
      <c r="BY39" s="24" t="s">
        <v>29</v>
      </c>
      <c r="BZ39" s="24" t="s">
        <v>29</v>
      </c>
      <c r="CA39" s="24" t="s">
        <v>29</v>
      </c>
      <c r="CB39" s="24" t="s">
        <v>29</v>
      </c>
    </row>
    <row r="40" spans="2:80" s="1" customFormat="1" ht="13.9" customHeight="1">
      <c r="B40" s="57" t="str">
        <f>Roster_Selection_Men!AB59&amp;" " &amp; "V "</f>
        <v xml:space="preserve">Indianapolis ,University Of V </v>
      </c>
      <c r="C40" s="57" t="str">
        <f>Roster_Selection_Men!AD59</f>
        <v>19-68998</v>
      </c>
      <c r="D40" s="57" t="str">
        <f>Roster_Selection_Men!AE59</f>
        <v>Vincent Parise</v>
      </c>
      <c r="E40" s="58"/>
      <c r="F40" s="1" t="str">
        <f>IF(ISERROR(Individual_Scores_Men_Var!E40), " ", IF(Individual_Scores_Men_Var!E40 = "Yes", "Yes", "  "))</f>
        <v xml:space="preserve">  </v>
      </c>
      <c r="G40" s="24" t="s">
        <v>29</v>
      </c>
      <c r="H40" s="24" t="s">
        <v>29</v>
      </c>
      <c r="I40" s="24" t="s">
        <v>29</v>
      </c>
      <c r="J40" s="24" t="s">
        <v>29</v>
      </c>
      <c r="K40" s="24" t="s">
        <v>29</v>
      </c>
      <c r="L40" s="24" t="s">
        <v>29</v>
      </c>
      <c r="M40" s="24" t="s">
        <v>29</v>
      </c>
      <c r="N40" s="24" t="s">
        <v>29</v>
      </c>
      <c r="O40" s="24" t="s">
        <v>29</v>
      </c>
      <c r="P40" s="24" t="s">
        <v>29</v>
      </c>
      <c r="Q40" s="24" t="s">
        <v>29</v>
      </c>
      <c r="R40" s="24" t="s">
        <v>29</v>
      </c>
      <c r="S40" s="24" t="s">
        <v>29</v>
      </c>
      <c r="T40" s="24" t="s">
        <v>29</v>
      </c>
      <c r="U40" s="24" t="s">
        <v>29</v>
      </c>
      <c r="V40" s="24" t="s">
        <v>29</v>
      </c>
      <c r="W40" s="24" t="s">
        <v>29</v>
      </c>
      <c r="X40" s="24" t="s">
        <v>29</v>
      </c>
      <c r="Y40" s="24" t="s">
        <v>29</v>
      </c>
      <c r="Z40" s="24" t="s">
        <v>29</v>
      </c>
      <c r="AA40" s="24" t="s">
        <v>29</v>
      </c>
      <c r="AB40" s="24" t="s">
        <v>29</v>
      </c>
      <c r="AC40" s="24" t="s">
        <v>29</v>
      </c>
      <c r="AD40" s="24" t="s">
        <v>29</v>
      </c>
      <c r="AE40" s="24" t="s">
        <v>29</v>
      </c>
      <c r="AF40" s="24" t="s">
        <v>29</v>
      </c>
      <c r="AG40" s="24" t="s">
        <v>29</v>
      </c>
      <c r="AH40" s="24" t="s">
        <v>29</v>
      </c>
      <c r="AI40" s="24" t="s">
        <v>29</v>
      </c>
      <c r="AJ40" s="24" t="s">
        <v>29</v>
      </c>
      <c r="AK40" s="24" t="s">
        <v>29</v>
      </c>
      <c r="AL40" s="24" t="s">
        <v>29</v>
      </c>
      <c r="AM40" s="24" t="s">
        <v>29</v>
      </c>
      <c r="AN40" s="24" t="s">
        <v>29</v>
      </c>
      <c r="AO40" s="24" t="s">
        <v>29</v>
      </c>
      <c r="AP40" s="24" t="s">
        <v>29</v>
      </c>
      <c r="AQ40" s="24" t="s">
        <v>29</v>
      </c>
      <c r="AR40" s="24" t="s">
        <v>29</v>
      </c>
      <c r="AS40" s="24" t="s">
        <v>29</v>
      </c>
      <c r="AT40" s="24" t="s">
        <v>29</v>
      </c>
      <c r="AU40" s="24" t="s">
        <v>29</v>
      </c>
      <c r="AV40" s="24" t="s">
        <v>29</v>
      </c>
      <c r="AW40" s="24" t="s">
        <v>29</v>
      </c>
      <c r="AX40" s="24" t="s">
        <v>29</v>
      </c>
      <c r="AY40" s="24" t="s">
        <v>29</v>
      </c>
      <c r="AZ40" s="24" t="s">
        <v>29</v>
      </c>
      <c r="BA40" s="24" t="s">
        <v>29</v>
      </c>
      <c r="BB40" s="24" t="s">
        <v>29</v>
      </c>
      <c r="BC40" s="24" t="s">
        <v>29</v>
      </c>
      <c r="BD40" s="24" t="s">
        <v>29</v>
      </c>
      <c r="BE40" s="24" t="s">
        <v>29</v>
      </c>
      <c r="BF40" s="24" t="s">
        <v>29</v>
      </c>
      <c r="BG40" s="24" t="s">
        <v>29</v>
      </c>
      <c r="BH40" s="24" t="s">
        <v>29</v>
      </c>
      <c r="BI40" s="24" t="s">
        <v>29</v>
      </c>
      <c r="BJ40" s="24" t="s">
        <v>29</v>
      </c>
      <c r="BK40" s="24" t="s">
        <v>29</v>
      </c>
      <c r="BL40" s="24" t="s">
        <v>29</v>
      </c>
      <c r="BM40" s="24" t="s">
        <v>29</v>
      </c>
      <c r="BN40" s="24" t="s">
        <v>29</v>
      </c>
      <c r="BO40" s="24" t="s">
        <v>29</v>
      </c>
      <c r="BP40" s="24" t="s">
        <v>29</v>
      </c>
      <c r="BQ40" s="24" t="s">
        <v>29</v>
      </c>
      <c r="BR40" s="24" t="s">
        <v>29</v>
      </c>
      <c r="BS40" s="24" t="s">
        <v>29</v>
      </c>
      <c r="BT40" s="24" t="s">
        <v>29</v>
      </c>
      <c r="BU40" s="24" t="s">
        <v>29</v>
      </c>
      <c r="BV40" s="24" t="s">
        <v>29</v>
      </c>
      <c r="BW40" s="24" t="s">
        <v>29</v>
      </c>
      <c r="BX40" s="24" t="s">
        <v>29</v>
      </c>
      <c r="BY40" s="24" t="s">
        <v>29</v>
      </c>
      <c r="BZ40" s="24" t="s">
        <v>29</v>
      </c>
      <c r="CA40" s="24" t="s">
        <v>29</v>
      </c>
      <c r="CB40" s="24" t="s">
        <v>29</v>
      </c>
    </row>
    <row r="41" spans="2:80" s="1" customFormat="1" ht="13.9" customHeight="1">
      <c r="B41" s="57" t="str">
        <f>Roster_Selection_Men!AB60&amp;" " &amp; "V "</f>
        <v xml:space="preserve">Indianapolis ,University Of V </v>
      </c>
      <c r="C41" s="57" t="str">
        <f>Roster_Selection_Men!AD60</f>
        <v>22-29863</v>
      </c>
      <c r="D41" s="57" t="str">
        <f>Roster_Selection_Men!AE60</f>
        <v>Wesley Hawk</v>
      </c>
      <c r="E41" s="58"/>
      <c r="F41" s="1" t="str">
        <f>IF(ISERROR(Individual_Scores_Men_Var!E41), " ", IF(Individual_Scores_Men_Var!E41 = "Yes", "Yes", "  "))</f>
        <v xml:space="preserve">  </v>
      </c>
      <c r="G41" s="24" t="s">
        <v>29</v>
      </c>
      <c r="H41" s="24" t="s">
        <v>29</v>
      </c>
      <c r="I41" s="24" t="s">
        <v>29</v>
      </c>
      <c r="J41" s="24" t="s">
        <v>29</v>
      </c>
      <c r="K41" s="24" t="s">
        <v>29</v>
      </c>
      <c r="L41" s="24" t="s">
        <v>29</v>
      </c>
      <c r="M41" s="24" t="s">
        <v>29</v>
      </c>
      <c r="N41" s="24" t="s">
        <v>29</v>
      </c>
      <c r="O41" s="24" t="s">
        <v>29</v>
      </c>
      <c r="P41" s="24" t="s">
        <v>29</v>
      </c>
      <c r="Q41" s="24" t="s">
        <v>29</v>
      </c>
      <c r="R41" s="24" t="s">
        <v>29</v>
      </c>
      <c r="S41" s="24" t="s">
        <v>29</v>
      </c>
      <c r="T41" s="24" t="s">
        <v>29</v>
      </c>
      <c r="U41" s="24" t="s">
        <v>29</v>
      </c>
      <c r="V41" s="24" t="s">
        <v>29</v>
      </c>
      <c r="W41" s="24" t="s">
        <v>29</v>
      </c>
      <c r="X41" s="24" t="s">
        <v>29</v>
      </c>
      <c r="Y41" s="24" t="s">
        <v>29</v>
      </c>
      <c r="Z41" s="24" t="s">
        <v>29</v>
      </c>
      <c r="AA41" s="24" t="s">
        <v>29</v>
      </c>
      <c r="AB41" s="24" t="s">
        <v>29</v>
      </c>
      <c r="AC41" s="24" t="s">
        <v>29</v>
      </c>
      <c r="AD41" s="24" t="s">
        <v>29</v>
      </c>
      <c r="AE41" s="24" t="s">
        <v>29</v>
      </c>
      <c r="AF41" s="24" t="s">
        <v>29</v>
      </c>
      <c r="AG41" s="24" t="s">
        <v>29</v>
      </c>
      <c r="AH41" s="24" t="s">
        <v>29</v>
      </c>
      <c r="AI41" s="24" t="s">
        <v>29</v>
      </c>
      <c r="AJ41" s="24" t="s">
        <v>29</v>
      </c>
      <c r="AK41" s="24" t="s">
        <v>29</v>
      </c>
      <c r="AL41" s="24" t="s">
        <v>29</v>
      </c>
      <c r="AM41" s="24" t="s">
        <v>29</v>
      </c>
      <c r="AN41" s="24" t="s">
        <v>29</v>
      </c>
      <c r="AO41" s="24" t="s">
        <v>29</v>
      </c>
      <c r="AP41" s="24" t="s">
        <v>29</v>
      </c>
      <c r="AQ41" s="24" t="s">
        <v>29</v>
      </c>
      <c r="AR41" s="24" t="s">
        <v>29</v>
      </c>
      <c r="AS41" s="24" t="s">
        <v>29</v>
      </c>
      <c r="AT41" s="24" t="s">
        <v>29</v>
      </c>
      <c r="AU41" s="24" t="s">
        <v>29</v>
      </c>
      <c r="AV41" s="24" t="s">
        <v>29</v>
      </c>
      <c r="AW41" s="24" t="s">
        <v>29</v>
      </c>
      <c r="AX41" s="24" t="s">
        <v>29</v>
      </c>
      <c r="AY41" s="24" t="s">
        <v>29</v>
      </c>
      <c r="AZ41" s="24" t="s">
        <v>29</v>
      </c>
      <c r="BA41" s="24" t="s">
        <v>29</v>
      </c>
      <c r="BB41" s="24" t="s">
        <v>29</v>
      </c>
      <c r="BC41" s="24" t="s">
        <v>29</v>
      </c>
      <c r="BD41" s="24" t="s">
        <v>29</v>
      </c>
      <c r="BE41" s="24" t="s">
        <v>29</v>
      </c>
      <c r="BF41" s="24" t="s">
        <v>29</v>
      </c>
      <c r="BG41" s="24" t="s">
        <v>29</v>
      </c>
      <c r="BH41" s="24" t="s">
        <v>29</v>
      </c>
      <c r="BI41" s="24" t="s">
        <v>29</v>
      </c>
      <c r="BJ41" s="24" t="s">
        <v>29</v>
      </c>
      <c r="BK41" s="24" t="s">
        <v>29</v>
      </c>
      <c r="BL41" s="24" t="s">
        <v>29</v>
      </c>
      <c r="BM41" s="24" t="s">
        <v>29</v>
      </c>
      <c r="BN41" s="24" t="s">
        <v>29</v>
      </c>
      <c r="BO41" s="24" t="s">
        <v>29</v>
      </c>
      <c r="BP41" s="24" t="s">
        <v>29</v>
      </c>
      <c r="BQ41" s="24" t="s">
        <v>29</v>
      </c>
      <c r="BR41" s="24" t="s">
        <v>29</v>
      </c>
      <c r="BS41" s="24" t="s">
        <v>29</v>
      </c>
      <c r="BT41" s="24" t="s">
        <v>29</v>
      </c>
      <c r="BU41" s="24" t="s">
        <v>29</v>
      </c>
      <c r="BV41" s="24" t="s">
        <v>29</v>
      </c>
      <c r="BW41" s="24" t="s">
        <v>29</v>
      </c>
      <c r="BX41" s="24" t="s">
        <v>29</v>
      </c>
      <c r="BY41" s="24" t="s">
        <v>29</v>
      </c>
      <c r="BZ41" s="24" t="s">
        <v>29</v>
      </c>
      <c r="CA41" s="24" t="s">
        <v>29</v>
      </c>
      <c r="CB41" s="24" t="s">
        <v>29</v>
      </c>
    </row>
    <row r="42" spans="2:80" s="1" customFormat="1" ht="13.9" customHeight="1">
      <c r="B42" s="57" t="str">
        <f>Roster_Selection_Men!AB61&amp;" " &amp; "V "</f>
        <v xml:space="preserve">Indianapolis ,University Of V </v>
      </c>
      <c r="C42" s="57" t="str">
        <f>Roster_Selection_Men!AD61</f>
        <v>11-754989</v>
      </c>
      <c r="D42" s="57" t="str">
        <f>Roster_Selection_Men!AE61</f>
        <v>William Likens</v>
      </c>
      <c r="E42" s="58"/>
      <c r="F42" s="1" t="str">
        <f>IF(ISERROR(Individual_Scores_Men_Var!E42), " ", IF(Individual_Scores_Men_Var!E42 = "Yes", "Yes", "  "))</f>
        <v xml:space="preserve">  </v>
      </c>
      <c r="G42" s="24" t="s">
        <v>29</v>
      </c>
      <c r="H42" s="24" t="s">
        <v>29</v>
      </c>
      <c r="I42" s="24" t="s">
        <v>29</v>
      </c>
      <c r="J42" s="24" t="s">
        <v>29</v>
      </c>
      <c r="K42" s="24" t="s">
        <v>29</v>
      </c>
      <c r="L42" s="24" t="s">
        <v>29</v>
      </c>
      <c r="M42" s="24" t="s">
        <v>29</v>
      </c>
      <c r="N42" s="24" t="s">
        <v>29</v>
      </c>
      <c r="O42" s="24" t="s">
        <v>29</v>
      </c>
      <c r="P42" s="24" t="s">
        <v>29</v>
      </c>
      <c r="Q42" s="24" t="s">
        <v>29</v>
      </c>
      <c r="R42" s="24" t="s">
        <v>29</v>
      </c>
      <c r="S42" s="24" t="s">
        <v>29</v>
      </c>
      <c r="T42" s="24" t="s">
        <v>29</v>
      </c>
      <c r="U42" s="24" t="s">
        <v>29</v>
      </c>
      <c r="V42" s="24" t="s">
        <v>29</v>
      </c>
      <c r="W42" s="24" t="s">
        <v>29</v>
      </c>
      <c r="X42" s="24" t="s">
        <v>29</v>
      </c>
      <c r="Y42" s="24" t="s">
        <v>29</v>
      </c>
      <c r="Z42" s="24" t="s">
        <v>29</v>
      </c>
      <c r="AA42" s="24" t="s">
        <v>29</v>
      </c>
      <c r="AB42" s="24" t="s">
        <v>29</v>
      </c>
      <c r="AC42" s="24" t="s">
        <v>29</v>
      </c>
      <c r="AD42" s="24" t="s">
        <v>29</v>
      </c>
      <c r="AE42" s="24" t="s">
        <v>29</v>
      </c>
      <c r="AF42" s="24" t="s">
        <v>29</v>
      </c>
      <c r="AG42" s="24" t="s">
        <v>29</v>
      </c>
      <c r="AH42" s="24" t="s">
        <v>29</v>
      </c>
      <c r="AI42" s="24" t="s">
        <v>29</v>
      </c>
      <c r="AJ42" s="24" t="s">
        <v>29</v>
      </c>
      <c r="AK42" s="24" t="s">
        <v>29</v>
      </c>
      <c r="AL42" s="24" t="s">
        <v>29</v>
      </c>
      <c r="AM42" s="24" t="s">
        <v>29</v>
      </c>
      <c r="AN42" s="24" t="s">
        <v>29</v>
      </c>
      <c r="AO42" s="24" t="s">
        <v>29</v>
      </c>
      <c r="AP42" s="24" t="s">
        <v>29</v>
      </c>
      <c r="AQ42" s="24" t="s">
        <v>29</v>
      </c>
      <c r="AR42" s="24" t="s">
        <v>29</v>
      </c>
      <c r="AS42" s="24" t="s">
        <v>29</v>
      </c>
      <c r="AT42" s="24" t="s">
        <v>29</v>
      </c>
      <c r="AU42" s="24" t="s">
        <v>29</v>
      </c>
      <c r="AV42" s="24" t="s">
        <v>29</v>
      </c>
      <c r="AW42" s="24" t="s">
        <v>29</v>
      </c>
      <c r="AX42" s="24" t="s">
        <v>29</v>
      </c>
      <c r="AY42" s="24" t="s">
        <v>29</v>
      </c>
      <c r="AZ42" s="24" t="s">
        <v>29</v>
      </c>
      <c r="BA42" s="24" t="s">
        <v>29</v>
      </c>
      <c r="BB42" s="24" t="s">
        <v>29</v>
      </c>
      <c r="BC42" s="24" t="s">
        <v>29</v>
      </c>
      <c r="BD42" s="24" t="s">
        <v>29</v>
      </c>
      <c r="BE42" s="24" t="s">
        <v>29</v>
      </c>
      <c r="BF42" s="24" t="s">
        <v>29</v>
      </c>
      <c r="BG42" s="24" t="s">
        <v>29</v>
      </c>
      <c r="BH42" s="24" t="s">
        <v>29</v>
      </c>
      <c r="BI42" s="24" t="s">
        <v>29</v>
      </c>
      <c r="BJ42" s="24" t="s">
        <v>29</v>
      </c>
      <c r="BK42" s="24" t="s">
        <v>29</v>
      </c>
      <c r="BL42" s="24" t="s">
        <v>29</v>
      </c>
      <c r="BM42" s="24" t="s">
        <v>29</v>
      </c>
      <c r="BN42" s="24" t="s">
        <v>29</v>
      </c>
      <c r="BO42" s="24" t="s">
        <v>29</v>
      </c>
      <c r="BP42" s="24" t="s">
        <v>29</v>
      </c>
      <c r="BQ42" s="24" t="s">
        <v>29</v>
      </c>
      <c r="BR42" s="24" t="s">
        <v>29</v>
      </c>
      <c r="BS42" s="24" t="s">
        <v>29</v>
      </c>
      <c r="BT42" s="24" t="s">
        <v>29</v>
      </c>
      <c r="BU42" s="24" t="s">
        <v>29</v>
      </c>
      <c r="BV42" s="24" t="s">
        <v>29</v>
      </c>
      <c r="BW42" s="24" t="s">
        <v>29</v>
      </c>
      <c r="BX42" s="24" t="s">
        <v>29</v>
      </c>
      <c r="BY42" s="24" t="s">
        <v>29</v>
      </c>
      <c r="BZ42" s="24" t="s">
        <v>29</v>
      </c>
      <c r="CA42" s="24" t="s">
        <v>29</v>
      </c>
      <c r="CB42" s="24" t="s">
        <v>29</v>
      </c>
    </row>
    <row r="43" spans="2:80" s="1" customFormat="1" ht="13.9" customHeight="1">
      <c r="B43" s="57" t="str">
        <f>Roster_Selection_Men!AB62&amp;" " &amp; "V "</f>
        <v xml:space="preserve">Indianapolis ,University Of V </v>
      </c>
      <c r="C43" s="57" t="str">
        <f>Roster_Selection_Men!AD62</f>
        <v>19-72428</v>
      </c>
      <c r="D43" s="57" t="str">
        <f>Roster_Selection_Men!AE62</f>
        <v>Zander Parise</v>
      </c>
      <c r="E43" s="58"/>
      <c r="F43" s="1" t="str">
        <f>IF(ISERROR(Individual_Scores_Men_Var!E43), " ", IF(Individual_Scores_Men_Var!E43 = "Yes", "Yes", "  "))</f>
        <v xml:space="preserve">  </v>
      </c>
      <c r="G43" s="24" t="s">
        <v>29</v>
      </c>
      <c r="H43" s="24" t="s">
        <v>29</v>
      </c>
      <c r="I43" s="24" t="s">
        <v>29</v>
      </c>
      <c r="J43" s="24" t="s">
        <v>29</v>
      </c>
      <c r="K43" s="24" t="s">
        <v>29</v>
      </c>
      <c r="L43" s="24" t="s">
        <v>29</v>
      </c>
      <c r="M43" s="24" t="s">
        <v>29</v>
      </c>
      <c r="N43" s="24" t="s">
        <v>29</v>
      </c>
      <c r="O43" s="24" t="s">
        <v>29</v>
      </c>
      <c r="P43" s="24" t="s">
        <v>29</v>
      </c>
      <c r="Q43" s="24" t="s">
        <v>29</v>
      </c>
      <c r="R43" s="24" t="s">
        <v>29</v>
      </c>
      <c r="S43" s="24" t="s">
        <v>29</v>
      </c>
      <c r="T43" s="24" t="s">
        <v>29</v>
      </c>
      <c r="U43" s="24" t="s">
        <v>29</v>
      </c>
      <c r="V43" s="24" t="s">
        <v>29</v>
      </c>
      <c r="W43" s="24" t="s">
        <v>29</v>
      </c>
      <c r="X43" s="24" t="s">
        <v>29</v>
      </c>
      <c r="Y43" s="24" t="s">
        <v>29</v>
      </c>
      <c r="Z43" s="24" t="s">
        <v>29</v>
      </c>
      <c r="AA43" s="24" t="s">
        <v>29</v>
      </c>
      <c r="AB43" s="24" t="s">
        <v>29</v>
      </c>
      <c r="AC43" s="24" t="s">
        <v>29</v>
      </c>
      <c r="AD43" s="24" t="s">
        <v>29</v>
      </c>
      <c r="AE43" s="24" t="s">
        <v>29</v>
      </c>
      <c r="AF43" s="24" t="s">
        <v>29</v>
      </c>
      <c r="AG43" s="24" t="s">
        <v>29</v>
      </c>
      <c r="AH43" s="24" t="s">
        <v>29</v>
      </c>
      <c r="AI43" s="24" t="s">
        <v>29</v>
      </c>
      <c r="AJ43" s="24" t="s">
        <v>29</v>
      </c>
      <c r="AK43" s="24" t="s">
        <v>29</v>
      </c>
      <c r="AL43" s="24" t="s">
        <v>29</v>
      </c>
      <c r="AM43" s="24" t="s">
        <v>29</v>
      </c>
      <c r="AN43" s="24" t="s">
        <v>29</v>
      </c>
      <c r="AO43" s="24" t="s">
        <v>29</v>
      </c>
      <c r="AP43" s="24" t="s">
        <v>29</v>
      </c>
      <c r="AQ43" s="24" t="s">
        <v>29</v>
      </c>
      <c r="AR43" s="24" t="s">
        <v>29</v>
      </c>
      <c r="AS43" s="24" t="s">
        <v>29</v>
      </c>
      <c r="AT43" s="24" t="s">
        <v>29</v>
      </c>
      <c r="AU43" s="24" t="s">
        <v>29</v>
      </c>
      <c r="AV43" s="24" t="s">
        <v>29</v>
      </c>
      <c r="AW43" s="24" t="s">
        <v>29</v>
      </c>
      <c r="AX43" s="24" t="s">
        <v>29</v>
      </c>
      <c r="AY43" s="24" t="s">
        <v>29</v>
      </c>
      <c r="AZ43" s="24" t="s">
        <v>29</v>
      </c>
      <c r="BA43" s="24" t="s">
        <v>29</v>
      </c>
      <c r="BB43" s="24" t="s">
        <v>29</v>
      </c>
      <c r="BC43" s="24" t="s">
        <v>29</v>
      </c>
      <c r="BD43" s="24" t="s">
        <v>29</v>
      </c>
      <c r="BE43" s="24" t="s">
        <v>29</v>
      </c>
      <c r="BF43" s="24" t="s">
        <v>29</v>
      </c>
      <c r="BG43" s="24" t="s">
        <v>29</v>
      </c>
      <c r="BH43" s="24" t="s">
        <v>29</v>
      </c>
      <c r="BI43" s="24" t="s">
        <v>29</v>
      </c>
      <c r="BJ43" s="24" t="s">
        <v>29</v>
      </c>
      <c r="BK43" s="24" t="s">
        <v>29</v>
      </c>
      <c r="BL43" s="24" t="s">
        <v>29</v>
      </c>
      <c r="BM43" s="24" t="s">
        <v>29</v>
      </c>
      <c r="BN43" s="24" t="s">
        <v>29</v>
      </c>
      <c r="BO43" s="24" t="s">
        <v>29</v>
      </c>
      <c r="BP43" s="24" t="s">
        <v>29</v>
      </c>
      <c r="BQ43" s="24" t="s">
        <v>29</v>
      </c>
      <c r="BR43" s="24" t="s">
        <v>29</v>
      </c>
      <c r="BS43" s="24" t="s">
        <v>29</v>
      </c>
      <c r="BT43" s="24" t="s">
        <v>29</v>
      </c>
      <c r="BU43" s="24" t="s">
        <v>29</v>
      </c>
      <c r="BV43" s="24" t="s">
        <v>29</v>
      </c>
      <c r="BW43" s="24" t="s">
        <v>29</v>
      </c>
      <c r="BX43" s="24" t="s">
        <v>29</v>
      </c>
      <c r="BY43" s="24" t="s">
        <v>29</v>
      </c>
      <c r="BZ43" s="24" t="s">
        <v>29</v>
      </c>
      <c r="CA43" s="24" t="s">
        <v>29</v>
      </c>
      <c r="CB43" s="24" t="s">
        <v>29</v>
      </c>
    </row>
    <row r="44" spans="2:80" s="1" customFormat="1" ht="13.9" customHeight="1">
      <c r="B44" s="57" t="str">
        <f>Roster_Selection_Men!AB63&amp;" " &amp; "V "</f>
        <v xml:space="preserve"> V </v>
      </c>
      <c r="C44" s="57" t="str">
        <f>Roster_Selection_Men!AD63</f>
        <v/>
      </c>
      <c r="D44" s="57" t="str">
        <f>Roster_Selection_Men!AE63</f>
        <v/>
      </c>
      <c r="E44" s="58"/>
      <c r="F44" s="1" t="str">
        <f>IF(ISERROR(Individual_Scores_Men_Var!E44), " ", IF(Individual_Scores_Men_Var!E44 = "Yes", "Yes", "  "))</f>
        <v xml:space="preserve">  </v>
      </c>
      <c r="G44" s="24" t="s">
        <v>29</v>
      </c>
      <c r="H44" s="24" t="s">
        <v>29</v>
      </c>
      <c r="I44" s="24" t="s">
        <v>29</v>
      </c>
      <c r="J44" s="24" t="s">
        <v>29</v>
      </c>
      <c r="K44" s="24" t="s">
        <v>29</v>
      </c>
      <c r="L44" s="24" t="s">
        <v>29</v>
      </c>
      <c r="M44" s="24" t="s">
        <v>29</v>
      </c>
      <c r="N44" s="24" t="s">
        <v>29</v>
      </c>
      <c r="O44" s="24" t="s">
        <v>29</v>
      </c>
      <c r="P44" s="24" t="s">
        <v>29</v>
      </c>
      <c r="Q44" s="24" t="s">
        <v>29</v>
      </c>
      <c r="R44" s="24" t="s">
        <v>29</v>
      </c>
      <c r="S44" s="24" t="s">
        <v>29</v>
      </c>
      <c r="T44" s="24" t="s">
        <v>29</v>
      </c>
      <c r="U44" s="24" t="s">
        <v>29</v>
      </c>
      <c r="V44" s="24" t="s">
        <v>29</v>
      </c>
      <c r="W44" s="24" t="s">
        <v>29</v>
      </c>
      <c r="X44" s="24" t="s">
        <v>29</v>
      </c>
      <c r="Y44" s="24" t="s">
        <v>29</v>
      </c>
      <c r="Z44" s="24" t="s">
        <v>29</v>
      </c>
      <c r="AA44" s="24" t="s">
        <v>29</v>
      </c>
      <c r="AB44" s="24" t="s">
        <v>29</v>
      </c>
      <c r="AC44" s="24" t="s">
        <v>29</v>
      </c>
      <c r="AD44" s="24" t="s">
        <v>29</v>
      </c>
      <c r="AE44" s="24" t="s">
        <v>29</v>
      </c>
      <c r="AF44" s="24" t="s">
        <v>29</v>
      </c>
      <c r="AG44" s="24" t="s">
        <v>29</v>
      </c>
      <c r="AH44" s="24" t="s">
        <v>29</v>
      </c>
      <c r="AI44" s="24" t="s">
        <v>29</v>
      </c>
      <c r="AJ44" s="24" t="s">
        <v>29</v>
      </c>
      <c r="AK44" s="24" t="s">
        <v>29</v>
      </c>
      <c r="AL44" s="24" t="s">
        <v>29</v>
      </c>
      <c r="AM44" s="24" t="s">
        <v>29</v>
      </c>
      <c r="AN44" s="24" t="s">
        <v>29</v>
      </c>
      <c r="AO44" s="24" t="s">
        <v>29</v>
      </c>
      <c r="AP44" s="24" t="s">
        <v>29</v>
      </c>
      <c r="AQ44" s="24" t="s">
        <v>29</v>
      </c>
      <c r="AR44" s="24" t="s">
        <v>29</v>
      </c>
      <c r="AS44" s="24" t="s">
        <v>29</v>
      </c>
      <c r="AT44" s="24" t="s">
        <v>29</v>
      </c>
      <c r="AU44" s="24" t="s">
        <v>29</v>
      </c>
      <c r="AV44" s="24" t="s">
        <v>29</v>
      </c>
      <c r="AW44" s="24" t="s">
        <v>29</v>
      </c>
      <c r="AX44" s="24" t="s">
        <v>29</v>
      </c>
      <c r="AY44" s="24" t="s">
        <v>29</v>
      </c>
      <c r="AZ44" s="24" t="s">
        <v>29</v>
      </c>
      <c r="BA44" s="24" t="s">
        <v>29</v>
      </c>
      <c r="BB44" s="24" t="s">
        <v>29</v>
      </c>
      <c r="BC44" s="24" t="s">
        <v>29</v>
      </c>
      <c r="BD44" s="24" t="s">
        <v>29</v>
      </c>
      <c r="BE44" s="24" t="s">
        <v>29</v>
      </c>
      <c r="BF44" s="24" t="s">
        <v>29</v>
      </c>
      <c r="BG44" s="24" t="s">
        <v>29</v>
      </c>
      <c r="BH44" s="24" t="s">
        <v>29</v>
      </c>
      <c r="BI44" s="24" t="s">
        <v>29</v>
      </c>
      <c r="BJ44" s="24" t="s">
        <v>29</v>
      </c>
      <c r="BK44" s="24" t="s">
        <v>29</v>
      </c>
      <c r="BL44" s="24" t="s">
        <v>29</v>
      </c>
      <c r="BM44" s="24" t="s">
        <v>29</v>
      </c>
      <c r="BN44" s="24" t="s">
        <v>29</v>
      </c>
      <c r="BO44" s="24" t="s">
        <v>29</v>
      </c>
      <c r="BP44" s="24" t="s">
        <v>29</v>
      </c>
      <c r="BQ44" s="24" t="s">
        <v>29</v>
      </c>
      <c r="BR44" s="24" t="s">
        <v>29</v>
      </c>
      <c r="BS44" s="24" t="s">
        <v>29</v>
      </c>
      <c r="BT44" s="24" t="s">
        <v>29</v>
      </c>
      <c r="BU44" s="24" t="s">
        <v>29</v>
      </c>
      <c r="BV44" s="24" t="s">
        <v>29</v>
      </c>
      <c r="BW44" s="24" t="s">
        <v>29</v>
      </c>
      <c r="BX44" s="24" t="s">
        <v>29</v>
      </c>
      <c r="BY44" s="24" t="s">
        <v>29</v>
      </c>
      <c r="BZ44" s="24" t="s">
        <v>29</v>
      </c>
      <c r="CA44" s="24" t="s">
        <v>29</v>
      </c>
      <c r="CB44" s="24" t="s">
        <v>29</v>
      </c>
    </row>
    <row r="45" spans="2:80" s="1" customFormat="1" ht="13.9" customHeight="1">
      <c r="B45" s="57" t="str">
        <f>Roster_Selection_Men!AB64&amp;" " &amp; "V "</f>
        <v xml:space="preserve"> V </v>
      </c>
      <c r="C45" s="57" t="str">
        <f>Roster_Selection_Men!AD64</f>
        <v/>
      </c>
      <c r="D45" s="57" t="str">
        <f>Roster_Selection_Men!AE64</f>
        <v/>
      </c>
      <c r="E45" s="58"/>
      <c r="F45" s="1" t="str">
        <f>IF(ISERROR(Individual_Scores_Men_Var!E45), " ", IF(Individual_Scores_Men_Var!E45 = "Yes", "Yes", "  "))</f>
        <v xml:space="preserve">  </v>
      </c>
      <c r="G45" s="24" t="s">
        <v>29</v>
      </c>
      <c r="H45" s="24" t="s">
        <v>29</v>
      </c>
      <c r="I45" s="24" t="s">
        <v>29</v>
      </c>
      <c r="J45" s="24" t="s">
        <v>29</v>
      </c>
      <c r="K45" s="24" t="s">
        <v>29</v>
      </c>
      <c r="L45" s="24" t="s">
        <v>29</v>
      </c>
      <c r="M45" s="24" t="s">
        <v>29</v>
      </c>
      <c r="N45" s="24" t="s">
        <v>29</v>
      </c>
      <c r="O45" s="24" t="s">
        <v>29</v>
      </c>
      <c r="P45" s="24" t="s">
        <v>29</v>
      </c>
      <c r="Q45" s="24" t="s">
        <v>29</v>
      </c>
      <c r="R45" s="24" t="s">
        <v>29</v>
      </c>
      <c r="S45" s="24" t="s">
        <v>29</v>
      </c>
      <c r="T45" s="24" t="s">
        <v>29</v>
      </c>
      <c r="U45" s="24" t="s">
        <v>29</v>
      </c>
      <c r="V45" s="24" t="s">
        <v>29</v>
      </c>
      <c r="W45" s="24" t="s">
        <v>29</v>
      </c>
      <c r="X45" s="24" t="s">
        <v>29</v>
      </c>
      <c r="Y45" s="24" t="s">
        <v>29</v>
      </c>
      <c r="Z45" s="24" t="s">
        <v>29</v>
      </c>
      <c r="AA45" s="24" t="s">
        <v>29</v>
      </c>
      <c r="AB45" s="24" t="s">
        <v>29</v>
      </c>
      <c r="AC45" s="24" t="s">
        <v>29</v>
      </c>
      <c r="AD45" s="24" t="s">
        <v>29</v>
      </c>
      <c r="AE45" s="24" t="s">
        <v>29</v>
      </c>
      <c r="AF45" s="24" t="s">
        <v>29</v>
      </c>
      <c r="AG45" s="24" t="s">
        <v>29</v>
      </c>
      <c r="AH45" s="24" t="s">
        <v>29</v>
      </c>
      <c r="AI45" s="24" t="s">
        <v>29</v>
      </c>
      <c r="AJ45" s="24" t="s">
        <v>29</v>
      </c>
      <c r="AK45" s="24" t="s">
        <v>29</v>
      </c>
      <c r="AL45" s="24" t="s">
        <v>29</v>
      </c>
      <c r="AM45" s="24" t="s">
        <v>29</v>
      </c>
      <c r="AN45" s="24" t="s">
        <v>29</v>
      </c>
      <c r="AO45" s="24" t="s">
        <v>29</v>
      </c>
      <c r="AP45" s="24" t="s">
        <v>29</v>
      </c>
      <c r="AQ45" s="24" t="s">
        <v>29</v>
      </c>
      <c r="AR45" s="24" t="s">
        <v>29</v>
      </c>
      <c r="AS45" s="24" t="s">
        <v>29</v>
      </c>
      <c r="AT45" s="24" t="s">
        <v>29</v>
      </c>
      <c r="AU45" s="24" t="s">
        <v>29</v>
      </c>
      <c r="AV45" s="24" t="s">
        <v>29</v>
      </c>
      <c r="AW45" s="24" t="s">
        <v>29</v>
      </c>
      <c r="AX45" s="24" t="s">
        <v>29</v>
      </c>
      <c r="AY45" s="24" t="s">
        <v>29</v>
      </c>
      <c r="AZ45" s="24" t="s">
        <v>29</v>
      </c>
      <c r="BA45" s="24" t="s">
        <v>29</v>
      </c>
      <c r="BB45" s="24" t="s">
        <v>29</v>
      </c>
      <c r="BC45" s="24" t="s">
        <v>29</v>
      </c>
      <c r="BD45" s="24" t="s">
        <v>29</v>
      </c>
      <c r="BE45" s="24" t="s">
        <v>29</v>
      </c>
      <c r="BF45" s="24" t="s">
        <v>29</v>
      </c>
      <c r="BG45" s="24" t="s">
        <v>29</v>
      </c>
      <c r="BH45" s="24" t="s">
        <v>29</v>
      </c>
      <c r="BI45" s="24" t="s">
        <v>29</v>
      </c>
      <c r="BJ45" s="24" t="s">
        <v>29</v>
      </c>
      <c r="BK45" s="24" t="s">
        <v>29</v>
      </c>
      <c r="BL45" s="24" t="s">
        <v>29</v>
      </c>
      <c r="BM45" s="24" t="s">
        <v>29</v>
      </c>
      <c r="BN45" s="24" t="s">
        <v>29</v>
      </c>
      <c r="BO45" s="24" t="s">
        <v>29</v>
      </c>
      <c r="BP45" s="24" t="s">
        <v>29</v>
      </c>
      <c r="BQ45" s="24" t="s">
        <v>29</v>
      </c>
      <c r="BR45" s="24" t="s">
        <v>29</v>
      </c>
      <c r="BS45" s="24" t="s">
        <v>29</v>
      </c>
      <c r="BT45" s="24" t="s">
        <v>29</v>
      </c>
      <c r="BU45" s="24" t="s">
        <v>29</v>
      </c>
      <c r="BV45" s="24" t="s">
        <v>29</v>
      </c>
      <c r="BW45" s="24" t="s">
        <v>29</v>
      </c>
      <c r="BX45" s="24" t="s">
        <v>29</v>
      </c>
      <c r="BY45" s="24" t="s">
        <v>29</v>
      </c>
      <c r="BZ45" s="24" t="s">
        <v>29</v>
      </c>
      <c r="CA45" s="24" t="s">
        <v>29</v>
      </c>
      <c r="CB45" s="24" t="s">
        <v>29</v>
      </c>
    </row>
    <row r="46" spans="2:80" s="1" customFormat="1" ht="15.75" customHeight="1">
      <c r="B46" s="57" t="s">
        <v>747</v>
      </c>
      <c r="C46" s="59" t="str">
        <f>Individual_Scores_Men_Var!C46</f>
        <v/>
      </c>
      <c r="D46" s="60" t="str">
        <f>Individual_Scores_Men_Var!D46</f>
        <v/>
      </c>
      <c r="E46" s="58"/>
      <c r="F46" s="13"/>
      <c r="G46" s="24" t="s">
        <v>29</v>
      </c>
      <c r="H46" s="24" t="s">
        <v>29</v>
      </c>
      <c r="I46" s="24" t="s">
        <v>29</v>
      </c>
      <c r="J46" s="24" t="s">
        <v>29</v>
      </c>
      <c r="K46" s="24" t="s">
        <v>29</v>
      </c>
      <c r="L46" s="24" t="s">
        <v>29</v>
      </c>
      <c r="M46" s="24" t="s">
        <v>29</v>
      </c>
      <c r="N46" s="24" t="s">
        <v>29</v>
      </c>
      <c r="O46" s="24" t="s">
        <v>29</v>
      </c>
      <c r="P46" s="24" t="s">
        <v>29</v>
      </c>
      <c r="Q46" s="24" t="s">
        <v>29</v>
      </c>
      <c r="R46" s="24" t="s">
        <v>29</v>
      </c>
      <c r="S46" s="24" t="s">
        <v>29</v>
      </c>
      <c r="T46" s="24" t="s">
        <v>29</v>
      </c>
      <c r="U46" s="24" t="s">
        <v>29</v>
      </c>
      <c r="V46" s="24" t="s">
        <v>29</v>
      </c>
      <c r="W46" s="24" t="s">
        <v>29</v>
      </c>
      <c r="X46" s="24" t="s">
        <v>29</v>
      </c>
      <c r="Y46" s="24" t="s">
        <v>29</v>
      </c>
      <c r="Z46" s="24" t="s">
        <v>29</v>
      </c>
      <c r="AA46" s="24" t="s">
        <v>29</v>
      </c>
      <c r="AB46" s="24" t="s">
        <v>29</v>
      </c>
      <c r="AC46" s="24" t="s">
        <v>29</v>
      </c>
      <c r="AD46" s="24" t="s">
        <v>29</v>
      </c>
      <c r="AE46" s="24" t="s">
        <v>29</v>
      </c>
      <c r="AF46" s="24" t="s">
        <v>29</v>
      </c>
      <c r="AG46" s="24" t="s">
        <v>29</v>
      </c>
      <c r="AH46" s="24" t="s">
        <v>29</v>
      </c>
      <c r="AI46" s="24" t="s">
        <v>29</v>
      </c>
      <c r="AJ46" s="24" t="s">
        <v>29</v>
      </c>
      <c r="AK46" s="24" t="s">
        <v>29</v>
      </c>
      <c r="AL46" s="24" t="s">
        <v>29</v>
      </c>
      <c r="AM46" s="24" t="s">
        <v>29</v>
      </c>
      <c r="AN46" s="24" t="s">
        <v>29</v>
      </c>
      <c r="AO46" s="24" t="s">
        <v>29</v>
      </c>
      <c r="AP46" s="24" t="s">
        <v>29</v>
      </c>
      <c r="AQ46" s="24" t="s">
        <v>29</v>
      </c>
      <c r="AR46" s="24" t="s">
        <v>29</v>
      </c>
      <c r="AS46" s="24" t="s">
        <v>29</v>
      </c>
      <c r="AT46" s="24" t="s">
        <v>29</v>
      </c>
      <c r="AU46" s="24" t="s">
        <v>29</v>
      </c>
      <c r="AV46" s="24" t="s">
        <v>29</v>
      </c>
      <c r="AW46" s="24" t="s">
        <v>29</v>
      </c>
      <c r="AX46" s="24" t="s">
        <v>29</v>
      </c>
      <c r="AY46" s="24" t="s">
        <v>29</v>
      </c>
      <c r="AZ46" s="24" t="s">
        <v>29</v>
      </c>
      <c r="BA46" s="24" t="s">
        <v>29</v>
      </c>
      <c r="BB46" s="24" t="s">
        <v>29</v>
      </c>
      <c r="BC46" s="24" t="s">
        <v>29</v>
      </c>
      <c r="BD46" s="24" t="s">
        <v>29</v>
      </c>
      <c r="BE46" s="24" t="s">
        <v>29</v>
      </c>
      <c r="BF46" s="24" t="s">
        <v>29</v>
      </c>
      <c r="BG46" s="24" t="s">
        <v>29</v>
      </c>
      <c r="BH46" s="24" t="s">
        <v>29</v>
      </c>
      <c r="BI46" s="24" t="s">
        <v>29</v>
      </c>
      <c r="BJ46" s="24" t="s">
        <v>29</v>
      </c>
      <c r="BK46" s="24" t="s">
        <v>29</v>
      </c>
      <c r="BL46" s="24" t="s">
        <v>29</v>
      </c>
      <c r="BM46" s="24" t="s">
        <v>29</v>
      </c>
      <c r="BN46" s="24" t="s">
        <v>29</v>
      </c>
      <c r="BO46" s="24" t="s">
        <v>29</v>
      </c>
      <c r="BP46" s="24" t="s">
        <v>29</v>
      </c>
      <c r="BQ46" s="24" t="s">
        <v>29</v>
      </c>
      <c r="BR46" s="24" t="s">
        <v>29</v>
      </c>
      <c r="BS46" s="24" t="s">
        <v>29</v>
      </c>
      <c r="BT46" s="24" t="s">
        <v>29</v>
      </c>
      <c r="BU46" s="24" t="s">
        <v>29</v>
      </c>
      <c r="BV46" s="24" t="s">
        <v>29</v>
      </c>
      <c r="BW46" s="24" t="s">
        <v>29</v>
      </c>
      <c r="BX46" s="24" t="s">
        <v>29</v>
      </c>
      <c r="BY46" s="24" t="s">
        <v>29</v>
      </c>
      <c r="BZ46" s="24" t="s">
        <v>29</v>
      </c>
      <c r="CA46" s="24" t="s">
        <v>29</v>
      </c>
      <c r="CB46" s="24" t="s">
        <v>29</v>
      </c>
    </row>
    <row r="47" spans="2:80" s="1" customFormat="1" ht="13.9" customHeight="1">
      <c r="B47" s="57" t="s">
        <v>747</v>
      </c>
      <c r="C47" s="59" t="str">
        <f>Individual_Scores_Men_Var!C47</f>
        <v/>
      </c>
      <c r="D47" s="60" t="str">
        <f>Individual_Scores_Men_Var!D47</f>
        <v/>
      </c>
      <c r="E47" s="58"/>
      <c r="F47" s="13"/>
      <c r="G47" s="24" t="s">
        <v>29</v>
      </c>
      <c r="H47" s="24" t="s">
        <v>29</v>
      </c>
      <c r="I47" s="24" t="s">
        <v>29</v>
      </c>
      <c r="J47" s="24" t="s">
        <v>29</v>
      </c>
      <c r="K47" s="24" t="s">
        <v>29</v>
      </c>
      <c r="L47" s="24" t="s">
        <v>29</v>
      </c>
      <c r="M47" s="24" t="s">
        <v>29</v>
      </c>
      <c r="N47" s="24" t="s">
        <v>29</v>
      </c>
      <c r="O47" s="24" t="s">
        <v>29</v>
      </c>
      <c r="P47" s="24" t="s">
        <v>29</v>
      </c>
      <c r="Q47" s="24" t="s">
        <v>29</v>
      </c>
      <c r="R47" s="24" t="s">
        <v>29</v>
      </c>
      <c r="S47" s="24" t="s">
        <v>29</v>
      </c>
      <c r="T47" s="24" t="s">
        <v>29</v>
      </c>
      <c r="U47" s="24" t="s">
        <v>29</v>
      </c>
      <c r="V47" s="24" t="s">
        <v>29</v>
      </c>
      <c r="W47" s="24" t="s">
        <v>29</v>
      </c>
      <c r="X47" s="24" t="s">
        <v>29</v>
      </c>
      <c r="Y47" s="24" t="s">
        <v>29</v>
      </c>
      <c r="Z47" s="24" t="s">
        <v>29</v>
      </c>
      <c r="AA47" s="24" t="s">
        <v>29</v>
      </c>
      <c r="AB47" s="24" t="s">
        <v>29</v>
      </c>
      <c r="AC47" s="24" t="s">
        <v>29</v>
      </c>
      <c r="AD47" s="24" t="s">
        <v>29</v>
      </c>
      <c r="AE47" s="24" t="s">
        <v>29</v>
      </c>
      <c r="AF47" s="24" t="s">
        <v>29</v>
      </c>
      <c r="AG47" s="24" t="s">
        <v>29</v>
      </c>
      <c r="AH47" s="24" t="s">
        <v>29</v>
      </c>
      <c r="AI47" s="24" t="s">
        <v>29</v>
      </c>
      <c r="AJ47" s="24" t="s">
        <v>29</v>
      </c>
      <c r="AK47" s="24" t="s">
        <v>29</v>
      </c>
      <c r="AL47" s="24" t="s">
        <v>29</v>
      </c>
      <c r="AM47" s="24" t="s">
        <v>29</v>
      </c>
      <c r="AN47" s="24" t="s">
        <v>29</v>
      </c>
      <c r="AO47" s="24" t="s">
        <v>29</v>
      </c>
      <c r="AP47" s="24" t="s">
        <v>29</v>
      </c>
      <c r="AQ47" s="24" t="s">
        <v>29</v>
      </c>
      <c r="AR47" s="24" t="s">
        <v>29</v>
      </c>
      <c r="AS47" s="24" t="s">
        <v>29</v>
      </c>
      <c r="AT47" s="24" t="s">
        <v>29</v>
      </c>
      <c r="AU47" s="24" t="s">
        <v>29</v>
      </c>
      <c r="AV47" s="24" t="s">
        <v>29</v>
      </c>
      <c r="AW47" s="24" t="s">
        <v>29</v>
      </c>
      <c r="AX47" s="24" t="s">
        <v>29</v>
      </c>
      <c r="AY47" s="24" t="s">
        <v>29</v>
      </c>
      <c r="AZ47" s="24" t="s">
        <v>29</v>
      </c>
      <c r="BA47" s="24" t="s">
        <v>29</v>
      </c>
      <c r="BB47" s="24" t="s">
        <v>29</v>
      </c>
      <c r="BC47" s="24" t="s">
        <v>29</v>
      </c>
      <c r="BD47" s="24" t="s">
        <v>29</v>
      </c>
      <c r="BE47" s="24" t="s">
        <v>29</v>
      </c>
      <c r="BF47" s="24" t="s">
        <v>29</v>
      </c>
      <c r="BG47" s="24" t="s">
        <v>29</v>
      </c>
      <c r="BH47" s="24" t="s">
        <v>29</v>
      </c>
      <c r="BI47" s="24" t="s">
        <v>29</v>
      </c>
      <c r="BJ47" s="24" t="s">
        <v>29</v>
      </c>
      <c r="BK47" s="24" t="s">
        <v>29</v>
      </c>
      <c r="BL47" s="24" t="s">
        <v>29</v>
      </c>
      <c r="BM47" s="24" t="s">
        <v>29</v>
      </c>
      <c r="BN47" s="24" t="s">
        <v>29</v>
      </c>
      <c r="BO47" s="24" t="s">
        <v>29</v>
      </c>
      <c r="BP47" s="24" t="s">
        <v>29</v>
      </c>
      <c r="BQ47" s="24" t="s">
        <v>29</v>
      </c>
      <c r="BR47" s="24" t="s">
        <v>29</v>
      </c>
      <c r="BS47" s="24" t="s">
        <v>29</v>
      </c>
      <c r="BT47" s="24" t="s">
        <v>29</v>
      </c>
      <c r="BU47" s="24" t="s">
        <v>29</v>
      </c>
      <c r="BV47" s="24" t="s">
        <v>29</v>
      </c>
      <c r="BW47" s="24" t="s">
        <v>29</v>
      </c>
      <c r="BX47" s="24" t="s">
        <v>29</v>
      </c>
      <c r="BY47" s="24" t="s">
        <v>29</v>
      </c>
      <c r="BZ47" s="24" t="s">
        <v>29</v>
      </c>
      <c r="CA47" s="24" t="s">
        <v>29</v>
      </c>
      <c r="CB47" s="24" t="s">
        <v>29</v>
      </c>
    </row>
    <row r="48" spans="2:80" s="1" customFormat="1" ht="13.9" customHeight="1">
      <c r="B48" s="57" t="s">
        <v>747</v>
      </c>
      <c r="C48" s="59" t="str">
        <f>Individual_Scores_Men_Var!C48</f>
        <v/>
      </c>
      <c r="D48" s="60" t="str">
        <f>Individual_Scores_Men_Var!D48</f>
        <v/>
      </c>
      <c r="E48" s="58"/>
      <c r="F48" s="13"/>
      <c r="G48" s="24" t="s">
        <v>29</v>
      </c>
      <c r="H48" s="24" t="s">
        <v>29</v>
      </c>
      <c r="I48" s="24" t="s">
        <v>29</v>
      </c>
      <c r="J48" s="24" t="s">
        <v>29</v>
      </c>
      <c r="K48" s="24" t="s">
        <v>29</v>
      </c>
      <c r="L48" s="24" t="s">
        <v>29</v>
      </c>
      <c r="M48" s="24" t="s">
        <v>29</v>
      </c>
      <c r="N48" s="24" t="s">
        <v>29</v>
      </c>
      <c r="O48" s="24" t="s">
        <v>29</v>
      </c>
      <c r="P48" s="24" t="s">
        <v>29</v>
      </c>
      <c r="Q48" s="24" t="s">
        <v>29</v>
      </c>
      <c r="R48" s="24" t="s">
        <v>29</v>
      </c>
      <c r="S48" s="24" t="s">
        <v>29</v>
      </c>
      <c r="T48" s="24" t="s">
        <v>29</v>
      </c>
      <c r="U48" s="24" t="s">
        <v>29</v>
      </c>
      <c r="V48" s="24" t="s">
        <v>29</v>
      </c>
      <c r="W48" s="24" t="s">
        <v>29</v>
      </c>
      <c r="X48" s="24" t="s">
        <v>29</v>
      </c>
      <c r="Y48" s="24" t="s">
        <v>29</v>
      </c>
      <c r="Z48" s="24" t="s">
        <v>29</v>
      </c>
      <c r="AA48" s="24" t="s">
        <v>29</v>
      </c>
      <c r="AB48" s="24" t="s">
        <v>29</v>
      </c>
      <c r="AC48" s="24" t="s">
        <v>29</v>
      </c>
      <c r="AD48" s="24" t="s">
        <v>29</v>
      </c>
      <c r="AE48" s="24" t="s">
        <v>29</v>
      </c>
      <c r="AF48" s="24" t="s">
        <v>29</v>
      </c>
      <c r="AG48" s="24" t="s">
        <v>29</v>
      </c>
      <c r="AH48" s="24" t="s">
        <v>29</v>
      </c>
      <c r="AI48" s="24" t="s">
        <v>29</v>
      </c>
      <c r="AJ48" s="24" t="s">
        <v>29</v>
      </c>
      <c r="AK48" s="24" t="s">
        <v>29</v>
      </c>
      <c r="AL48" s="24" t="s">
        <v>29</v>
      </c>
      <c r="AM48" s="24" t="s">
        <v>29</v>
      </c>
      <c r="AN48" s="24" t="s">
        <v>29</v>
      </c>
      <c r="AO48" s="24" t="s">
        <v>29</v>
      </c>
      <c r="AP48" s="24" t="s">
        <v>29</v>
      </c>
      <c r="AQ48" s="24" t="s">
        <v>29</v>
      </c>
      <c r="AR48" s="24" t="s">
        <v>29</v>
      </c>
      <c r="AS48" s="24" t="s">
        <v>29</v>
      </c>
      <c r="AT48" s="24" t="s">
        <v>29</v>
      </c>
      <c r="AU48" s="24" t="s">
        <v>29</v>
      </c>
      <c r="AV48" s="24" t="s">
        <v>29</v>
      </c>
      <c r="AW48" s="24" t="s">
        <v>29</v>
      </c>
      <c r="AX48" s="24" t="s">
        <v>29</v>
      </c>
      <c r="AY48" s="24" t="s">
        <v>29</v>
      </c>
      <c r="AZ48" s="24" t="s">
        <v>29</v>
      </c>
      <c r="BA48" s="24" t="s">
        <v>29</v>
      </c>
      <c r="BB48" s="24" t="s">
        <v>29</v>
      </c>
      <c r="BC48" s="24" t="s">
        <v>29</v>
      </c>
      <c r="BD48" s="24" t="s">
        <v>29</v>
      </c>
      <c r="BE48" s="24" t="s">
        <v>29</v>
      </c>
      <c r="BF48" s="24" t="s">
        <v>29</v>
      </c>
      <c r="BG48" s="24" t="s">
        <v>29</v>
      </c>
      <c r="BH48" s="24" t="s">
        <v>29</v>
      </c>
      <c r="BI48" s="24" t="s">
        <v>29</v>
      </c>
      <c r="BJ48" s="24" t="s">
        <v>29</v>
      </c>
      <c r="BK48" s="24" t="s">
        <v>29</v>
      </c>
      <c r="BL48" s="24" t="s">
        <v>29</v>
      </c>
      <c r="BM48" s="24" t="s">
        <v>29</v>
      </c>
      <c r="BN48" s="24" t="s">
        <v>29</v>
      </c>
      <c r="BO48" s="24" t="s">
        <v>29</v>
      </c>
      <c r="BP48" s="24" t="s">
        <v>29</v>
      </c>
      <c r="BQ48" s="24" t="s">
        <v>29</v>
      </c>
      <c r="BR48" s="24" t="s">
        <v>29</v>
      </c>
      <c r="BS48" s="24" t="s">
        <v>29</v>
      </c>
      <c r="BT48" s="24" t="s">
        <v>29</v>
      </c>
      <c r="BU48" s="24" t="s">
        <v>29</v>
      </c>
      <c r="BV48" s="24" t="s">
        <v>29</v>
      </c>
      <c r="BW48" s="24" t="s">
        <v>29</v>
      </c>
      <c r="BX48" s="24" t="s">
        <v>29</v>
      </c>
      <c r="BY48" s="24" t="s">
        <v>29</v>
      </c>
      <c r="BZ48" s="24" t="s">
        <v>29</v>
      </c>
      <c r="CA48" s="24" t="s">
        <v>29</v>
      </c>
      <c r="CB48" s="24" t="s">
        <v>29</v>
      </c>
    </row>
    <row r="49" spans="2:80" s="1" customFormat="1" ht="13.9" customHeight="1">
      <c r="B49" s="57" t="s">
        <v>29</v>
      </c>
      <c r="C49" s="57" t="s">
        <v>29</v>
      </c>
      <c r="D49" s="57" t="s">
        <v>29</v>
      </c>
      <c r="E49" s="61"/>
      <c r="G49" s="24" t="s">
        <v>29</v>
      </c>
      <c r="H49" s="24" t="s">
        <v>29</v>
      </c>
      <c r="I49" s="24" t="s">
        <v>29</v>
      </c>
      <c r="J49" s="24" t="s">
        <v>29</v>
      </c>
      <c r="K49" s="24" t="s">
        <v>29</v>
      </c>
      <c r="L49" s="24" t="s">
        <v>29</v>
      </c>
      <c r="M49" s="24" t="s">
        <v>29</v>
      </c>
      <c r="N49" s="24" t="s">
        <v>29</v>
      </c>
      <c r="O49" s="24" t="s">
        <v>29</v>
      </c>
      <c r="P49" s="24" t="s">
        <v>29</v>
      </c>
      <c r="Q49" s="24" t="s">
        <v>29</v>
      </c>
      <c r="R49" s="24" t="s">
        <v>29</v>
      </c>
      <c r="S49" s="24" t="s">
        <v>29</v>
      </c>
      <c r="T49" s="24" t="s">
        <v>29</v>
      </c>
      <c r="U49" s="24" t="s">
        <v>29</v>
      </c>
      <c r="V49" s="24" t="s">
        <v>29</v>
      </c>
      <c r="W49" s="24" t="s">
        <v>29</v>
      </c>
      <c r="X49" s="24" t="s">
        <v>29</v>
      </c>
      <c r="Y49" s="24" t="s">
        <v>29</v>
      </c>
      <c r="Z49" s="24" t="s">
        <v>29</v>
      </c>
      <c r="AA49" s="24" t="s">
        <v>29</v>
      </c>
      <c r="AB49" s="24" t="s">
        <v>29</v>
      </c>
      <c r="AC49" s="24" t="s">
        <v>29</v>
      </c>
      <c r="AD49" s="24" t="s">
        <v>29</v>
      </c>
      <c r="AE49" s="24" t="s">
        <v>29</v>
      </c>
      <c r="AF49" s="24" t="s">
        <v>29</v>
      </c>
      <c r="AG49" s="24" t="s">
        <v>29</v>
      </c>
      <c r="AH49" s="24" t="s">
        <v>29</v>
      </c>
      <c r="AI49" s="24" t="s">
        <v>29</v>
      </c>
      <c r="AJ49" s="24" t="s">
        <v>29</v>
      </c>
      <c r="AK49" s="24" t="s">
        <v>29</v>
      </c>
      <c r="AL49" s="24" t="s">
        <v>29</v>
      </c>
      <c r="AM49" s="24" t="s">
        <v>29</v>
      </c>
      <c r="AN49" s="24" t="s">
        <v>29</v>
      </c>
      <c r="AO49" s="24" t="s">
        <v>29</v>
      </c>
      <c r="AP49" s="24" t="s">
        <v>29</v>
      </c>
      <c r="AQ49" s="24" t="s">
        <v>29</v>
      </c>
      <c r="AR49" s="24" t="s">
        <v>29</v>
      </c>
      <c r="AS49" s="24" t="s">
        <v>29</v>
      </c>
      <c r="AT49" s="24" t="s">
        <v>29</v>
      </c>
      <c r="AU49" s="24" t="s">
        <v>29</v>
      </c>
      <c r="AV49" s="24" t="s">
        <v>29</v>
      </c>
      <c r="AW49" s="24" t="s">
        <v>29</v>
      </c>
      <c r="AX49" s="24" t="s">
        <v>29</v>
      </c>
      <c r="AY49" s="24" t="s">
        <v>29</v>
      </c>
      <c r="AZ49" s="24" t="s">
        <v>29</v>
      </c>
      <c r="BA49" s="24" t="s">
        <v>29</v>
      </c>
      <c r="BB49" s="24" t="s">
        <v>29</v>
      </c>
      <c r="BC49" s="24" t="s">
        <v>29</v>
      </c>
      <c r="BD49" s="24" t="s">
        <v>29</v>
      </c>
      <c r="BE49" s="24" t="s">
        <v>29</v>
      </c>
      <c r="BF49" s="24" t="s">
        <v>29</v>
      </c>
      <c r="BG49" s="24" t="s">
        <v>29</v>
      </c>
      <c r="BH49" s="24" t="s">
        <v>29</v>
      </c>
      <c r="BI49" s="24" t="s">
        <v>29</v>
      </c>
      <c r="BJ49" s="24" t="s">
        <v>29</v>
      </c>
      <c r="BK49" s="24" t="s">
        <v>29</v>
      </c>
      <c r="BL49" s="24" t="s">
        <v>29</v>
      </c>
      <c r="BM49" s="24" t="s">
        <v>29</v>
      </c>
      <c r="BN49" s="24" t="s">
        <v>29</v>
      </c>
      <c r="BO49" s="24" t="s">
        <v>29</v>
      </c>
      <c r="BP49" s="24" t="s">
        <v>29</v>
      </c>
      <c r="BQ49" s="24" t="s">
        <v>29</v>
      </c>
      <c r="BR49" s="24" t="s">
        <v>29</v>
      </c>
      <c r="BS49" s="24" t="s">
        <v>29</v>
      </c>
      <c r="BT49" s="24" t="s">
        <v>29</v>
      </c>
      <c r="BU49" s="24" t="s">
        <v>29</v>
      </c>
      <c r="BV49" s="24" t="s">
        <v>29</v>
      </c>
      <c r="BW49" s="24" t="s">
        <v>29</v>
      </c>
      <c r="BX49" s="24" t="s">
        <v>29</v>
      </c>
      <c r="BY49" s="24" t="s">
        <v>29</v>
      </c>
      <c r="BZ49" s="24" t="s">
        <v>29</v>
      </c>
      <c r="CA49" s="24" t="s">
        <v>29</v>
      </c>
      <c r="CB49" s="24" t="s">
        <v>29</v>
      </c>
    </row>
    <row r="50" spans="2:80" s="1" customFormat="1" ht="13.9" customHeight="1">
      <c r="B50" s="57" t="s">
        <v>29</v>
      </c>
      <c r="C50" s="57" t="s">
        <v>29</v>
      </c>
      <c r="D50" s="57" t="s">
        <v>29</v>
      </c>
      <c r="E50" s="61"/>
      <c r="G50" s="24" t="s">
        <v>29</v>
      </c>
      <c r="H50" s="24" t="s">
        <v>29</v>
      </c>
      <c r="I50" s="24" t="s">
        <v>29</v>
      </c>
      <c r="J50" s="24" t="s">
        <v>29</v>
      </c>
      <c r="K50" s="24" t="s">
        <v>29</v>
      </c>
      <c r="L50" s="24" t="s">
        <v>29</v>
      </c>
      <c r="M50" s="24" t="s">
        <v>29</v>
      </c>
      <c r="N50" s="24" t="s">
        <v>29</v>
      </c>
      <c r="O50" s="24" t="s">
        <v>29</v>
      </c>
      <c r="P50" s="24" t="s">
        <v>29</v>
      </c>
      <c r="Q50" s="24" t="s">
        <v>29</v>
      </c>
      <c r="R50" s="24" t="s">
        <v>29</v>
      </c>
      <c r="S50" s="24" t="s">
        <v>29</v>
      </c>
      <c r="T50" s="24" t="s">
        <v>29</v>
      </c>
      <c r="U50" s="24" t="s">
        <v>29</v>
      </c>
      <c r="V50" s="24" t="s">
        <v>29</v>
      </c>
      <c r="W50" s="24" t="s">
        <v>29</v>
      </c>
      <c r="X50" s="24" t="s">
        <v>29</v>
      </c>
      <c r="Y50" s="24" t="s">
        <v>29</v>
      </c>
      <c r="Z50" s="24" t="s">
        <v>29</v>
      </c>
      <c r="AA50" s="24" t="s">
        <v>29</v>
      </c>
      <c r="AB50" s="24" t="s">
        <v>29</v>
      </c>
      <c r="AC50" s="24" t="s">
        <v>29</v>
      </c>
      <c r="AD50" s="24" t="s">
        <v>29</v>
      </c>
      <c r="AE50" s="24" t="s">
        <v>29</v>
      </c>
      <c r="AF50" s="24" t="s">
        <v>29</v>
      </c>
      <c r="AG50" s="24" t="s">
        <v>29</v>
      </c>
      <c r="AH50" s="24" t="s">
        <v>29</v>
      </c>
      <c r="AI50" s="24" t="s">
        <v>29</v>
      </c>
      <c r="AJ50" s="24" t="s">
        <v>29</v>
      </c>
      <c r="AK50" s="24" t="s">
        <v>29</v>
      </c>
      <c r="AL50" s="24" t="s">
        <v>29</v>
      </c>
      <c r="AM50" s="24" t="s">
        <v>29</v>
      </c>
      <c r="AN50" s="24" t="s">
        <v>29</v>
      </c>
      <c r="AO50" s="24" t="s">
        <v>29</v>
      </c>
      <c r="AP50" s="24" t="s">
        <v>29</v>
      </c>
      <c r="AQ50" s="24" t="s">
        <v>29</v>
      </c>
      <c r="AR50" s="24" t="s">
        <v>29</v>
      </c>
      <c r="AS50" s="24" t="s">
        <v>29</v>
      </c>
      <c r="AT50" s="24" t="s">
        <v>29</v>
      </c>
      <c r="AU50" s="24" t="s">
        <v>29</v>
      </c>
      <c r="AV50" s="24" t="s">
        <v>29</v>
      </c>
      <c r="AW50" s="24" t="s">
        <v>29</v>
      </c>
      <c r="AX50" s="24" t="s">
        <v>29</v>
      </c>
      <c r="AY50" s="24" t="s">
        <v>29</v>
      </c>
      <c r="AZ50" s="24" t="s">
        <v>29</v>
      </c>
      <c r="BA50" s="24" t="s">
        <v>29</v>
      </c>
      <c r="BB50" s="24" t="s">
        <v>29</v>
      </c>
      <c r="BC50" s="24" t="s">
        <v>29</v>
      </c>
      <c r="BD50" s="24" t="s">
        <v>29</v>
      </c>
      <c r="BE50" s="24" t="s">
        <v>29</v>
      </c>
      <c r="BF50" s="24" t="s">
        <v>29</v>
      </c>
      <c r="BG50" s="24" t="s">
        <v>29</v>
      </c>
      <c r="BH50" s="24" t="s">
        <v>29</v>
      </c>
      <c r="BI50" s="24" t="s">
        <v>29</v>
      </c>
      <c r="BJ50" s="24" t="s">
        <v>29</v>
      </c>
      <c r="BK50" s="24" t="s">
        <v>29</v>
      </c>
      <c r="BL50" s="24" t="s">
        <v>29</v>
      </c>
      <c r="BM50" s="24" t="s">
        <v>29</v>
      </c>
      <c r="BN50" s="24" t="s">
        <v>29</v>
      </c>
      <c r="BO50" s="24" t="s">
        <v>29</v>
      </c>
      <c r="BP50" s="24" t="s">
        <v>29</v>
      </c>
      <c r="BQ50" s="24" t="s">
        <v>29</v>
      </c>
      <c r="BR50" s="24" t="s">
        <v>29</v>
      </c>
      <c r="BS50" s="24" t="s">
        <v>29</v>
      </c>
      <c r="BT50" s="24" t="s">
        <v>29</v>
      </c>
      <c r="BU50" s="24" t="s">
        <v>29</v>
      </c>
      <c r="BV50" s="24" t="s">
        <v>29</v>
      </c>
      <c r="BW50" s="24" t="s">
        <v>29</v>
      </c>
      <c r="BX50" s="24" t="s">
        <v>29</v>
      </c>
      <c r="BY50" s="24" t="s">
        <v>29</v>
      </c>
      <c r="BZ50" s="24" t="s">
        <v>29</v>
      </c>
      <c r="CA50" s="24" t="s">
        <v>29</v>
      </c>
      <c r="CB50" s="24" t="s">
        <v>29</v>
      </c>
    </row>
    <row r="51" spans="2:80" s="1" customFormat="1" ht="13.9" customHeight="1">
      <c r="B51" s="57" t="str">
        <f>Roster_Selection_Men!AB65&amp;" " &amp; "V "</f>
        <v xml:space="preserve">Kentucky Wesleyan V </v>
      </c>
      <c r="C51" s="57" t="str">
        <f>Roster_Selection_Men!AD65</f>
        <v>7914-3283</v>
      </c>
      <c r="D51" s="57" t="str">
        <f>Roster_Selection_Men!AE65</f>
        <v>Austin Vickers</v>
      </c>
      <c r="E51" s="58"/>
      <c r="F51" s="1" t="str">
        <f>IF(ISERROR(Individual_Scores_Men_Var!E51), " ", IF(Individual_Scores_Men_Var!E51 = "Yes", "Yes", "  "))</f>
        <v xml:space="preserve">  </v>
      </c>
      <c r="G51" s="24" t="s">
        <v>738</v>
      </c>
      <c r="H51" s="44">
        <v>157</v>
      </c>
      <c r="I51" s="44">
        <v>211</v>
      </c>
      <c r="J51" s="44">
        <v>192</v>
      </c>
      <c r="K51" s="44">
        <v>163</v>
      </c>
      <c r="L51" s="44">
        <v>225</v>
      </c>
      <c r="M51" s="44">
        <v>179</v>
      </c>
      <c r="N51" s="44">
        <v>175</v>
      </c>
      <c r="O51" s="44">
        <v>179</v>
      </c>
      <c r="P51" s="44">
        <v>245</v>
      </c>
      <c r="Q51" s="44">
        <v>178</v>
      </c>
      <c r="R51" s="44">
        <v>146</v>
      </c>
      <c r="S51" s="44">
        <v>143</v>
      </c>
      <c r="T51" s="19">
        <f>SUM(H51:S51)</f>
        <v>2193</v>
      </c>
      <c r="U51" s="19">
        <f>COUNTIF(H51:S51, "&gt;0" )</f>
        <v>12</v>
      </c>
      <c r="V51" s="19">
        <f>T51/U51</f>
        <v>182.75</v>
      </c>
      <c r="W51" s="24" t="s">
        <v>29</v>
      </c>
      <c r="X51" s="24" t="s">
        <v>29</v>
      </c>
      <c r="Y51" s="24" t="s">
        <v>29</v>
      </c>
      <c r="Z51" s="24" t="s">
        <v>29</v>
      </c>
      <c r="AA51" s="24" t="s">
        <v>29</v>
      </c>
      <c r="AB51" s="24" t="s">
        <v>29</v>
      </c>
      <c r="AC51" s="24" t="s">
        <v>29</v>
      </c>
      <c r="AD51" s="24" t="s">
        <v>29</v>
      </c>
      <c r="AE51" s="24" t="s">
        <v>29</v>
      </c>
      <c r="AF51" s="24" t="s">
        <v>29</v>
      </c>
      <c r="AG51" s="24" t="s">
        <v>29</v>
      </c>
      <c r="AH51" s="24" t="s">
        <v>29</v>
      </c>
      <c r="AI51" s="24" t="s">
        <v>29</v>
      </c>
      <c r="AJ51" s="24" t="s">
        <v>29</v>
      </c>
      <c r="AK51" s="24" t="s">
        <v>29</v>
      </c>
      <c r="AL51" s="24" t="s">
        <v>29</v>
      </c>
      <c r="AM51" s="24" t="s">
        <v>29</v>
      </c>
      <c r="AN51" s="24" t="s">
        <v>29</v>
      </c>
      <c r="AO51" s="24" t="s">
        <v>29</v>
      </c>
      <c r="AP51" s="24" t="s">
        <v>29</v>
      </c>
      <c r="AQ51" s="24" t="s">
        <v>29</v>
      </c>
      <c r="AR51" s="24" t="s">
        <v>29</v>
      </c>
      <c r="AS51" s="24" t="s">
        <v>29</v>
      </c>
      <c r="AT51" s="24" t="s">
        <v>29</v>
      </c>
      <c r="AU51" s="24" t="s">
        <v>29</v>
      </c>
      <c r="AV51" s="24" t="s">
        <v>29</v>
      </c>
      <c r="AW51" s="24" t="s">
        <v>29</v>
      </c>
      <c r="AX51" s="24" t="s">
        <v>29</v>
      </c>
      <c r="AY51" s="24" t="s">
        <v>29</v>
      </c>
      <c r="AZ51" s="24" t="s">
        <v>29</v>
      </c>
      <c r="BA51" s="24" t="s">
        <v>29</v>
      </c>
      <c r="BB51" s="24" t="s">
        <v>29</v>
      </c>
      <c r="BC51" s="24" t="s">
        <v>29</v>
      </c>
      <c r="BD51" s="24" t="s">
        <v>29</v>
      </c>
      <c r="BE51" s="24" t="s">
        <v>29</v>
      </c>
      <c r="BF51" s="24" t="s">
        <v>29</v>
      </c>
      <c r="BG51" s="24" t="s">
        <v>29</v>
      </c>
      <c r="BH51" s="24" t="s">
        <v>29</v>
      </c>
      <c r="BI51" s="24" t="s">
        <v>29</v>
      </c>
      <c r="BJ51" s="24" t="s">
        <v>29</v>
      </c>
      <c r="BK51" s="24" t="s">
        <v>29</v>
      </c>
      <c r="BL51" s="24" t="s">
        <v>29</v>
      </c>
      <c r="BM51" s="24" t="s">
        <v>29</v>
      </c>
      <c r="BN51" s="24" t="s">
        <v>29</v>
      </c>
      <c r="BO51" s="24" t="s">
        <v>29</v>
      </c>
      <c r="BP51" s="24" t="s">
        <v>29</v>
      </c>
      <c r="BQ51" s="24" t="s">
        <v>29</v>
      </c>
      <c r="BR51" s="24" t="s">
        <v>29</v>
      </c>
      <c r="BS51" s="24" t="s">
        <v>29</v>
      </c>
      <c r="BT51" s="24" t="s">
        <v>29</v>
      </c>
      <c r="BU51" s="24" t="s">
        <v>29</v>
      </c>
      <c r="BV51" s="24" t="s">
        <v>29</v>
      </c>
      <c r="BW51" s="24" t="s">
        <v>29</v>
      </c>
      <c r="BX51" s="24" t="s">
        <v>29</v>
      </c>
      <c r="BY51" s="24" t="s">
        <v>29</v>
      </c>
      <c r="BZ51" s="24" t="s">
        <v>29</v>
      </c>
      <c r="CA51" s="24" t="s">
        <v>29</v>
      </c>
      <c r="CB51" s="24" t="s">
        <v>29</v>
      </c>
    </row>
    <row r="52" spans="2:80" s="1" customFormat="1" ht="13.9" customHeight="1">
      <c r="B52" s="57" t="str">
        <f>Roster_Selection_Men!AB66&amp;" " &amp; "V "</f>
        <v xml:space="preserve">Kentucky Wesleyan V </v>
      </c>
      <c r="C52" s="57" t="str">
        <f>Roster_Selection_Men!AD66</f>
        <v>19-85461</v>
      </c>
      <c r="D52" s="57" t="str">
        <f>Roster_Selection_Men!AE66</f>
        <v>Ayden Sprowles</v>
      </c>
      <c r="E52" s="58"/>
      <c r="F52" s="1" t="str">
        <f>IF(ISERROR(Individual_Scores_Men_Var!E52), " ", IF(Individual_Scores_Men_Var!E52 = "Yes", "Yes", "  "))</f>
        <v xml:space="preserve">  </v>
      </c>
      <c r="G52" s="24" t="s">
        <v>29</v>
      </c>
      <c r="H52" s="24" t="s">
        <v>29</v>
      </c>
      <c r="I52" s="24" t="s">
        <v>29</v>
      </c>
      <c r="J52" s="24" t="s">
        <v>29</v>
      </c>
      <c r="K52" s="24" t="s">
        <v>29</v>
      </c>
      <c r="L52" s="24" t="s">
        <v>29</v>
      </c>
      <c r="M52" s="24" t="s">
        <v>29</v>
      </c>
      <c r="N52" s="24" t="s">
        <v>29</v>
      </c>
      <c r="O52" s="24" t="s">
        <v>29</v>
      </c>
      <c r="P52" s="24" t="s">
        <v>29</v>
      </c>
      <c r="Q52" s="24" t="s">
        <v>29</v>
      </c>
      <c r="R52" s="24" t="s">
        <v>29</v>
      </c>
      <c r="S52" s="24" t="s">
        <v>29</v>
      </c>
      <c r="T52" s="24" t="s">
        <v>29</v>
      </c>
      <c r="U52" s="24" t="s">
        <v>29</v>
      </c>
      <c r="V52" s="24" t="s">
        <v>29</v>
      </c>
      <c r="W52" s="24" t="s">
        <v>29</v>
      </c>
      <c r="X52" s="24" t="s">
        <v>29</v>
      </c>
      <c r="Y52" s="24" t="s">
        <v>29</v>
      </c>
      <c r="Z52" s="24" t="s">
        <v>29</v>
      </c>
      <c r="AA52" s="24" t="s">
        <v>29</v>
      </c>
      <c r="AB52" s="24" t="s">
        <v>29</v>
      </c>
      <c r="AC52" s="24" t="s">
        <v>29</v>
      </c>
      <c r="AD52" s="24" t="s">
        <v>29</v>
      </c>
      <c r="AE52" s="24" t="s">
        <v>29</v>
      </c>
      <c r="AF52" s="24" t="s">
        <v>29</v>
      </c>
      <c r="AG52" s="24" t="s">
        <v>29</v>
      </c>
      <c r="AH52" s="24" t="s">
        <v>29</v>
      </c>
      <c r="AI52" s="24" t="s">
        <v>29</v>
      </c>
      <c r="AJ52" s="24" t="s">
        <v>29</v>
      </c>
      <c r="AK52" s="24" t="s">
        <v>29</v>
      </c>
      <c r="AL52" s="24" t="s">
        <v>29</v>
      </c>
      <c r="AM52" s="24" t="s">
        <v>29</v>
      </c>
      <c r="AN52" s="24" t="s">
        <v>29</v>
      </c>
      <c r="AO52" s="24" t="s">
        <v>29</v>
      </c>
      <c r="AP52" s="24" t="s">
        <v>29</v>
      </c>
      <c r="AQ52" s="24" t="s">
        <v>29</v>
      </c>
      <c r="AR52" s="24" t="s">
        <v>29</v>
      </c>
      <c r="AS52" s="24" t="s">
        <v>29</v>
      </c>
      <c r="AT52" s="24" t="s">
        <v>29</v>
      </c>
      <c r="AU52" s="24" t="s">
        <v>29</v>
      </c>
      <c r="AV52" s="24" t="s">
        <v>29</v>
      </c>
      <c r="AW52" s="24" t="s">
        <v>29</v>
      </c>
      <c r="AX52" s="24" t="s">
        <v>29</v>
      </c>
      <c r="AY52" s="24" t="s">
        <v>29</v>
      </c>
      <c r="AZ52" s="24" t="s">
        <v>29</v>
      </c>
      <c r="BA52" s="24" t="s">
        <v>29</v>
      </c>
      <c r="BB52" s="24" t="s">
        <v>29</v>
      </c>
      <c r="BC52" s="24" t="s">
        <v>29</v>
      </c>
      <c r="BD52" s="24" t="s">
        <v>29</v>
      </c>
      <c r="BE52" s="24" t="s">
        <v>29</v>
      </c>
      <c r="BF52" s="24" t="s">
        <v>29</v>
      </c>
      <c r="BG52" s="24" t="s">
        <v>29</v>
      </c>
      <c r="BH52" s="24" t="s">
        <v>29</v>
      </c>
      <c r="BI52" s="24" t="s">
        <v>29</v>
      </c>
      <c r="BJ52" s="24" t="s">
        <v>29</v>
      </c>
      <c r="BK52" s="24" t="s">
        <v>29</v>
      </c>
      <c r="BL52" s="24" t="s">
        <v>29</v>
      </c>
      <c r="BM52" s="24" t="s">
        <v>29</v>
      </c>
      <c r="BN52" s="24" t="s">
        <v>29</v>
      </c>
      <c r="BO52" s="24" t="s">
        <v>29</v>
      </c>
      <c r="BP52" s="24" t="s">
        <v>29</v>
      </c>
      <c r="BQ52" s="24" t="s">
        <v>29</v>
      </c>
      <c r="BR52" s="24" t="s">
        <v>29</v>
      </c>
      <c r="BS52" s="24" t="s">
        <v>29</v>
      </c>
      <c r="BT52" s="24" t="s">
        <v>29</v>
      </c>
      <c r="BU52" s="24" t="s">
        <v>29</v>
      </c>
      <c r="BV52" s="24" t="s">
        <v>29</v>
      </c>
      <c r="BW52" s="24" t="s">
        <v>29</v>
      </c>
      <c r="BX52" s="24" t="s">
        <v>29</v>
      </c>
      <c r="BY52" s="24" t="s">
        <v>29</v>
      </c>
      <c r="BZ52" s="24" t="s">
        <v>29</v>
      </c>
      <c r="CA52" s="24" t="s">
        <v>29</v>
      </c>
      <c r="CB52" s="24" t="s">
        <v>29</v>
      </c>
    </row>
    <row r="53" spans="2:80" s="1" customFormat="1" ht="13.9" customHeight="1">
      <c r="B53" s="57" t="str">
        <f>Roster_Selection_Men!AB67&amp;" " &amp; "V "</f>
        <v xml:space="preserve">Kentucky Wesleyan V </v>
      </c>
      <c r="C53" s="57" t="str">
        <f>Roster_Selection_Men!AD67</f>
        <v>19-63574</v>
      </c>
      <c r="D53" s="57" t="str">
        <f>Roster_Selection_Men!AE67</f>
        <v>Cole Hoehler</v>
      </c>
      <c r="E53" s="58"/>
      <c r="F53" s="1" t="str">
        <f>IF(ISERROR(Individual_Scores_Men_Var!E53), " ", IF(Individual_Scores_Men_Var!E53 = "Yes", "Yes", "  "))</f>
        <v xml:space="preserve">  </v>
      </c>
      <c r="G53" s="24" t="s">
        <v>29</v>
      </c>
      <c r="H53" s="24" t="s">
        <v>29</v>
      </c>
      <c r="I53" s="24" t="s">
        <v>29</v>
      </c>
      <c r="J53" s="24" t="s">
        <v>29</v>
      </c>
      <c r="K53" s="24" t="s">
        <v>29</v>
      </c>
      <c r="L53" s="24" t="s">
        <v>29</v>
      </c>
      <c r="M53" s="24" t="s">
        <v>29</v>
      </c>
      <c r="N53" s="24" t="s">
        <v>29</v>
      </c>
      <c r="O53" s="24" t="s">
        <v>29</v>
      </c>
      <c r="P53" s="24" t="s">
        <v>29</v>
      </c>
      <c r="Q53" s="24" t="s">
        <v>29</v>
      </c>
      <c r="R53" s="24" t="s">
        <v>29</v>
      </c>
      <c r="S53" s="24" t="s">
        <v>29</v>
      </c>
      <c r="T53" s="24" t="s">
        <v>29</v>
      </c>
      <c r="U53" s="24" t="s">
        <v>29</v>
      </c>
      <c r="V53" s="24" t="s">
        <v>29</v>
      </c>
      <c r="W53" s="24" t="s">
        <v>29</v>
      </c>
      <c r="X53" s="24" t="s">
        <v>29</v>
      </c>
      <c r="Y53" s="24" t="s">
        <v>29</v>
      </c>
      <c r="Z53" s="24" t="s">
        <v>29</v>
      </c>
      <c r="AA53" s="24" t="s">
        <v>29</v>
      </c>
      <c r="AB53" s="24" t="s">
        <v>29</v>
      </c>
      <c r="AC53" s="24" t="s">
        <v>29</v>
      </c>
      <c r="AD53" s="24" t="s">
        <v>29</v>
      </c>
      <c r="AE53" s="24" t="s">
        <v>29</v>
      </c>
      <c r="AF53" s="24" t="s">
        <v>29</v>
      </c>
      <c r="AG53" s="24" t="s">
        <v>29</v>
      </c>
      <c r="AH53" s="24" t="s">
        <v>29</v>
      </c>
      <c r="AI53" s="24" t="s">
        <v>29</v>
      </c>
      <c r="AJ53" s="24" t="s">
        <v>29</v>
      </c>
      <c r="AK53" s="24" t="s">
        <v>29</v>
      </c>
      <c r="AL53" s="24" t="s">
        <v>29</v>
      </c>
      <c r="AM53" s="24" t="s">
        <v>29</v>
      </c>
      <c r="AN53" s="24" t="s">
        <v>29</v>
      </c>
      <c r="AO53" s="24" t="s">
        <v>29</v>
      </c>
      <c r="AP53" s="24" t="s">
        <v>29</v>
      </c>
      <c r="AQ53" s="24" t="s">
        <v>29</v>
      </c>
      <c r="AR53" s="24" t="s">
        <v>29</v>
      </c>
      <c r="AS53" s="24" t="s">
        <v>29</v>
      </c>
      <c r="AT53" s="24" t="s">
        <v>29</v>
      </c>
      <c r="AU53" s="24" t="s">
        <v>29</v>
      </c>
      <c r="AV53" s="24" t="s">
        <v>29</v>
      </c>
      <c r="AW53" s="24" t="s">
        <v>29</v>
      </c>
      <c r="AX53" s="24" t="s">
        <v>29</v>
      </c>
      <c r="AY53" s="24" t="s">
        <v>29</v>
      </c>
      <c r="AZ53" s="24" t="s">
        <v>29</v>
      </c>
      <c r="BA53" s="24" t="s">
        <v>29</v>
      </c>
      <c r="BB53" s="24" t="s">
        <v>29</v>
      </c>
      <c r="BC53" s="24" t="s">
        <v>29</v>
      </c>
      <c r="BD53" s="24" t="s">
        <v>29</v>
      </c>
      <c r="BE53" s="24" t="s">
        <v>29</v>
      </c>
      <c r="BF53" s="24" t="s">
        <v>29</v>
      </c>
      <c r="BG53" s="24" t="s">
        <v>29</v>
      </c>
      <c r="BH53" s="24" t="s">
        <v>29</v>
      </c>
      <c r="BI53" s="24" t="s">
        <v>29</v>
      </c>
      <c r="BJ53" s="24" t="s">
        <v>29</v>
      </c>
      <c r="BK53" s="24" t="s">
        <v>29</v>
      </c>
      <c r="BL53" s="24" t="s">
        <v>29</v>
      </c>
      <c r="BM53" s="24" t="s">
        <v>29</v>
      </c>
      <c r="BN53" s="24" t="s">
        <v>29</v>
      </c>
      <c r="BO53" s="24" t="s">
        <v>29</v>
      </c>
      <c r="BP53" s="24" t="s">
        <v>29</v>
      </c>
      <c r="BQ53" s="24" t="s">
        <v>29</v>
      </c>
      <c r="BR53" s="24" t="s">
        <v>29</v>
      </c>
      <c r="BS53" s="24" t="s">
        <v>29</v>
      </c>
      <c r="BT53" s="24" t="s">
        <v>29</v>
      </c>
      <c r="BU53" s="24" t="s">
        <v>29</v>
      </c>
      <c r="BV53" s="24" t="s">
        <v>29</v>
      </c>
      <c r="BW53" s="24" t="s">
        <v>29</v>
      </c>
      <c r="BX53" s="24" t="s">
        <v>29</v>
      </c>
      <c r="BY53" s="24" t="s">
        <v>29</v>
      </c>
      <c r="BZ53" s="24" t="s">
        <v>29</v>
      </c>
      <c r="CA53" s="24" t="s">
        <v>29</v>
      </c>
      <c r="CB53" s="24" t="s">
        <v>29</v>
      </c>
    </row>
    <row r="54" spans="2:80" s="1" customFormat="1" ht="13.9" customHeight="1">
      <c r="B54" s="57" t="str">
        <f>Roster_Selection_Men!AB68&amp;" " &amp; "V "</f>
        <v xml:space="preserve">Kentucky Wesleyan V </v>
      </c>
      <c r="C54" s="57" t="str">
        <f>Roster_Selection_Men!AD68</f>
        <v>15-145728</v>
      </c>
      <c r="D54" s="57" t="str">
        <f>Roster_Selection_Men!AE68</f>
        <v>Dalton Karstens</v>
      </c>
      <c r="E54" s="58"/>
      <c r="F54" s="1" t="str">
        <f>IF(ISERROR(Individual_Scores_Men_Var!E54), " ", IF(Individual_Scores_Men_Var!E54 = "Yes", "Yes", "  "))</f>
        <v xml:space="preserve">  </v>
      </c>
      <c r="G54" s="24" t="s">
        <v>29</v>
      </c>
      <c r="H54" s="24" t="s">
        <v>29</v>
      </c>
      <c r="I54" s="24" t="s">
        <v>29</v>
      </c>
      <c r="J54" s="24" t="s">
        <v>29</v>
      </c>
      <c r="K54" s="24" t="s">
        <v>29</v>
      </c>
      <c r="L54" s="24" t="s">
        <v>29</v>
      </c>
      <c r="M54" s="24" t="s">
        <v>29</v>
      </c>
      <c r="N54" s="24" t="s">
        <v>29</v>
      </c>
      <c r="O54" s="24" t="s">
        <v>29</v>
      </c>
      <c r="P54" s="24" t="s">
        <v>29</v>
      </c>
      <c r="Q54" s="24" t="s">
        <v>29</v>
      </c>
      <c r="R54" s="24" t="s">
        <v>29</v>
      </c>
      <c r="S54" s="24" t="s">
        <v>29</v>
      </c>
      <c r="T54" s="24" t="s">
        <v>29</v>
      </c>
      <c r="U54" s="24" t="s">
        <v>29</v>
      </c>
      <c r="V54" s="24" t="s">
        <v>29</v>
      </c>
      <c r="W54" s="24" t="s">
        <v>29</v>
      </c>
      <c r="X54" s="24" t="s">
        <v>29</v>
      </c>
      <c r="Y54" s="24" t="s">
        <v>29</v>
      </c>
      <c r="Z54" s="24" t="s">
        <v>29</v>
      </c>
      <c r="AA54" s="24" t="s">
        <v>29</v>
      </c>
      <c r="AB54" s="24" t="s">
        <v>29</v>
      </c>
      <c r="AC54" s="24" t="s">
        <v>29</v>
      </c>
      <c r="AD54" s="24" t="s">
        <v>29</v>
      </c>
      <c r="AE54" s="24" t="s">
        <v>29</v>
      </c>
      <c r="AF54" s="24" t="s">
        <v>29</v>
      </c>
      <c r="AG54" s="24" t="s">
        <v>29</v>
      </c>
      <c r="AH54" s="24" t="s">
        <v>29</v>
      </c>
      <c r="AI54" s="24" t="s">
        <v>29</v>
      </c>
      <c r="AJ54" s="24" t="s">
        <v>29</v>
      </c>
      <c r="AK54" s="24" t="s">
        <v>29</v>
      </c>
      <c r="AL54" s="24" t="s">
        <v>29</v>
      </c>
      <c r="AM54" s="24" t="s">
        <v>29</v>
      </c>
      <c r="AN54" s="24" t="s">
        <v>29</v>
      </c>
      <c r="AO54" s="24" t="s">
        <v>29</v>
      </c>
      <c r="AP54" s="24" t="s">
        <v>29</v>
      </c>
      <c r="AQ54" s="24" t="s">
        <v>29</v>
      </c>
      <c r="AR54" s="24" t="s">
        <v>29</v>
      </c>
      <c r="AS54" s="24" t="s">
        <v>29</v>
      </c>
      <c r="AT54" s="24" t="s">
        <v>29</v>
      </c>
      <c r="AU54" s="24" t="s">
        <v>29</v>
      </c>
      <c r="AV54" s="24" t="s">
        <v>29</v>
      </c>
      <c r="AW54" s="24" t="s">
        <v>29</v>
      </c>
      <c r="AX54" s="24" t="s">
        <v>29</v>
      </c>
      <c r="AY54" s="24" t="s">
        <v>29</v>
      </c>
      <c r="AZ54" s="24" t="s">
        <v>29</v>
      </c>
      <c r="BA54" s="24" t="s">
        <v>29</v>
      </c>
      <c r="BB54" s="24" t="s">
        <v>29</v>
      </c>
      <c r="BC54" s="24" t="s">
        <v>29</v>
      </c>
      <c r="BD54" s="24" t="s">
        <v>29</v>
      </c>
      <c r="BE54" s="24" t="s">
        <v>29</v>
      </c>
      <c r="BF54" s="24" t="s">
        <v>29</v>
      </c>
      <c r="BG54" s="24" t="s">
        <v>29</v>
      </c>
      <c r="BH54" s="24" t="s">
        <v>29</v>
      </c>
      <c r="BI54" s="24" t="s">
        <v>29</v>
      </c>
      <c r="BJ54" s="24" t="s">
        <v>29</v>
      </c>
      <c r="BK54" s="24" t="s">
        <v>29</v>
      </c>
      <c r="BL54" s="24" t="s">
        <v>29</v>
      </c>
      <c r="BM54" s="24" t="s">
        <v>29</v>
      </c>
      <c r="BN54" s="24" t="s">
        <v>29</v>
      </c>
      <c r="BO54" s="24" t="s">
        <v>29</v>
      </c>
      <c r="BP54" s="24" t="s">
        <v>29</v>
      </c>
      <c r="BQ54" s="24" t="s">
        <v>29</v>
      </c>
      <c r="BR54" s="24" t="s">
        <v>29</v>
      </c>
      <c r="BS54" s="24" t="s">
        <v>29</v>
      </c>
      <c r="BT54" s="24" t="s">
        <v>29</v>
      </c>
      <c r="BU54" s="24" t="s">
        <v>29</v>
      </c>
      <c r="BV54" s="24" t="s">
        <v>29</v>
      </c>
      <c r="BW54" s="24" t="s">
        <v>29</v>
      </c>
      <c r="BX54" s="24" t="s">
        <v>29</v>
      </c>
      <c r="BY54" s="24" t="s">
        <v>29</v>
      </c>
      <c r="BZ54" s="24" t="s">
        <v>29</v>
      </c>
      <c r="CA54" s="24" t="s">
        <v>29</v>
      </c>
      <c r="CB54" s="24" t="s">
        <v>29</v>
      </c>
    </row>
    <row r="55" spans="2:80" s="1" customFormat="1" ht="13.9" customHeight="1">
      <c r="B55" s="57" t="str">
        <f>Roster_Selection_Men!AB69&amp;" " &amp; "V "</f>
        <v xml:space="preserve">Kentucky Wesleyan V </v>
      </c>
      <c r="C55" s="57" t="str">
        <f>Roster_Selection_Men!AD69</f>
        <v>11-45217</v>
      </c>
      <c r="D55" s="57" t="str">
        <f>Roster_Selection_Men!AE69</f>
        <v>Evan Decker</v>
      </c>
      <c r="E55" s="58"/>
      <c r="F55" s="1" t="str">
        <f>IF(ISERROR(Individual_Scores_Men_Var!E55), " ", IF(Individual_Scores_Men_Var!E55 = "Yes", "Yes", "  "))</f>
        <v xml:space="preserve">  </v>
      </c>
      <c r="G55" s="24" t="s">
        <v>29</v>
      </c>
      <c r="H55" s="24" t="s">
        <v>29</v>
      </c>
      <c r="I55" s="24" t="s">
        <v>29</v>
      </c>
      <c r="J55" s="24" t="s">
        <v>29</v>
      </c>
      <c r="K55" s="24" t="s">
        <v>29</v>
      </c>
      <c r="L55" s="24" t="s">
        <v>29</v>
      </c>
      <c r="M55" s="24" t="s">
        <v>29</v>
      </c>
      <c r="N55" s="24" t="s">
        <v>29</v>
      </c>
      <c r="O55" s="24" t="s">
        <v>29</v>
      </c>
      <c r="P55" s="24" t="s">
        <v>29</v>
      </c>
      <c r="Q55" s="24" t="s">
        <v>29</v>
      </c>
      <c r="R55" s="24" t="s">
        <v>29</v>
      </c>
      <c r="S55" s="24" t="s">
        <v>29</v>
      </c>
      <c r="T55" s="24" t="s">
        <v>29</v>
      </c>
      <c r="U55" s="24" t="s">
        <v>29</v>
      </c>
      <c r="V55" s="24" t="s">
        <v>29</v>
      </c>
      <c r="W55" s="24" t="s">
        <v>29</v>
      </c>
      <c r="X55" s="24" t="s">
        <v>29</v>
      </c>
      <c r="Y55" s="24" t="s">
        <v>29</v>
      </c>
      <c r="Z55" s="24" t="s">
        <v>29</v>
      </c>
      <c r="AA55" s="24" t="s">
        <v>29</v>
      </c>
      <c r="AB55" s="24" t="s">
        <v>29</v>
      </c>
      <c r="AC55" s="24" t="s">
        <v>29</v>
      </c>
      <c r="AD55" s="24" t="s">
        <v>29</v>
      </c>
      <c r="AE55" s="24" t="s">
        <v>29</v>
      </c>
      <c r="AF55" s="24" t="s">
        <v>29</v>
      </c>
      <c r="AG55" s="24" t="s">
        <v>29</v>
      </c>
      <c r="AH55" s="24" t="s">
        <v>29</v>
      </c>
      <c r="AI55" s="24" t="s">
        <v>29</v>
      </c>
      <c r="AJ55" s="24" t="s">
        <v>29</v>
      </c>
      <c r="AK55" s="24" t="s">
        <v>29</v>
      </c>
      <c r="AL55" s="24" t="s">
        <v>29</v>
      </c>
      <c r="AM55" s="24" t="s">
        <v>29</v>
      </c>
      <c r="AN55" s="24" t="s">
        <v>29</v>
      </c>
      <c r="AO55" s="24" t="s">
        <v>29</v>
      </c>
      <c r="AP55" s="24" t="s">
        <v>29</v>
      </c>
      <c r="AQ55" s="24" t="s">
        <v>29</v>
      </c>
      <c r="AR55" s="24" t="s">
        <v>29</v>
      </c>
      <c r="AS55" s="24" t="s">
        <v>29</v>
      </c>
      <c r="AT55" s="24" t="s">
        <v>29</v>
      </c>
      <c r="AU55" s="24" t="s">
        <v>29</v>
      </c>
      <c r="AV55" s="24" t="s">
        <v>29</v>
      </c>
      <c r="AW55" s="24" t="s">
        <v>29</v>
      </c>
      <c r="AX55" s="24" t="s">
        <v>29</v>
      </c>
      <c r="AY55" s="24" t="s">
        <v>29</v>
      </c>
      <c r="AZ55" s="24" t="s">
        <v>29</v>
      </c>
      <c r="BA55" s="24" t="s">
        <v>29</v>
      </c>
      <c r="BB55" s="24" t="s">
        <v>29</v>
      </c>
      <c r="BC55" s="24" t="s">
        <v>29</v>
      </c>
      <c r="BD55" s="24" t="s">
        <v>29</v>
      </c>
      <c r="BE55" s="24" t="s">
        <v>29</v>
      </c>
      <c r="BF55" s="24" t="s">
        <v>29</v>
      </c>
      <c r="BG55" s="24" t="s">
        <v>29</v>
      </c>
      <c r="BH55" s="24" t="s">
        <v>29</v>
      </c>
      <c r="BI55" s="24" t="s">
        <v>29</v>
      </c>
      <c r="BJ55" s="24" t="s">
        <v>29</v>
      </c>
      <c r="BK55" s="24" t="s">
        <v>29</v>
      </c>
      <c r="BL55" s="24" t="s">
        <v>29</v>
      </c>
      <c r="BM55" s="24" t="s">
        <v>29</v>
      </c>
      <c r="BN55" s="24" t="s">
        <v>29</v>
      </c>
      <c r="BO55" s="24" t="s">
        <v>29</v>
      </c>
      <c r="BP55" s="24" t="s">
        <v>29</v>
      </c>
      <c r="BQ55" s="24" t="s">
        <v>29</v>
      </c>
      <c r="BR55" s="24" t="s">
        <v>29</v>
      </c>
      <c r="BS55" s="24" t="s">
        <v>29</v>
      </c>
      <c r="BT55" s="24" t="s">
        <v>29</v>
      </c>
      <c r="BU55" s="24" t="s">
        <v>29</v>
      </c>
      <c r="BV55" s="24" t="s">
        <v>29</v>
      </c>
      <c r="BW55" s="24" t="s">
        <v>29</v>
      </c>
      <c r="BX55" s="24" t="s">
        <v>29</v>
      </c>
      <c r="BY55" s="24" t="s">
        <v>29</v>
      </c>
      <c r="BZ55" s="24" t="s">
        <v>29</v>
      </c>
      <c r="CA55" s="24" t="s">
        <v>29</v>
      </c>
      <c r="CB55" s="24" t="s">
        <v>29</v>
      </c>
    </row>
    <row r="56" spans="2:80" s="1" customFormat="1" ht="13.9" customHeight="1">
      <c r="B56" s="57" t="str">
        <f>Roster_Selection_Men!AB70&amp;" " &amp; "V "</f>
        <v xml:space="preserve">Kentucky Wesleyan V </v>
      </c>
      <c r="C56" s="57" t="str">
        <f>Roster_Selection_Men!AD70</f>
        <v>22-76430</v>
      </c>
      <c r="D56" s="57" t="str">
        <f>Roster_Selection_Men!AE70</f>
        <v>Jackson Welch</v>
      </c>
      <c r="E56" s="58"/>
      <c r="F56" s="1" t="str">
        <f>IF(ISERROR(Individual_Scores_Men_Var!E56), " ", IF(Individual_Scores_Men_Var!E56 = "Yes", "Yes", "  "))</f>
        <v xml:space="preserve">  </v>
      </c>
      <c r="G56" s="24" t="s">
        <v>29</v>
      </c>
      <c r="H56" s="24" t="s">
        <v>29</v>
      </c>
      <c r="I56" s="24" t="s">
        <v>29</v>
      </c>
      <c r="J56" s="24" t="s">
        <v>29</v>
      </c>
      <c r="K56" s="24" t="s">
        <v>29</v>
      </c>
      <c r="L56" s="24" t="s">
        <v>29</v>
      </c>
      <c r="M56" s="24" t="s">
        <v>29</v>
      </c>
      <c r="N56" s="24" t="s">
        <v>29</v>
      </c>
      <c r="O56" s="24" t="s">
        <v>29</v>
      </c>
      <c r="P56" s="24" t="s">
        <v>29</v>
      </c>
      <c r="Q56" s="24" t="s">
        <v>29</v>
      </c>
      <c r="R56" s="24" t="s">
        <v>29</v>
      </c>
      <c r="S56" s="24" t="s">
        <v>29</v>
      </c>
      <c r="T56" s="24" t="s">
        <v>29</v>
      </c>
      <c r="U56" s="24" t="s">
        <v>29</v>
      </c>
      <c r="V56" s="24" t="s">
        <v>29</v>
      </c>
      <c r="W56" s="24" t="s">
        <v>29</v>
      </c>
      <c r="X56" s="24" t="s">
        <v>29</v>
      </c>
      <c r="Y56" s="24" t="s">
        <v>29</v>
      </c>
      <c r="Z56" s="24" t="s">
        <v>29</v>
      </c>
      <c r="AA56" s="24" t="s">
        <v>29</v>
      </c>
      <c r="AB56" s="24" t="s">
        <v>29</v>
      </c>
      <c r="AC56" s="24" t="s">
        <v>29</v>
      </c>
      <c r="AD56" s="24" t="s">
        <v>29</v>
      </c>
      <c r="AE56" s="24" t="s">
        <v>29</v>
      </c>
      <c r="AF56" s="24" t="s">
        <v>29</v>
      </c>
      <c r="AG56" s="24" t="s">
        <v>29</v>
      </c>
      <c r="AH56" s="24" t="s">
        <v>29</v>
      </c>
      <c r="AI56" s="24" t="s">
        <v>29</v>
      </c>
      <c r="AJ56" s="24" t="s">
        <v>29</v>
      </c>
      <c r="AK56" s="24" t="s">
        <v>29</v>
      </c>
      <c r="AL56" s="24" t="s">
        <v>29</v>
      </c>
      <c r="AM56" s="24" t="s">
        <v>29</v>
      </c>
      <c r="AN56" s="24" t="s">
        <v>29</v>
      </c>
      <c r="AO56" s="24" t="s">
        <v>29</v>
      </c>
      <c r="AP56" s="24" t="s">
        <v>29</v>
      </c>
      <c r="AQ56" s="24" t="s">
        <v>29</v>
      </c>
      <c r="AR56" s="24" t="s">
        <v>29</v>
      </c>
      <c r="AS56" s="24" t="s">
        <v>29</v>
      </c>
      <c r="AT56" s="24" t="s">
        <v>29</v>
      </c>
      <c r="AU56" s="24" t="s">
        <v>29</v>
      </c>
      <c r="AV56" s="24" t="s">
        <v>29</v>
      </c>
      <c r="AW56" s="24" t="s">
        <v>29</v>
      </c>
      <c r="AX56" s="24" t="s">
        <v>29</v>
      </c>
      <c r="AY56" s="24" t="s">
        <v>29</v>
      </c>
      <c r="AZ56" s="24" t="s">
        <v>29</v>
      </c>
      <c r="BA56" s="24" t="s">
        <v>29</v>
      </c>
      <c r="BB56" s="24" t="s">
        <v>29</v>
      </c>
      <c r="BC56" s="24" t="s">
        <v>29</v>
      </c>
      <c r="BD56" s="24" t="s">
        <v>29</v>
      </c>
      <c r="BE56" s="24" t="s">
        <v>29</v>
      </c>
      <c r="BF56" s="24" t="s">
        <v>29</v>
      </c>
      <c r="BG56" s="24" t="s">
        <v>29</v>
      </c>
      <c r="BH56" s="24" t="s">
        <v>29</v>
      </c>
      <c r="BI56" s="24" t="s">
        <v>29</v>
      </c>
      <c r="BJ56" s="24" t="s">
        <v>29</v>
      </c>
      <c r="BK56" s="24" t="s">
        <v>29</v>
      </c>
      <c r="BL56" s="24" t="s">
        <v>29</v>
      </c>
      <c r="BM56" s="24" t="s">
        <v>29</v>
      </c>
      <c r="BN56" s="24" t="s">
        <v>29</v>
      </c>
      <c r="BO56" s="24" t="s">
        <v>29</v>
      </c>
      <c r="BP56" s="24" t="s">
        <v>29</v>
      </c>
      <c r="BQ56" s="24" t="s">
        <v>29</v>
      </c>
      <c r="BR56" s="24" t="s">
        <v>29</v>
      </c>
      <c r="BS56" s="24" t="s">
        <v>29</v>
      </c>
      <c r="BT56" s="24" t="s">
        <v>29</v>
      </c>
      <c r="BU56" s="24" t="s">
        <v>29</v>
      </c>
      <c r="BV56" s="24" t="s">
        <v>29</v>
      </c>
      <c r="BW56" s="24" t="s">
        <v>29</v>
      </c>
      <c r="BX56" s="24" t="s">
        <v>29</v>
      </c>
      <c r="BY56" s="24" t="s">
        <v>29</v>
      </c>
      <c r="BZ56" s="24" t="s">
        <v>29</v>
      </c>
      <c r="CA56" s="24" t="s">
        <v>29</v>
      </c>
      <c r="CB56" s="24" t="s">
        <v>29</v>
      </c>
    </row>
    <row r="57" spans="2:80" s="1" customFormat="1" ht="15.75" customHeight="1">
      <c r="B57" s="57" t="str">
        <f>Roster_Selection_Men!AB71&amp;" " &amp; "V "</f>
        <v xml:space="preserve">Kentucky Wesleyan V </v>
      </c>
      <c r="C57" s="57" t="str">
        <f>Roster_Selection_Men!AD71</f>
        <v>15-104330</v>
      </c>
      <c r="D57" s="57" t="str">
        <f>Roster_Selection_Men!AE71</f>
        <v>Nathaniel Dyson</v>
      </c>
      <c r="E57" s="58"/>
      <c r="F57" s="1" t="str">
        <f>IF(ISERROR(Individual_Scores_Men_Var!E57), " ", IF(Individual_Scores_Men_Var!E57 = "Yes", "Yes", "  "))</f>
        <v xml:space="preserve">  </v>
      </c>
      <c r="G57" s="24" t="s">
        <v>29</v>
      </c>
      <c r="H57" s="24" t="s">
        <v>29</v>
      </c>
      <c r="I57" s="24" t="s">
        <v>29</v>
      </c>
      <c r="J57" s="24" t="s">
        <v>29</v>
      </c>
      <c r="K57" s="24" t="s">
        <v>29</v>
      </c>
      <c r="L57" s="24" t="s">
        <v>29</v>
      </c>
      <c r="M57" s="24" t="s">
        <v>29</v>
      </c>
      <c r="N57" s="24" t="s">
        <v>29</v>
      </c>
      <c r="O57" s="24" t="s">
        <v>29</v>
      </c>
      <c r="P57" s="24" t="s">
        <v>29</v>
      </c>
      <c r="Q57" s="24" t="s">
        <v>29</v>
      </c>
      <c r="R57" s="24" t="s">
        <v>29</v>
      </c>
      <c r="S57" s="24" t="s">
        <v>29</v>
      </c>
      <c r="T57" s="24" t="s">
        <v>29</v>
      </c>
      <c r="U57" s="24" t="s">
        <v>29</v>
      </c>
      <c r="V57" s="24" t="s">
        <v>29</v>
      </c>
      <c r="W57" s="24" t="s">
        <v>29</v>
      </c>
      <c r="X57" s="24" t="s">
        <v>29</v>
      </c>
      <c r="Y57" s="24" t="s">
        <v>29</v>
      </c>
      <c r="Z57" s="24" t="s">
        <v>29</v>
      </c>
      <c r="AA57" s="24" t="s">
        <v>29</v>
      </c>
      <c r="AB57" s="24" t="s">
        <v>29</v>
      </c>
      <c r="AC57" s="24" t="s">
        <v>29</v>
      </c>
      <c r="AD57" s="24" t="s">
        <v>29</v>
      </c>
      <c r="AE57" s="24" t="s">
        <v>29</v>
      </c>
      <c r="AF57" s="24" t="s">
        <v>29</v>
      </c>
      <c r="AG57" s="24" t="s">
        <v>29</v>
      </c>
      <c r="AH57" s="24" t="s">
        <v>29</v>
      </c>
      <c r="AI57" s="24" t="s">
        <v>29</v>
      </c>
      <c r="AJ57" s="24" t="s">
        <v>29</v>
      </c>
      <c r="AK57" s="24" t="s">
        <v>29</v>
      </c>
      <c r="AL57" s="24" t="s">
        <v>29</v>
      </c>
      <c r="AM57" s="24" t="s">
        <v>29</v>
      </c>
      <c r="AN57" s="24" t="s">
        <v>29</v>
      </c>
      <c r="AO57" s="24" t="s">
        <v>29</v>
      </c>
      <c r="AP57" s="24" t="s">
        <v>29</v>
      </c>
      <c r="AQ57" s="24" t="s">
        <v>29</v>
      </c>
      <c r="AR57" s="24" t="s">
        <v>29</v>
      </c>
      <c r="AS57" s="24" t="s">
        <v>29</v>
      </c>
      <c r="AT57" s="24" t="s">
        <v>29</v>
      </c>
      <c r="AU57" s="24" t="s">
        <v>29</v>
      </c>
      <c r="AV57" s="24" t="s">
        <v>29</v>
      </c>
      <c r="AW57" s="24" t="s">
        <v>29</v>
      </c>
      <c r="AX57" s="24" t="s">
        <v>29</v>
      </c>
      <c r="AY57" s="24" t="s">
        <v>29</v>
      </c>
      <c r="AZ57" s="24" t="s">
        <v>29</v>
      </c>
      <c r="BA57" s="24" t="s">
        <v>29</v>
      </c>
      <c r="BB57" s="24" t="s">
        <v>29</v>
      </c>
      <c r="BC57" s="24" t="s">
        <v>29</v>
      </c>
      <c r="BD57" s="24" t="s">
        <v>29</v>
      </c>
      <c r="BE57" s="24" t="s">
        <v>29</v>
      </c>
      <c r="BF57" s="24" t="s">
        <v>29</v>
      </c>
      <c r="BG57" s="24" t="s">
        <v>29</v>
      </c>
      <c r="BH57" s="24" t="s">
        <v>29</v>
      </c>
      <c r="BI57" s="24" t="s">
        <v>29</v>
      </c>
      <c r="BJ57" s="24" t="s">
        <v>29</v>
      </c>
      <c r="BK57" s="24" t="s">
        <v>29</v>
      </c>
      <c r="BL57" s="24" t="s">
        <v>29</v>
      </c>
      <c r="BM57" s="24" t="s">
        <v>29</v>
      </c>
      <c r="BN57" s="24" t="s">
        <v>29</v>
      </c>
      <c r="BO57" s="24" t="s">
        <v>29</v>
      </c>
      <c r="BP57" s="24" t="s">
        <v>29</v>
      </c>
      <c r="BQ57" s="24" t="s">
        <v>29</v>
      </c>
      <c r="BR57" s="24" t="s">
        <v>29</v>
      </c>
      <c r="BS57" s="24" t="s">
        <v>29</v>
      </c>
      <c r="BT57" s="24" t="s">
        <v>29</v>
      </c>
      <c r="BU57" s="24" t="s">
        <v>29</v>
      </c>
      <c r="BV57" s="24" t="s">
        <v>29</v>
      </c>
      <c r="BW57" s="24" t="s">
        <v>29</v>
      </c>
      <c r="BX57" s="24" t="s">
        <v>29</v>
      </c>
      <c r="BY57" s="24" t="s">
        <v>29</v>
      </c>
      <c r="BZ57" s="24" t="s">
        <v>29</v>
      </c>
      <c r="CA57" s="24" t="s">
        <v>29</v>
      </c>
      <c r="CB57" s="24" t="s">
        <v>29</v>
      </c>
    </row>
    <row r="58" spans="2:80" s="1" customFormat="1" ht="13.9" customHeight="1">
      <c r="B58" s="57" t="str">
        <f>Roster_Selection_Men!AB72&amp;" " &amp; "V "</f>
        <v xml:space="preserve">Kentucky Wesleyan V </v>
      </c>
      <c r="C58" s="57" t="str">
        <f>Roster_Selection_Men!AD72</f>
        <v>6455-5764</v>
      </c>
      <c r="D58" s="57" t="str">
        <f>Roster_Selection_Men!AE72</f>
        <v>Seth Koloski</v>
      </c>
      <c r="E58" s="58"/>
      <c r="F58" s="1" t="str">
        <f>IF(ISERROR(Individual_Scores_Men_Var!E58), " ", IF(Individual_Scores_Men_Var!E58 = "Yes", "Yes", "  "))</f>
        <v xml:space="preserve">  </v>
      </c>
      <c r="G58" s="24" t="s">
        <v>29</v>
      </c>
      <c r="H58" s="24" t="s">
        <v>29</v>
      </c>
      <c r="I58" s="24" t="s">
        <v>29</v>
      </c>
      <c r="J58" s="24" t="s">
        <v>29</v>
      </c>
      <c r="K58" s="24" t="s">
        <v>29</v>
      </c>
      <c r="L58" s="24" t="s">
        <v>29</v>
      </c>
      <c r="M58" s="24" t="s">
        <v>29</v>
      </c>
      <c r="N58" s="24" t="s">
        <v>29</v>
      </c>
      <c r="O58" s="24" t="s">
        <v>29</v>
      </c>
      <c r="P58" s="24" t="s">
        <v>29</v>
      </c>
      <c r="Q58" s="24" t="s">
        <v>29</v>
      </c>
      <c r="R58" s="24" t="s">
        <v>29</v>
      </c>
      <c r="S58" s="24" t="s">
        <v>29</v>
      </c>
      <c r="T58" s="24" t="s">
        <v>29</v>
      </c>
      <c r="U58" s="24" t="s">
        <v>29</v>
      </c>
      <c r="V58" s="24" t="s">
        <v>29</v>
      </c>
      <c r="W58" s="24" t="s">
        <v>29</v>
      </c>
      <c r="X58" s="24" t="s">
        <v>29</v>
      </c>
      <c r="Y58" s="24" t="s">
        <v>29</v>
      </c>
      <c r="Z58" s="24" t="s">
        <v>29</v>
      </c>
      <c r="AA58" s="24" t="s">
        <v>29</v>
      </c>
      <c r="AB58" s="24" t="s">
        <v>29</v>
      </c>
      <c r="AC58" s="24" t="s">
        <v>29</v>
      </c>
      <c r="AD58" s="24" t="s">
        <v>29</v>
      </c>
      <c r="AE58" s="24" t="s">
        <v>29</v>
      </c>
      <c r="AF58" s="24" t="s">
        <v>29</v>
      </c>
      <c r="AG58" s="24" t="s">
        <v>29</v>
      </c>
      <c r="AH58" s="24" t="s">
        <v>29</v>
      </c>
      <c r="AI58" s="24" t="s">
        <v>29</v>
      </c>
      <c r="AJ58" s="24" t="s">
        <v>29</v>
      </c>
      <c r="AK58" s="24" t="s">
        <v>29</v>
      </c>
      <c r="AL58" s="24" t="s">
        <v>29</v>
      </c>
      <c r="AM58" s="24" t="s">
        <v>29</v>
      </c>
      <c r="AN58" s="24" t="s">
        <v>29</v>
      </c>
      <c r="AO58" s="24" t="s">
        <v>29</v>
      </c>
      <c r="AP58" s="24" t="s">
        <v>29</v>
      </c>
      <c r="AQ58" s="24" t="s">
        <v>29</v>
      </c>
      <c r="AR58" s="24" t="s">
        <v>29</v>
      </c>
      <c r="AS58" s="24" t="s">
        <v>29</v>
      </c>
      <c r="AT58" s="24" t="s">
        <v>29</v>
      </c>
      <c r="AU58" s="24" t="s">
        <v>29</v>
      </c>
      <c r="AV58" s="24" t="s">
        <v>29</v>
      </c>
      <c r="AW58" s="24" t="s">
        <v>29</v>
      </c>
      <c r="AX58" s="24" t="s">
        <v>29</v>
      </c>
      <c r="AY58" s="24" t="s">
        <v>29</v>
      </c>
      <c r="AZ58" s="24" t="s">
        <v>29</v>
      </c>
      <c r="BA58" s="24" t="s">
        <v>29</v>
      </c>
      <c r="BB58" s="24" t="s">
        <v>29</v>
      </c>
      <c r="BC58" s="24" t="s">
        <v>29</v>
      </c>
      <c r="BD58" s="24" t="s">
        <v>29</v>
      </c>
      <c r="BE58" s="24" t="s">
        <v>29</v>
      </c>
      <c r="BF58" s="24" t="s">
        <v>29</v>
      </c>
      <c r="BG58" s="24" t="s">
        <v>29</v>
      </c>
      <c r="BH58" s="24" t="s">
        <v>29</v>
      </c>
      <c r="BI58" s="24" t="s">
        <v>29</v>
      </c>
      <c r="BJ58" s="24" t="s">
        <v>29</v>
      </c>
      <c r="BK58" s="24" t="s">
        <v>29</v>
      </c>
      <c r="BL58" s="24" t="s">
        <v>29</v>
      </c>
      <c r="BM58" s="24" t="s">
        <v>29</v>
      </c>
      <c r="BN58" s="24" t="s">
        <v>29</v>
      </c>
      <c r="BO58" s="24" t="s">
        <v>29</v>
      </c>
      <c r="BP58" s="24" t="s">
        <v>29</v>
      </c>
      <c r="BQ58" s="24" t="s">
        <v>29</v>
      </c>
      <c r="BR58" s="24" t="s">
        <v>29</v>
      </c>
      <c r="BS58" s="24" t="s">
        <v>29</v>
      </c>
      <c r="BT58" s="24" t="s">
        <v>29</v>
      </c>
      <c r="BU58" s="24" t="s">
        <v>29</v>
      </c>
      <c r="BV58" s="24" t="s">
        <v>29</v>
      </c>
      <c r="BW58" s="24" t="s">
        <v>29</v>
      </c>
      <c r="BX58" s="24" t="s">
        <v>29</v>
      </c>
      <c r="BY58" s="24" t="s">
        <v>29</v>
      </c>
      <c r="BZ58" s="24" t="s">
        <v>29</v>
      </c>
      <c r="CA58" s="24" t="s">
        <v>29</v>
      </c>
      <c r="CB58" s="24" t="s">
        <v>29</v>
      </c>
    </row>
    <row r="59" spans="2:80" s="1" customFormat="1" ht="13.9" customHeight="1">
      <c r="B59" s="57" t="s">
        <v>748</v>
      </c>
      <c r="C59" s="59" t="str">
        <f>Individual_Scores_Men_Var!C59</f>
        <v/>
      </c>
      <c r="D59" s="60" t="str">
        <f>Individual_Scores_Men_Var!D59</f>
        <v/>
      </c>
      <c r="E59" s="58"/>
      <c r="F59" s="13"/>
      <c r="G59" s="24" t="s">
        <v>29</v>
      </c>
      <c r="H59" s="24" t="s">
        <v>29</v>
      </c>
      <c r="I59" s="24" t="s">
        <v>29</v>
      </c>
      <c r="J59" s="24" t="s">
        <v>29</v>
      </c>
      <c r="K59" s="24" t="s">
        <v>29</v>
      </c>
      <c r="L59" s="24" t="s">
        <v>29</v>
      </c>
      <c r="M59" s="24" t="s">
        <v>29</v>
      </c>
      <c r="N59" s="24" t="s">
        <v>29</v>
      </c>
      <c r="O59" s="24" t="s">
        <v>29</v>
      </c>
      <c r="P59" s="24" t="s">
        <v>29</v>
      </c>
      <c r="Q59" s="24" t="s">
        <v>29</v>
      </c>
      <c r="R59" s="24" t="s">
        <v>29</v>
      </c>
      <c r="S59" s="24" t="s">
        <v>29</v>
      </c>
      <c r="T59" s="24" t="s">
        <v>29</v>
      </c>
      <c r="U59" s="24" t="s">
        <v>29</v>
      </c>
      <c r="V59" s="24" t="s">
        <v>29</v>
      </c>
      <c r="W59" s="24" t="s">
        <v>29</v>
      </c>
      <c r="X59" s="24" t="s">
        <v>29</v>
      </c>
      <c r="Y59" s="24" t="s">
        <v>29</v>
      </c>
      <c r="Z59" s="24" t="s">
        <v>29</v>
      </c>
      <c r="AA59" s="24" t="s">
        <v>29</v>
      </c>
      <c r="AB59" s="24" t="s">
        <v>29</v>
      </c>
      <c r="AC59" s="24" t="s">
        <v>29</v>
      </c>
      <c r="AD59" s="24" t="s">
        <v>29</v>
      </c>
      <c r="AE59" s="24" t="s">
        <v>29</v>
      </c>
      <c r="AF59" s="24" t="s">
        <v>29</v>
      </c>
      <c r="AG59" s="24" t="s">
        <v>29</v>
      </c>
      <c r="AH59" s="24" t="s">
        <v>29</v>
      </c>
      <c r="AI59" s="24" t="s">
        <v>29</v>
      </c>
      <c r="AJ59" s="24" t="s">
        <v>29</v>
      </c>
      <c r="AK59" s="24" t="s">
        <v>29</v>
      </c>
      <c r="AL59" s="24" t="s">
        <v>29</v>
      </c>
      <c r="AM59" s="24" t="s">
        <v>29</v>
      </c>
      <c r="AN59" s="24" t="s">
        <v>29</v>
      </c>
      <c r="AO59" s="24" t="s">
        <v>29</v>
      </c>
      <c r="AP59" s="24" t="s">
        <v>29</v>
      </c>
      <c r="AQ59" s="24" t="s">
        <v>29</v>
      </c>
      <c r="AR59" s="24" t="s">
        <v>29</v>
      </c>
      <c r="AS59" s="24" t="s">
        <v>29</v>
      </c>
      <c r="AT59" s="24" t="s">
        <v>29</v>
      </c>
      <c r="AU59" s="24" t="s">
        <v>29</v>
      </c>
      <c r="AV59" s="24" t="s">
        <v>29</v>
      </c>
      <c r="AW59" s="24" t="s">
        <v>29</v>
      </c>
      <c r="AX59" s="24" t="s">
        <v>29</v>
      </c>
      <c r="AY59" s="24" t="s">
        <v>29</v>
      </c>
      <c r="AZ59" s="24" t="s">
        <v>29</v>
      </c>
      <c r="BA59" s="24" t="s">
        <v>29</v>
      </c>
      <c r="BB59" s="24" t="s">
        <v>29</v>
      </c>
      <c r="BC59" s="24" t="s">
        <v>29</v>
      </c>
      <c r="BD59" s="24" t="s">
        <v>29</v>
      </c>
      <c r="BE59" s="24" t="s">
        <v>29</v>
      </c>
      <c r="BF59" s="24" t="s">
        <v>29</v>
      </c>
      <c r="BG59" s="24" t="s">
        <v>29</v>
      </c>
      <c r="BH59" s="24" t="s">
        <v>29</v>
      </c>
      <c r="BI59" s="24" t="s">
        <v>29</v>
      </c>
      <c r="BJ59" s="24" t="s">
        <v>29</v>
      </c>
      <c r="BK59" s="24" t="s">
        <v>29</v>
      </c>
      <c r="BL59" s="24" t="s">
        <v>29</v>
      </c>
      <c r="BM59" s="24" t="s">
        <v>29</v>
      </c>
      <c r="BN59" s="24" t="s">
        <v>29</v>
      </c>
      <c r="BO59" s="24" t="s">
        <v>29</v>
      </c>
      <c r="BP59" s="24" t="s">
        <v>29</v>
      </c>
      <c r="BQ59" s="24" t="s">
        <v>29</v>
      </c>
      <c r="BR59" s="24" t="s">
        <v>29</v>
      </c>
      <c r="BS59" s="24" t="s">
        <v>29</v>
      </c>
      <c r="BT59" s="24" t="s">
        <v>29</v>
      </c>
      <c r="BU59" s="24" t="s">
        <v>29</v>
      </c>
      <c r="BV59" s="24" t="s">
        <v>29</v>
      </c>
      <c r="BW59" s="24" t="s">
        <v>29</v>
      </c>
      <c r="BX59" s="24" t="s">
        <v>29</v>
      </c>
      <c r="BY59" s="24" t="s">
        <v>29</v>
      </c>
      <c r="BZ59" s="24" t="s">
        <v>29</v>
      </c>
      <c r="CA59" s="24" t="s">
        <v>29</v>
      </c>
      <c r="CB59" s="24" t="s">
        <v>29</v>
      </c>
    </row>
    <row r="60" spans="2:80" s="1" customFormat="1" ht="13.9" customHeight="1">
      <c r="B60" s="57" t="s">
        <v>748</v>
      </c>
      <c r="C60" s="59" t="str">
        <f>Individual_Scores_Men_Var!C60</f>
        <v/>
      </c>
      <c r="D60" s="60" t="str">
        <f>Individual_Scores_Men_Var!D60</f>
        <v/>
      </c>
      <c r="E60" s="58"/>
      <c r="F60" s="13"/>
      <c r="G60" s="24" t="s">
        <v>29</v>
      </c>
      <c r="H60" s="24" t="s">
        <v>29</v>
      </c>
      <c r="I60" s="24" t="s">
        <v>29</v>
      </c>
      <c r="J60" s="24" t="s">
        <v>29</v>
      </c>
      <c r="K60" s="24" t="s">
        <v>29</v>
      </c>
      <c r="L60" s="24" t="s">
        <v>29</v>
      </c>
      <c r="M60" s="24" t="s">
        <v>29</v>
      </c>
      <c r="N60" s="24" t="s">
        <v>29</v>
      </c>
      <c r="O60" s="24" t="s">
        <v>29</v>
      </c>
      <c r="P60" s="24" t="s">
        <v>29</v>
      </c>
      <c r="Q60" s="24" t="s">
        <v>29</v>
      </c>
      <c r="R60" s="24" t="s">
        <v>29</v>
      </c>
      <c r="S60" s="24" t="s">
        <v>29</v>
      </c>
      <c r="T60" s="24" t="s">
        <v>29</v>
      </c>
      <c r="U60" s="24" t="s">
        <v>29</v>
      </c>
      <c r="V60" s="24" t="s">
        <v>29</v>
      </c>
      <c r="W60" s="24" t="s">
        <v>29</v>
      </c>
      <c r="X60" s="24" t="s">
        <v>29</v>
      </c>
      <c r="Y60" s="24" t="s">
        <v>29</v>
      </c>
      <c r="Z60" s="24" t="s">
        <v>29</v>
      </c>
      <c r="AA60" s="24" t="s">
        <v>29</v>
      </c>
      <c r="AB60" s="24" t="s">
        <v>29</v>
      </c>
      <c r="AC60" s="24" t="s">
        <v>29</v>
      </c>
      <c r="AD60" s="24" t="s">
        <v>29</v>
      </c>
      <c r="AE60" s="24" t="s">
        <v>29</v>
      </c>
      <c r="AF60" s="24" t="s">
        <v>29</v>
      </c>
      <c r="AG60" s="24" t="s">
        <v>29</v>
      </c>
      <c r="AH60" s="24" t="s">
        <v>29</v>
      </c>
      <c r="AI60" s="24" t="s">
        <v>29</v>
      </c>
      <c r="AJ60" s="24" t="s">
        <v>29</v>
      </c>
      <c r="AK60" s="24" t="s">
        <v>29</v>
      </c>
      <c r="AL60" s="24" t="s">
        <v>29</v>
      </c>
      <c r="AM60" s="24" t="s">
        <v>29</v>
      </c>
      <c r="AN60" s="24" t="s">
        <v>29</v>
      </c>
      <c r="AO60" s="24" t="s">
        <v>29</v>
      </c>
      <c r="AP60" s="24" t="s">
        <v>29</v>
      </c>
      <c r="AQ60" s="24" t="s">
        <v>29</v>
      </c>
      <c r="AR60" s="24" t="s">
        <v>29</v>
      </c>
      <c r="AS60" s="24" t="s">
        <v>29</v>
      </c>
      <c r="AT60" s="24" t="s">
        <v>29</v>
      </c>
      <c r="AU60" s="24" t="s">
        <v>29</v>
      </c>
      <c r="AV60" s="24" t="s">
        <v>29</v>
      </c>
      <c r="AW60" s="24" t="s">
        <v>29</v>
      </c>
      <c r="AX60" s="24" t="s">
        <v>29</v>
      </c>
      <c r="AY60" s="24" t="s">
        <v>29</v>
      </c>
      <c r="AZ60" s="24" t="s">
        <v>29</v>
      </c>
      <c r="BA60" s="24" t="s">
        <v>29</v>
      </c>
      <c r="BB60" s="24" t="s">
        <v>29</v>
      </c>
      <c r="BC60" s="24" t="s">
        <v>29</v>
      </c>
      <c r="BD60" s="24" t="s">
        <v>29</v>
      </c>
      <c r="BE60" s="24" t="s">
        <v>29</v>
      </c>
      <c r="BF60" s="24" t="s">
        <v>29</v>
      </c>
      <c r="BG60" s="24" t="s">
        <v>29</v>
      </c>
      <c r="BH60" s="24" t="s">
        <v>29</v>
      </c>
      <c r="BI60" s="24" t="s">
        <v>29</v>
      </c>
      <c r="BJ60" s="24" t="s">
        <v>29</v>
      </c>
      <c r="BK60" s="24" t="s">
        <v>29</v>
      </c>
      <c r="BL60" s="24" t="s">
        <v>29</v>
      </c>
      <c r="BM60" s="24" t="s">
        <v>29</v>
      </c>
      <c r="BN60" s="24" t="s">
        <v>29</v>
      </c>
      <c r="BO60" s="24" t="s">
        <v>29</v>
      </c>
      <c r="BP60" s="24" t="s">
        <v>29</v>
      </c>
      <c r="BQ60" s="24" t="s">
        <v>29</v>
      </c>
      <c r="BR60" s="24" t="s">
        <v>29</v>
      </c>
      <c r="BS60" s="24" t="s">
        <v>29</v>
      </c>
      <c r="BT60" s="24" t="s">
        <v>29</v>
      </c>
      <c r="BU60" s="24" t="s">
        <v>29</v>
      </c>
      <c r="BV60" s="24" t="s">
        <v>29</v>
      </c>
      <c r="BW60" s="24" t="s">
        <v>29</v>
      </c>
      <c r="BX60" s="24" t="s">
        <v>29</v>
      </c>
      <c r="BY60" s="24" t="s">
        <v>29</v>
      </c>
      <c r="BZ60" s="24" t="s">
        <v>29</v>
      </c>
      <c r="CA60" s="24" t="s">
        <v>29</v>
      </c>
      <c r="CB60" s="24" t="s">
        <v>29</v>
      </c>
    </row>
    <row r="61" spans="2:80" s="1" customFormat="1" ht="13.9" customHeight="1">
      <c r="B61" s="57" t="s">
        <v>748</v>
      </c>
      <c r="C61" s="59" t="str">
        <f>Individual_Scores_Men_Var!C61</f>
        <v/>
      </c>
      <c r="D61" s="60" t="str">
        <f>Individual_Scores_Men_Var!D61</f>
        <v/>
      </c>
      <c r="E61" s="58"/>
      <c r="F61" s="13"/>
      <c r="G61" s="24" t="s">
        <v>29</v>
      </c>
      <c r="H61" s="24" t="s">
        <v>29</v>
      </c>
      <c r="I61" s="24" t="s">
        <v>29</v>
      </c>
      <c r="J61" s="24" t="s">
        <v>29</v>
      </c>
      <c r="K61" s="24" t="s">
        <v>29</v>
      </c>
      <c r="L61" s="24" t="s">
        <v>29</v>
      </c>
      <c r="M61" s="24" t="s">
        <v>29</v>
      </c>
      <c r="N61" s="24" t="s">
        <v>29</v>
      </c>
      <c r="O61" s="24" t="s">
        <v>29</v>
      </c>
      <c r="P61" s="24" t="s">
        <v>29</v>
      </c>
      <c r="Q61" s="24" t="s">
        <v>29</v>
      </c>
      <c r="R61" s="24" t="s">
        <v>29</v>
      </c>
      <c r="S61" s="24" t="s">
        <v>29</v>
      </c>
      <c r="T61" s="24" t="s">
        <v>29</v>
      </c>
      <c r="U61" s="24" t="s">
        <v>29</v>
      </c>
      <c r="V61" s="24" t="s">
        <v>29</v>
      </c>
      <c r="W61" s="24" t="s">
        <v>29</v>
      </c>
      <c r="X61" s="24" t="s">
        <v>29</v>
      </c>
      <c r="Y61" s="24" t="s">
        <v>29</v>
      </c>
      <c r="Z61" s="24" t="s">
        <v>29</v>
      </c>
      <c r="AA61" s="24" t="s">
        <v>29</v>
      </c>
      <c r="AB61" s="24" t="s">
        <v>29</v>
      </c>
      <c r="AC61" s="24" t="s">
        <v>29</v>
      </c>
      <c r="AD61" s="24" t="s">
        <v>29</v>
      </c>
      <c r="AE61" s="24" t="s">
        <v>29</v>
      </c>
      <c r="AF61" s="24" t="s">
        <v>29</v>
      </c>
      <c r="AG61" s="24" t="s">
        <v>29</v>
      </c>
      <c r="AH61" s="24" t="s">
        <v>29</v>
      </c>
      <c r="AI61" s="24" t="s">
        <v>29</v>
      </c>
      <c r="AJ61" s="24" t="s">
        <v>29</v>
      </c>
      <c r="AK61" s="24" t="s">
        <v>29</v>
      </c>
      <c r="AL61" s="24" t="s">
        <v>29</v>
      </c>
      <c r="AM61" s="24" t="s">
        <v>29</v>
      </c>
      <c r="AN61" s="24" t="s">
        <v>29</v>
      </c>
      <c r="AO61" s="24" t="s">
        <v>29</v>
      </c>
      <c r="AP61" s="24" t="s">
        <v>29</v>
      </c>
      <c r="AQ61" s="24" t="s">
        <v>29</v>
      </c>
      <c r="AR61" s="24" t="s">
        <v>29</v>
      </c>
      <c r="AS61" s="24" t="s">
        <v>29</v>
      </c>
      <c r="AT61" s="24" t="s">
        <v>29</v>
      </c>
      <c r="AU61" s="24" t="s">
        <v>29</v>
      </c>
      <c r="AV61" s="24" t="s">
        <v>29</v>
      </c>
      <c r="AW61" s="24" t="s">
        <v>29</v>
      </c>
      <c r="AX61" s="24" t="s">
        <v>29</v>
      </c>
      <c r="AY61" s="24" t="s">
        <v>29</v>
      </c>
      <c r="AZ61" s="24" t="s">
        <v>29</v>
      </c>
      <c r="BA61" s="24" t="s">
        <v>29</v>
      </c>
      <c r="BB61" s="24" t="s">
        <v>29</v>
      </c>
      <c r="BC61" s="24" t="s">
        <v>29</v>
      </c>
      <c r="BD61" s="24" t="s">
        <v>29</v>
      </c>
      <c r="BE61" s="24" t="s">
        <v>29</v>
      </c>
      <c r="BF61" s="24" t="s">
        <v>29</v>
      </c>
      <c r="BG61" s="24" t="s">
        <v>29</v>
      </c>
      <c r="BH61" s="24" t="s">
        <v>29</v>
      </c>
      <c r="BI61" s="24" t="s">
        <v>29</v>
      </c>
      <c r="BJ61" s="24" t="s">
        <v>29</v>
      </c>
      <c r="BK61" s="24" t="s">
        <v>29</v>
      </c>
      <c r="BL61" s="24" t="s">
        <v>29</v>
      </c>
      <c r="BM61" s="24" t="s">
        <v>29</v>
      </c>
      <c r="BN61" s="24" t="s">
        <v>29</v>
      </c>
      <c r="BO61" s="24" t="s">
        <v>29</v>
      </c>
      <c r="BP61" s="24" t="s">
        <v>29</v>
      </c>
      <c r="BQ61" s="24" t="s">
        <v>29</v>
      </c>
      <c r="BR61" s="24" t="s">
        <v>29</v>
      </c>
      <c r="BS61" s="24" t="s">
        <v>29</v>
      </c>
      <c r="BT61" s="24" t="s">
        <v>29</v>
      </c>
      <c r="BU61" s="24" t="s">
        <v>29</v>
      </c>
      <c r="BV61" s="24" t="s">
        <v>29</v>
      </c>
      <c r="BW61" s="24" t="s">
        <v>29</v>
      </c>
      <c r="BX61" s="24" t="s">
        <v>29</v>
      </c>
      <c r="BY61" s="24" t="s">
        <v>29</v>
      </c>
      <c r="BZ61" s="24" t="s">
        <v>29</v>
      </c>
      <c r="CA61" s="24" t="s">
        <v>29</v>
      </c>
      <c r="CB61" s="24" t="s">
        <v>29</v>
      </c>
    </row>
    <row r="62" spans="2:80" s="1" customFormat="1" ht="13.9" customHeight="1">
      <c r="B62" s="57" t="s">
        <v>29</v>
      </c>
      <c r="C62" s="57" t="s">
        <v>29</v>
      </c>
      <c r="D62" s="57" t="s">
        <v>29</v>
      </c>
      <c r="E62" s="61"/>
      <c r="G62" s="24" t="s">
        <v>29</v>
      </c>
      <c r="H62" s="24" t="s">
        <v>29</v>
      </c>
      <c r="I62" s="24" t="s">
        <v>29</v>
      </c>
      <c r="J62" s="24" t="s">
        <v>29</v>
      </c>
      <c r="K62" s="24" t="s">
        <v>29</v>
      </c>
      <c r="L62" s="24" t="s">
        <v>29</v>
      </c>
      <c r="M62" s="24" t="s">
        <v>29</v>
      </c>
      <c r="N62" s="24" t="s">
        <v>29</v>
      </c>
      <c r="O62" s="24" t="s">
        <v>29</v>
      </c>
      <c r="P62" s="24" t="s">
        <v>29</v>
      </c>
      <c r="Q62" s="24" t="s">
        <v>29</v>
      </c>
      <c r="R62" s="24" t="s">
        <v>29</v>
      </c>
      <c r="S62" s="24" t="s">
        <v>29</v>
      </c>
      <c r="T62" s="24" t="s">
        <v>29</v>
      </c>
      <c r="U62" s="24" t="s">
        <v>29</v>
      </c>
      <c r="V62" s="24" t="s">
        <v>29</v>
      </c>
      <c r="W62" s="24" t="s">
        <v>29</v>
      </c>
      <c r="X62" s="24" t="s">
        <v>29</v>
      </c>
      <c r="Y62" s="24" t="s">
        <v>29</v>
      </c>
      <c r="Z62" s="24" t="s">
        <v>29</v>
      </c>
      <c r="AA62" s="24" t="s">
        <v>29</v>
      </c>
      <c r="AB62" s="24" t="s">
        <v>29</v>
      </c>
      <c r="AC62" s="24" t="s">
        <v>29</v>
      </c>
      <c r="AD62" s="24" t="s">
        <v>29</v>
      </c>
      <c r="AE62" s="24" t="s">
        <v>29</v>
      </c>
      <c r="AF62" s="24" t="s">
        <v>29</v>
      </c>
      <c r="AG62" s="24" t="s">
        <v>29</v>
      </c>
      <c r="AH62" s="24" t="s">
        <v>29</v>
      </c>
      <c r="AI62" s="24" t="s">
        <v>29</v>
      </c>
      <c r="AJ62" s="24" t="s">
        <v>29</v>
      </c>
      <c r="AK62" s="24" t="s">
        <v>29</v>
      </c>
      <c r="AL62" s="24" t="s">
        <v>29</v>
      </c>
      <c r="AM62" s="24" t="s">
        <v>29</v>
      </c>
      <c r="AN62" s="24" t="s">
        <v>29</v>
      </c>
      <c r="AO62" s="24" t="s">
        <v>29</v>
      </c>
      <c r="AP62" s="24" t="s">
        <v>29</v>
      </c>
      <c r="AQ62" s="24" t="s">
        <v>29</v>
      </c>
      <c r="AR62" s="24" t="s">
        <v>29</v>
      </c>
      <c r="AS62" s="24" t="s">
        <v>29</v>
      </c>
      <c r="AT62" s="24" t="s">
        <v>29</v>
      </c>
      <c r="AU62" s="24" t="s">
        <v>29</v>
      </c>
      <c r="AV62" s="24" t="s">
        <v>29</v>
      </c>
      <c r="AW62" s="24" t="s">
        <v>29</v>
      </c>
      <c r="AX62" s="24" t="s">
        <v>29</v>
      </c>
      <c r="AY62" s="24" t="s">
        <v>29</v>
      </c>
      <c r="AZ62" s="24" t="s">
        <v>29</v>
      </c>
      <c r="BA62" s="24" t="s">
        <v>29</v>
      </c>
      <c r="BB62" s="24" t="s">
        <v>29</v>
      </c>
      <c r="BC62" s="24" t="s">
        <v>29</v>
      </c>
      <c r="BD62" s="24" t="s">
        <v>29</v>
      </c>
      <c r="BE62" s="24" t="s">
        <v>29</v>
      </c>
      <c r="BF62" s="24" t="s">
        <v>29</v>
      </c>
      <c r="BG62" s="24" t="s">
        <v>29</v>
      </c>
      <c r="BH62" s="24" t="s">
        <v>29</v>
      </c>
      <c r="BI62" s="24" t="s">
        <v>29</v>
      </c>
      <c r="BJ62" s="24" t="s">
        <v>29</v>
      </c>
      <c r="BK62" s="24" t="s">
        <v>29</v>
      </c>
      <c r="BL62" s="24" t="s">
        <v>29</v>
      </c>
      <c r="BM62" s="24" t="s">
        <v>29</v>
      </c>
      <c r="BN62" s="24" t="s">
        <v>29</v>
      </c>
      <c r="BO62" s="24" t="s">
        <v>29</v>
      </c>
      <c r="BP62" s="24" t="s">
        <v>29</v>
      </c>
      <c r="BQ62" s="24" t="s">
        <v>29</v>
      </c>
      <c r="BR62" s="24" t="s">
        <v>29</v>
      </c>
      <c r="BS62" s="24" t="s">
        <v>29</v>
      </c>
      <c r="BT62" s="24" t="s">
        <v>29</v>
      </c>
      <c r="BU62" s="24" t="s">
        <v>29</v>
      </c>
      <c r="BV62" s="24" t="s">
        <v>29</v>
      </c>
      <c r="BW62" s="24" t="s">
        <v>29</v>
      </c>
      <c r="BX62" s="24" t="s">
        <v>29</v>
      </c>
      <c r="BY62" s="24" t="s">
        <v>29</v>
      </c>
      <c r="BZ62" s="24" t="s">
        <v>29</v>
      </c>
      <c r="CA62" s="24" t="s">
        <v>29</v>
      </c>
      <c r="CB62" s="24" t="s">
        <v>29</v>
      </c>
    </row>
    <row r="63" spans="2:80" s="1" customFormat="1" ht="13.9" customHeight="1">
      <c r="B63" s="57" t="s">
        <v>29</v>
      </c>
      <c r="C63" s="57" t="s">
        <v>29</v>
      </c>
      <c r="D63" s="57" t="s">
        <v>29</v>
      </c>
      <c r="E63" s="61"/>
      <c r="G63" s="24" t="s">
        <v>29</v>
      </c>
      <c r="H63" s="24" t="s">
        <v>29</v>
      </c>
      <c r="I63" s="24" t="s">
        <v>29</v>
      </c>
      <c r="J63" s="24" t="s">
        <v>29</v>
      </c>
      <c r="K63" s="24" t="s">
        <v>29</v>
      </c>
      <c r="L63" s="24" t="s">
        <v>29</v>
      </c>
      <c r="M63" s="24" t="s">
        <v>29</v>
      </c>
      <c r="N63" s="24" t="s">
        <v>29</v>
      </c>
      <c r="O63" s="24" t="s">
        <v>29</v>
      </c>
      <c r="P63" s="24" t="s">
        <v>29</v>
      </c>
      <c r="Q63" s="24" t="s">
        <v>29</v>
      </c>
      <c r="R63" s="24" t="s">
        <v>29</v>
      </c>
      <c r="S63" s="24" t="s">
        <v>29</v>
      </c>
      <c r="T63" s="24" t="s">
        <v>29</v>
      </c>
      <c r="U63" s="24" t="s">
        <v>29</v>
      </c>
      <c r="V63" s="24" t="s">
        <v>29</v>
      </c>
      <c r="W63" s="24" t="s">
        <v>29</v>
      </c>
      <c r="X63" s="24" t="s">
        <v>29</v>
      </c>
      <c r="Y63" s="24" t="s">
        <v>29</v>
      </c>
      <c r="Z63" s="24" t="s">
        <v>29</v>
      </c>
      <c r="AA63" s="24" t="s">
        <v>29</v>
      </c>
      <c r="AB63" s="24" t="s">
        <v>29</v>
      </c>
      <c r="AC63" s="24" t="s">
        <v>29</v>
      </c>
      <c r="AD63" s="24" t="s">
        <v>29</v>
      </c>
      <c r="AE63" s="24" t="s">
        <v>29</v>
      </c>
      <c r="AF63" s="24" t="s">
        <v>29</v>
      </c>
      <c r="AG63" s="24" t="s">
        <v>29</v>
      </c>
      <c r="AH63" s="24" t="s">
        <v>29</v>
      </c>
      <c r="AI63" s="24" t="s">
        <v>29</v>
      </c>
      <c r="AJ63" s="24" t="s">
        <v>29</v>
      </c>
      <c r="AK63" s="24" t="s">
        <v>29</v>
      </c>
      <c r="AL63" s="24" t="s">
        <v>29</v>
      </c>
      <c r="AM63" s="24" t="s">
        <v>29</v>
      </c>
      <c r="AN63" s="24" t="s">
        <v>29</v>
      </c>
      <c r="AO63" s="24" t="s">
        <v>29</v>
      </c>
      <c r="AP63" s="24" t="s">
        <v>29</v>
      </c>
      <c r="AQ63" s="24" t="s">
        <v>29</v>
      </c>
      <c r="AR63" s="24" t="s">
        <v>29</v>
      </c>
      <c r="AS63" s="24" t="s">
        <v>29</v>
      </c>
      <c r="AT63" s="24" t="s">
        <v>29</v>
      </c>
      <c r="AU63" s="24" t="s">
        <v>29</v>
      </c>
      <c r="AV63" s="24" t="s">
        <v>29</v>
      </c>
      <c r="AW63" s="24" t="s">
        <v>29</v>
      </c>
      <c r="AX63" s="24" t="s">
        <v>29</v>
      </c>
      <c r="AY63" s="24" t="s">
        <v>29</v>
      </c>
      <c r="AZ63" s="24" t="s">
        <v>29</v>
      </c>
      <c r="BA63" s="24" t="s">
        <v>29</v>
      </c>
      <c r="BB63" s="24" t="s">
        <v>29</v>
      </c>
      <c r="BC63" s="24" t="s">
        <v>29</v>
      </c>
      <c r="BD63" s="24" t="s">
        <v>29</v>
      </c>
      <c r="BE63" s="24" t="s">
        <v>29</v>
      </c>
      <c r="BF63" s="24" t="s">
        <v>29</v>
      </c>
      <c r="BG63" s="24" t="s">
        <v>29</v>
      </c>
      <c r="BH63" s="24" t="s">
        <v>29</v>
      </c>
      <c r="BI63" s="24" t="s">
        <v>29</v>
      </c>
      <c r="BJ63" s="24" t="s">
        <v>29</v>
      </c>
      <c r="BK63" s="24" t="s">
        <v>29</v>
      </c>
      <c r="BL63" s="24" t="s">
        <v>29</v>
      </c>
      <c r="BM63" s="24" t="s">
        <v>29</v>
      </c>
      <c r="BN63" s="24" t="s">
        <v>29</v>
      </c>
      <c r="BO63" s="24" t="s">
        <v>29</v>
      </c>
      <c r="BP63" s="24" t="s">
        <v>29</v>
      </c>
      <c r="BQ63" s="24" t="s">
        <v>29</v>
      </c>
      <c r="BR63" s="24" t="s">
        <v>29</v>
      </c>
      <c r="BS63" s="24" t="s">
        <v>29</v>
      </c>
      <c r="BT63" s="24" t="s">
        <v>29</v>
      </c>
      <c r="BU63" s="24" t="s">
        <v>29</v>
      </c>
      <c r="BV63" s="24" t="s">
        <v>29</v>
      </c>
      <c r="BW63" s="24" t="s">
        <v>29</v>
      </c>
      <c r="BX63" s="24" t="s">
        <v>29</v>
      </c>
      <c r="BY63" s="24" t="s">
        <v>29</v>
      </c>
      <c r="BZ63" s="24" t="s">
        <v>29</v>
      </c>
      <c r="CA63" s="24" t="s">
        <v>29</v>
      </c>
      <c r="CB63" s="24" t="s">
        <v>29</v>
      </c>
    </row>
    <row r="64" spans="2:80" s="1" customFormat="1" ht="13.9" customHeight="1">
      <c r="B64" s="57" t="str">
        <f>Roster_Selection_Men!AB73&amp;" " &amp; "V "</f>
        <v xml:space="preserve">Lindenwood University V </v>
      </c>
      <c r="C64" s="57" t="str">
        <f>Roster_Selection_Men!AD73</f>
        <v>11-305608</v>
      </c>
      <c r="D64" s="57" t="str">
        <f>Roster_Selection_Men!AE73</f>
        <v>Blake Reiger</v>
      </c>
      <c r="E64" s="58"/>
      <c r="F64" s="1" t="str">
        <f>IF(ISERROR(Individual_Scores_Men_Var!E64), " ", IF(Individual_Scores_Men_Var!E64 = "Yes", "Yes", "  "))</f>
        <v xml:space="preserve">  </v>
      </c>
      <c r="G64" s="24" t="s">
        <v>738</v>
      </c>
      <c r="H64" s="44">
        <v>168</v>
      </c>
      <c r="I64" s="44">
        <v>168</v>
      </c>
      <c r="J64" s="44">
        <v>212</v>
      </c>
      <c r="K64" s="44">
        <v>182</v>
      </c>
      <c r="L64" s="44">
        <v>213</v>
      </c>
      <c r="M64" s="44">
        <v>245</v>
      </c>
      <c r="N64" s="44">
        <v>199</v>
      </c>
      <c r="O64" s="44">
        <v>205</v>
      </c>
      <c r="P64" s="44">
        <v>161</v>
      </c>
      <c r="Q64" s="44">
        <v>155</v>
      </c>
      <c r="R64" s="44">
        <v>226</v>
      </c>
      <c r="S64" s="44">
        <v>256</v>
      </c>
      <c r="T64" s="19">
        <f>SUM(H64:S64)</f>
        <v>2390</v>
      </c>
      <c r="U64" s="19">
        <f>COUNTIF(H64:S64, "&gt;0" )</f>
        <v>12</v>
      </c>
      <c r="V64" s="19">
        <f>T64/U64</f>
        <v>199.16666666666666</v>
      </c>
      <c r="W64" s="24" t="s">
        <v>29</v>
      </c>
      <c r="X64" s="24" t="s">
        <v>29</v>
      </c>
      <c r="Y64" s="24" t="s">
        <v>29</v>
      </c>
      <c r="Z64" s="24" t="s">
        <v>29</v>
      </c>
      <c r="AA64" s="24" t="s">
        <v>29</v>
      </c>
      <c r="AB64" s="24" t="s">
        <v>29</v>
      </c>
      <c r="AC64" s="24" t="s">
        <v>29</v>
      </c>
      <c r="AD64" s="24" t="s">
        <v>29</v>
      </c>
      <c r="AE64" s="24" t="s">
        <v>29</v>
      </c>
      <c r="AF64" s="24" t="s">
        <v>29</v>
      </c>
      <c r="AG64" s="24" t="s">
        <v>29</v>
      </c>
      <c r="AH64" s="24" t="s">
        <v>29</v>
      </c>
      <c r="AI64" s="24" t="s">
        <v>29</v>
      </c>
      <c r="AJ64" s="24" t="s">
        <v>29</v>
      </c>
      <c r="AK64" s="24" t="s">
        <v>29</v>
      </c>
      <c r="AL64" s="24" t="s">
        <v>29</v>
      </c>
      <c r="AM64" s="24" t="s">
        <v>29</v>
      </c>
      <c r="AN64" s="24" t="s">
        <v>29</v>
      </c>
      <c r="AO64" s="24" t="s">
        <v>29</v>
      </c>
      <c r="AP64" s="24" t="s">
        <v>29</v>
      </c>
      <c r="AQ64" s="24" t="s">
        <v>29</v>
      </c>
      <c r="AR64" s="24" t="s">
        <v>29</v>
      </c>
      <c r="AS64" s="24" t="s">
        <v>29</v>
      </c>
      <c r="AT64" s="24" t="s">
        <v>29</v>
      </c>
      <c r="AU64" s="24" t="s">
        <v>29</v>
      </c>
      <c r="AV64" s="24" t="s">
        <v>29</v>
      </c>
      <c r="AW64" s="24" t="s">
        <v>29</v>
      </c>
      <c r="AX64" s="24" t="s">
        <v>29</v>
      </c>
      <c r="AY64" s="24" t="s">
        <v>29</v>
      </c>
      <c r="AZ64" s="24" t="s">
        <v>29</v>
      </c>
      <c r="BA64" s="24" t="s">
        <v>29</v>
      </c>
      <c r="BB64" s="24" t="s">
        <v>29</v>
      </c>
      <c r="BC64" s="24" t="s">
        <v>29</v>
      </c>
      <c r="BD64" s="24" t="s">
        <v>29</v>
      </c>
      <c r="BE64" s="24" t="s">
        <v>29</v>
      </c>
      <c r="BF64" s="24" t="s">
        <v>29</v>
      </c>
      <c r="BG64" s="24" t="s">
        <v>29</v>
      </c>
      <c r="BH64" s="24" t="s">
        <v>29</v>
      </c>
      <c r="BI64" s="24" t="s">
        <v>29</v>
      </c>
      <c r="BJ64" s="24" t="s">
        <v>29</v>
      </c>
      <c r="BK64" s="24" t="s">
        <v>29</v>
      </c>
      <c r="BL64" s="24" t="s">
        <v>29</v>
      </c>
      <c r="BM64" s="24" t="s">
        <v>29</v>
      </c>
      <c r="BN64" s="24" t="s">
        <v>29</v>
      </c>
      <c r="BO64" s="24" t="s">
        <v>29</v>
      </c>
      <c r="BP64" s="24" t="s">
        <v>29</v>
      </c>
      <c r="BQ64" s="24" t="s">
        <v>29</v>
      </c>
      <c r="BR64" s="24" t="s">
        <v>29</v>
      </c>
      <c r="BS64" s="24" t="s">
        <v>29</v>
      </c>
      <c r="BT64" s="24" t="s">
        <v>29</v>
      </c>
      <c r="BU64" s="24" t="s">
        <v>29</v>
      </c>
      <c r="BV64" s="24" t="s">
        <v>29</v>
      </c>
      <c r="BW64" s="24" t="s">
        <v>29</v>
      </c>
      <c r="BX64" s="24" t="s">
        <v>29</v>
      </c>
      <c r="BY64" s="24" t="s">
        <v>29</v>
      </c>
      <c r="BZ64" s="24" t="s">
        <v>29</v>
      </c>
      <c r="CA64" s="24" t="s">
        <v>29</v>
      </c>
      <c r="CB64" s="24" t="s">
        <v>29</v>
      </c>
    </row>
    <row r="65" spans="2:80" s="1" customFormat="1" ht="13.9" customHeight="1">
      <c r="B65" s="57" t="str">
        <f>Roster_Selection_Men!AB74&amp;" " &amp; "V "</f>
        <v xml:space="preserve">Lindenwood University V </v>
      </c>
      <c r="C65" s="57" t="str">
        <f>Roster_Selection_Men!AD74</f>
        <v>7914-19385</v>
      </c>
      <c r="D65" s="57" t="str">
        <f>Roster_Selection_Men!AE74</f>
        <v>Emmanuel McPherson</v>
      </c>
      <c r="E65" s="58"/>
      <c r="F65" s="1" t="str">
        <f>IF(ISERROR(Individual_Scores_Men_Var!E65), " ", IF(Individual_Scores_Men_Var!E65 = "Yes", "Yes", "  "))</f>
        <v xml:space="preserve">  </v>
      </c>
      <c r="G65" s="24" t="s">
        <v>29</v>
      </c>
      <c r="H65" s="24" t="s">
        <v>29</v>
      </c>
      <c r="I65" s="24" t="s">
        <v>29</v>
      </c>
      <c r="J65" s="24" t="s">
        <v>29</v>
      </c>
      <c r="K65" s="24" t="s">
        <v>29</v>
      </c>
      <c r="L65" s="24" t="s">
        <v>29</v>
      </c>
      <c r="M65" s="24" t="s">
        <v>29</v>
      </c>
      <c r="N65" s="24" t="s">
        <v>29</v>
      </c>
      <c r="O65" s="24" t="s">
        <v>29</v>
      </c>
      <c r="P65" s="24" t="s">
        <v>29</v>
      </c>
      <c r="Q65" s="24" t="s">
        <v>29</v>
      </c>
      <c r="R65" s="24" t="s">
        <v>29</v>
      </c>
      <c r="S65" s="24" t="s">
        <v>29</v>
      </c>
      <c r="T65" s="24" t="s">
        <v>29</v>
      </c>
      <c r="U65" s="24" t="s">
        <v>29</v>
      </c>
      <c r="V65" s="24" t="s">
        <v>29</v>
      </c>
      <c r="W65" s="24" t="s">
        <v>29</v>
      </c>
      <c r="X65" s="24" t="s">
        <v>29</v>
      </c>
      <c r="Y65" s="24" t="s">
        <v>29</v>
      </c>
      <c r="Z65" s="24" t="s">
        <v>29</v>
      </c>
      <c r="AA65" s="24" t="s">
        <v>29</v>
      </c>
      <c r="AB65" s="24" t="s">
        <v>29</v>
      </c>
      <c r="AC65" s="24" t="s">
        <v>29</v>
      </c>
      <c r="AD65" s="24" t="s">
        <v>29</v>
      </c>
      <c r="AE65" s="24" t="s">
        <v>29</v>
      </c>
      <c r="AF65" s="24" t="s">
        <v>29</v>
      </c>
      <c r="AG65" s="24" t="s">
        <v>29</v>
      </c>
      <c r="AH65" s="24" t="s">
        <v>29</v>
      </c>
      <c r="AI65" s="24" t="s">
        <v>29</v>
      </c>
      <c r="AJ65" s="24" t="s">
        <v>29</v>
      </c>
      <c r="AK65" s="24" t="s">
        <v>29</v>
      </c>
      <c r="AL65" s="24" t="s">
        <v>29</v>
      </c>
      <c r="AM65" s="24" t="s">
        <v>29</v>
      </c>
      <c r="AN65" s="24" t="s">
        <v>29</v>
      </c>
      <c r="AO65" s="24" t="s">
        <v>29</v>
      </c>
      <c r="AP65" s="24" t="s">
        <v>29</v>
      </c>
      <c r="AQ65" s="24" t="s">
        <v>29</v>
      </c>
      <c r="AR65" s="24" t="s">
        <v>29</v>
      </c>
      <c r="AS65" s="24" t="s">
        <v>29</v>
      </c>
      <c r="AT65" s="24" t="s">
        <v>29</v>
      </c>
      <c r="AU65" s="24" t="s">
        <v>29</v>
      </c>
      <c r="AV65" s="24" t="s">
        <v>29</v>
      </c>
      <c r="AW65" s="24" t="s">
        <v>29</v>
      </c>
      <c r="AX65" s="24" t="s">
        <v>29</v>
      </c>
      <c r="AY65" s="24" t="s">
        <v>29</v>
      </c>
      <c r="AZ65" s="24" t="s">
        <v>29</v>
      </c>
      <c r="BA65" s="24" t="s">
        <v>29</v>
      </c>
      <c r="BB65" s="24" t="s">
        <v>29</v>
      </c>
      <c r="BC65" s="24" t="s">
        <v>29</v>
      </c>
      <c r="BD65" s="24" t="s">
        <v>29</v>
      </c>
      <c r="BE65" s="24" t="s">
        <v>29</v>
      </c>
      <c r="BF65" s="24" t="s">
        <v>29</v>
      </c>
      <c r="BG65" s="24" t="s">
        <v>29</v>
      </c>
      <c r="BH65" s="24" t="s">
        <v>29</v>
      </c>
      <c r="BI65" s="24" t="s">
        <v>29</v>
      </c>
      <c r="BJ65" s="24" t="s">
        <v>29</v>
      </c>
      <c r="BK65" s="24" t="s">
        <v>29</v>
      </c>
      <c r="BL65" s="24" t="s">
        <v>29</v>
      </c>
      <c r="BM65" s="24" t="s">
        <v>29</v>
      </c>
      <c r="BN65" s="24" t="s">
        <v>29</v>
      </c>
      <c r="BO65" s="24" t="s">
        <v>29</v>
      </c>
      <c r="BP65" s="24" t="s">
        <v>29</v>
      </c>
      <c r="BQ65" s="24" t="s">
        <v>29</v>
      </c>
      <c r="BR65" s="24" t="s">
        <v>29</v>
      </c>
      <c r="BS65" s="24" t="s">
        <v>29</v>
      </c>
      <c r="BT65" s="24" t="s">
        <v>29</v>
      </c>
      <c r="BU65" s="24" t="s">
        <v>29</v>
      </c>
      <c r="BV65" s="24" t="s">
        <v>29</v>
      </c>
      <c r="BW65" s="24" t="s">
        <v>29</v>
      </c>
      <c r="BX65" s="24" t="s">
        <v>29</v>
      </c>
      <c r="BY65" s="24" t="s">
        <v>29</v>
      </c>
      <c r="BZ65" s="24" t="s">
        <v>29</v>
      </c>
      <c r="CA65" s="24" t="s">
        <v>29</v>
      </c>
      <c r="CB65" s="24" t="s">
        <v>29</v>
      </c>
    </row>
    <row r="66" spans="2:80" s="1" customFormat="1" ht="13.9" customHeight="1">
      <c r="B66" s="57" t="str">
        <f>Roster_Selection_Men!AB75&amp;" " &amp; "V "</f>
        <v xml:space="preserve">Lindenwood University V </v>
      </c>
      <c r="C66" s="57" t="str">
        <f>Roster_Selection_Men!AD75</f>
        <v>16-147279</v>
      </c>
      <c r="D66" s="57" t="str">
        <f>Roster_Selection_Men!AE75</f>
        <v>Graham Mortimore</v>
      </c>
      <c r="E66" s="58"/>
      <c r="F66" s="1" t="str">
        <f>IF(ISERROR(Individual_Scores_Men_Var!E66), " ", IF(Individual_Scores_Men_Var!E66 = "Yes", "Yes", "  "))</f>
        <v xml:space="preserve">  </v>
      </c>
      <c r="G66" s="24" t="s">
        <v>29</v>
      </c>
      <c r="H66" s="24" t="s">
        <v>29</v>
      </c>
      <c r="I66" s="24" t="s">
        <v>29</v>
      </c>
      <c r="J66" s="24" t="s">
        <v>29</v>
      </c>
      <c r="K66" s="24" t="s">
        <v>29</v>
      </c>
      <c r="L66" s="24" t="s">
        <v>29</v>
      </c>
      <c r="M66" s="24" t="s">
        <v>29</v>
      </c>
      <c r="N66" s="24" t="s">
        <v>29</v>
      </c>
      <c r="O66" s="24" t="s">
        <v>29</v>
      </c>
      <c r="P66" s="24" t="s">
        <v>29</v>
      </c>
      <c r="Q66" s="24" t="s">
        <v>29</v>
      </c>
      <c r="R66" s="24" t="s">
        <v>29</v>
      </c>
      <c r="S66" s="24" t="s">
        <v>29</v>
      </c>
      <c r="T66" s="24" t="s">
        <v>29</v>
      </c>
      <c r="U66" s="24" t="s">
        <v>29</v>
      </c>
      <c r="V66" s="24" t="s">
        <v>29</v>
      </c>
      <c r="W66" s="24" t="s">
        <v>29</v>
      </c>
      <c r="X66" s="24" t="s">
        <v>29</v>
      </c>
      <c r="Y66" s="24" t="s">
        <v>29</v>
      </c>
      <c r="Z66" s="24" t="s">
        <v>29</v>
      </c>
      <c r="AA66" s="24" t="s">
        <v>29</v>
      </c>
      <c r="AB66" s="24" t="s">
        <v>29</v>
      </c>
      <c r="AC66" s="24" t="s">
        <v>29</v>
      </c>
      <c r="AD66" s="24" t="s">
        <v>29</v>
      </c>
      <c r="AE66" s="24" t="s">
        <v>29</v>
      </c>
      <c r="AF66" s="24" t="s">
        <v>29</v>
      </c>
      <c r="AG66" s="24" t="s">
        <v>29</v>
      </c>
      <c r="AH66" s="24" t="s">
        <v>29</v>
      </c>
      <c r="AI66" s="24" t="s">
        <v>29</v>
      </c>
      <c r="AJ66" s="24" t="s">
        <v>29</v>
      </c>
      <c r="AK66" s="24" t="s">
        <v>29</v>
      </c>
      <c r="AL66" s="24" t="s">
        <v>29</v>
      </c>
      <c r="AM66" s="24" t="s">
        <v>29</v>
      </c>
      <c r="AN66" s="24" t="s">
        <v>29</v>
      </c>
      <c r="AO66" s="24" t="s">
        <v>29</v>
      </c>
      <c r="AP66" s="24" t="s">
        <v>29</v>
      </c>
      <c r="AQ66" s="24" t="s">
        <v>29</v>
      </c>
      <c r="AR66" s="24" t="s">
        <v>29</v>
      </c>
      <c r="AS66" s="24" t="s">
        <v>29</v>
      </c>
      <c r="AT66" s="24" t="s">
        <v>29</v>
      </c>
      <c r="AU66" s="24" t="s">
        <v>29</v>
      </c>
      <c r="AV66" s="24" t="s">
        <v>29</v>
      </c>
      <c r="AW66" s="24" t="s">
        <v>29</v>
      </c>
      <c r="AX66" s="24" t="s">
        <v>29</v>
      </c>
      <c r="AY66" s="24" t="s">
        <v>29</v>
      </c>
      <c r="AZ66" s="24" t="s">
        <v>29</v>
      </c>
      <c r="BA66" s="24" t="s">
        <v>29</v>
      </c>
      <c r="BB66" s="24" t="s">
        <v>29</v>
      </c>
      <c r="BC66" s="24" t="s">
        <v>29</v>
      </c>
      <c r="BD66" s="24" t="s">
        <v>29</v>
      </c>
      <c r="BE66" s="24" t="s">
        <v>29</v>
      </c>
      <c r="BF66" s="24" t="s">
        <v>29</v>
      </c>
      <c r="BG66" s="24" t="s">
        <v>29</v>
      </c>
      <c r="BH66" s="24" t="s">
        <v>29</v>
      </c>
      <c r="BI66" s="24" t="s">
        <v>29</v>
      </c>
      <c r="BJ66" s="24" t="s">
        <v>29</v>
      </c>
      <c r="BK66" s="24" t="s">
        <v>29</v>
      </c>
      <c r="BL66" s="24" t="s">
        <v>29</v>
      </c>
      <c r="BM66" s="24" t="s">
        <v>29</v>
      </c>
      <c r="BN66" s="24" t="s">
        <v>29</v>
      </c>
      <c r="BO66" s="24" t="s">
        <v>29</v>
      </c>
      <c r="BP66" s="24" t="s">
        <v>29</v>
      </c>
      <c r="BQ66" s="24" t="s">
        <v>29</v>
      </c>
      <c r="BR66" s="24" t="s">
        <v>29</v>
      </c>
      <c r="BS66" s="24" t="s">
        <v>29</v>
      </c>
      <c r="BT66" s="24" t="s">
        <v>29</v>
      </c>
      <c r="BU66" s="24" t="s">
        <v>29</v>
      </c>
      <c r="BV66" s="24" t="s">
        <v>29</v>
      </c>
      <c r="BW66" s="24" t="s">
        <v>29</v>
      </c>
      <c r="BX66" s="24" t="s">
        <v>29</v>
      </c>
      <c r="BY66" s="24" t="s">
        <v>29</v>
      </c>
      <c r="BZ66" s="24" t="s">
        <v>29</v>
      </c>
      <c r="CA66" s="24" t="s">
        <v>29</v>
      </c>
      <c r="CB66" s="24" t="s">
        <v>29</v>
      </c>
    </row>
    <row r="67" spans="2:80" s="1" customFormat="1" ht="13.9" customHeight="1">
      <c r="B67" s="57" t="str">
        <f>Roster_Selection_Men!AB76&amp;" " &amp; "V "</f>
        <v xml:space="preserve">Lindenwood University V </v>
      </c>
      <c r="C67" s="57" t="str">
        <f>Roster_Selection_Men!AD76</f>
        <v>7063-2626</v>
      </c>
      <c r="D67" s="57" t="str">
        <f>Roster_Selection_Men!AE76</f>
        <v>Javier Muniz Vega</v>
      </c>
      <c r="E67" s="58"/>
      <c r="F67" s="1" t="str">
        <f>IF(ISERROR(Individual_Scores_Men_Var!E67), " ", IF(Individual_Scores_Men_Var!E67 = "Yes", "Yes", "  "))</f>
        <v xml:space="preserve">  </v>
      </c>
      <c r="G67" s="24" t="s">
        <v>29</v>
      </c>
      <c r="H67" s="24" t="s">
        <v>29</v>
      </c>
      <c r="I67" s="24" t="s">
        <v>29</v>
      </c>
      <c r="J67" s="24" t="s">
        <v>29</v>
      </c>
      <c r="K67" s="24" t="s">
        <v>29</v>
      </c>
      <c r="L67" s="24" t="s">
        <v>29</v>
      </c>
      <c r="M67" s="24" t="s">
        <v>29</v>
      </c>
      <c r="N67" s="24" t="s">
        <v>29</v>
      </c>
      <c r="O67" s="24" t="s">
        <v>29</v>
      </c>
      <c r="P67" s="24" t="s">
        <v>29</v>
      </c>
      <c r="Q67" s="24" t="s">
        <v>29</v>
      </c>
      <c r="R67" s="24" t="s">
        <v>29</v>
      </c>
      <c r="S67" s="24" t="s">
        <v>29</v>
      </c>
      <c r="T67" s="24" t="s">
        <v>29</v>
      </c>
      <c r="U67" s="24" t="s">
        <v>29</v>
      </c>
      <c r="V67" s="24" t="s">
        <v>29</v>
      </c>
      <c r="W67" s="24" t="s">
        <v>29</v>
      </c>
      <c r="X67" s="24" t="s">
        <v>29</v>
      </c>
      <c r="Y67" s="24" t="s">
        <v>29</v>
      </c>
      <c r="Z67" s="24" t="s">
        <v>29</v>
      </c>
      <c r="AA67" s="24" t="s">
        <v>29</v>
      </c>
      <c r="AB67" s="24" t="s">
        <v>29</v>
      </c>
      <c r="AC67" s="24" t="s">
        <v>29</v>
      </c>
      <c r="AD67" s="24" t="s">
        <v>29</v>
      </c>
      <c r="AE67" s="24" t="s">
        <v>29</v>
      </c>
      <c r="AF67" s="24" t="s">
        <v>29</v>
      </c>
      <c r="AG67" s="24" t="s">
        <v>29</v>
      </c>
      <c r="AH67" s="24" t="s">
        <v>29</v>
      </c>
      <c r="AI67" s="24" t="s">
        <v>29</v>
      </c>
      <c r="AJ67" s="24" t="s">
        <v>29</v>
      </c>
      <c r="AK67" s="24" t="s">
        <v>29</v>
      </c>
      <c r="AL67" s="24" t="s">
        <v>29</v>
      </c>
      <c r="AM67" s="24" t="s">
        <v>29</v>
      </c>
      <c r="AN67" s="24" t="s">
        <v>29</v>
      </c>
      <c r="AO67" s="24" t="s">
        <v>29</v>
      </c>
      <c r="AP67" s="24" t="s">
        <v>29</v>
      </c>
      <c r="AQ67" s="24" t="s">
        <v>29</v>
      </c>
      <c r="AR67" s="24" t="s">
        <v>29</v>
      </c>
      <c r="AS67" s="24" t="s">
        <v>29</v>
      </c>
      <c r="AT67" s="24" t="s">
        <v>29</v>
      </c>
      <c r="AU67" s="24" t="s">
        <v>29</v>
      </c>
      <c r="AV67" s="24" t="s">
        <v>29</v>
      </c>
      <c r="AW67" s="24" t="s">
        <v>29</v>
      </c>
      <c r="AX67" s="24" t="s">
        <v>29</v>
      </c>
      <c r="AY67" s="24" t="s">
        <v>29</v>
      </c>
      <c r="AZ67" s="24" t="s">
        <v>29</v>
      </c>
      <c r="BA67" s="24" t="s">
        <v>29</v>
      </c>
      <c r="BB67" s="24" t="s">
        <v>29</v>
      </c>
      <c r="BC67" s="24" t="s">
        <v>29</v>
      </c>
      <c r="BD67" s="24" t="s">
        <v>29</v>
      </c>
      <c r="BE67" s="24" t="s">
        <v>29</v>
      </c>
      <c r="BF67" s="24" t="s">
        <v>29</v>
      </c>
      <c r="BG67" s="24" t="s">
        <v>29</v>
      </c>
      <c r="BH67" s="24" t="s">
        <v>29</v>
      </c>
      <c r="BI67" s="24" t="s">
        <v>29</v>
      </c>
      <c r="BJ67" s="24" t="s">
        <v>29</v>
      </c>
      <c r="BK67" s="24" t="s">
        <v>29</v>
      </c>
      <c r="BL67" s="24" t="s">
        <v>29</v>
      </c>
      <c r="BM67" s="24" t="s">
        <v>29</v>
      </c>
      <c r="BN67" s="24" t="s">
        <v>29</v>
      </c>
      <c r="BO67" s="24" t="s">
        <v>29</v>
      </c>
      <c r="BP67" s="24" t="s">
        <v>29</v>
      </c>
      <c r="BQ67" s="24" t="s">
        <v>29</v>
      </c>
      <c r="BR67" s="24" t="s">
        <v>29</v>
      </c>
      <c r="BS67" s="24" t="s">
        <v>29</v>
      </c>
      <c r="BT67" s="24" t="s">
        <v>29</v>
      </c>
      <c r="BU67" s="24" t="s">
        <v>29</v>
      </c>
      <c r="BV67" s="24" t="s">
        <v>29</v>
      </c>
      <c r="BW67" s="24" t="s">
        <v>29</v>
      </c>
      <c r="BX67" s="24" t="s">
        <v>29</v>
      </c>
      <c r="BY67" s="24" t="s">
        <v>29</v>
      </c>
      <c r="BZ67" s="24" t="s">
        <v>29</v>
      </c>
      <c r="CA67" s="24" t="s">
        <v>29</v>
      </c>
      <c r="CB67" s="24" t="s">
        <v>29</v>
      </c>
    </row>
    <row r="68" spans="2:80" s="1" customFormat="1" ht="13.9" customHeight="1">
      <c r="B68" s="57" t="str">
        <f>Roster_Selection_Men!AB77&amp;" " &amp; "V "</f>
        <v xml:space="preserve">Lindenwood University V </v>
      </c>
      <c r="C68" s="57" t="str">
        <f>Roster_Selection_Men!AD77</f>
        <v>21-12175</v>
      </c>
      <c r="D68" s="57" t="str">
        <f>Roster_Selection_Men!AE77</f>
        <v>Juan Pablo Aguirre Moreno</v>
      </c>
      <c r="E68" s="58"/>
      <c r="F68" s="1" t="str">
        <f>IF(ISERROR(Individual_Scores_Men_Var!E68), " ", IF(Individual_Scores_Men_Var!E68 = "Yes", "Yes", "  "))</f>
        <v xml:space="preserve">  </v>
      </c>
      <c r="G68" s="24" t="s">
        <v>29</v>
      </c>
      <c r="H68" s="24" t="s">
        <v>29</v>
      </c>
      <c r="I68" s="24" t="s">
        <v>29</v>
      </c>
      <c r="J68" s="24" t="s">
        <v>29</v>
      </c>
      <c r="K68" s="24" t="s">
        <v>29</v>
      </c>
      <c r="L68" s="24" t="s">
        <v>29</v>
      </c>
      <c r="M68" s="24" t="s">
        <v>29</v>
      </c>
      <c r="N68" s="24" t="s">
        <v>29</v>
      </c>
      <c r="O68" s="24" t="s">
        <v>29</v>
      </c>
      <c r="P68" s="24" t="s">
        <v>29</v>
      </c>
      <c r="Q68" s="24" t="s">
        <v>29</v>
      </c>
      <c r="R68" s="24" t="s">
        <v>29</v>
      </c>
      <c r="S68" s="24" t="s">
        <v>29</v>
      </c>
      <c r="T68" s="24" t="s">
        <v>29</v>
      </c>
      <c r="U68" s="24" t="s">
        <v>29</v>
      </c>
      <c r="V68" s="24" t="s">
        <v>29</v>
      </c>
      <c r="W68" s="24" t="s">
        <v>29</v>
      </c>
      <c r="X68" s="24" t="s">
        <v>29</v>
      </c>
      <c r="Y68" s="24" t="s">
        <v>29</v>
      </c>
      <c r="Z68" s="24" t="s">
        <v>29</v>
      </c>
      <c r="AA68" s="24" t="s">
        <v>29</v>
      </c>
      <c r="AB68" s="24" t="s">
        <v>29</v>
      </c>
      <c r="AC68" s="24" t="s">
        <v>29</v>
      </c>
      <c r="AD68" s="24" t="s">
        <v>29</v>
      </c>
      <c r="AE68" s="24" t="s">
        <v>29</v>
      </c>
      <c r="AF68" s="24" t="s">
        <v>29</v>
      </c>
      <c r="AG68" s="24" t="s">
        <v>29</v>
      </c>
      <c r="AH68" s="24" t="s">
        <v>29</v>
      </c>
      <c r="AI68" s="24" t="s">
        <v>29</v>
      </c>
      <c r="AJ68" s="24" t="s">
        <v>29</v>
      </c>
      <c r="AK68" s="24" t="s">
        <v>29</v>
      </c>
      <c r="AL68" s="24" t="s">
        <v>29</v>
      </c>
      <c r="AM68" s="24" t="s">
        <v>29</v>
      </c>
      <c r="AN68" s="24" t="s">
        <v>29</v>
      </c>
      <c r="AO68" s="24" t="s">
        <v>29</v>
      </c>
      <c r="AP68" s="24" t="s">
        <v>29</v>
      </c>
      <c r="AQ68" s="24" t="s">
        <v>29</v>
      </c>
      <c r="AR68" s="24" t="s">
        <v>29</v>
      </c>
      <c r="AS68" s="24" t="s">
        <v>29</v>
      </c>
      <c r="AT68" s="24" t="s">
        <v>29</v>
      </c>
      <c r="AU68" s="24" t="s">
        <v>29</v>
      </c>
      <c r="AV68" s="24" t="s">
        <v>29</v>
      </c>
      <c r="AW68" s="24" t="s">
        <v>29</v>
      </c>
      <c r="AX68" s="24" t="s">
        <v>29</v>
      </c>
      <c r="AY68" s="24" t="s">
        <v>29</v>
      </c>
      <c r="AZ68" s="24" t="s">
        <v>29</v>
      </c>
      <c r="BA68" s="24" t="s">
        <v>29</v>
      </c>
      <c r="BB68" s="24" t="s">
        <v>29</v>
      </c>
      <c r="BC68" s="24" t="s">
        <v>29</v>
      </c>
      <c r="BD68" s="24" t="s">
        <v>29</v>
      </c>
      <c r="BE68" s="24" t="s">
        <v>29</v>
      </c>
      <c r="BF68" s="24" t="s">
        <v>29</v>
      </c>
      <c r="BG68" s="24" t="s">
        <v>29</v>
      </c>
      <c r="BH68" s="24" t="s">
        <v>29</v>
      </c>
      <c r="BI68" s="24" t="s">
        <v>29</v>
      </c>
      <c r="BJ68" s="24" t="s">
        <v>29</v>
      </c>
      <c r="BK68" s="24" t="s">
        <v>29</v>
      </c>
      <c r="BL68" s="24" t="s">
        <v>29</v>
      </c>
      <c r="BM68" s="24" t="s">
        <v>29</v>
      </c>
      <c r="BN68" s="24" t="s">
        <v>29</v>
      </c>
      <c r="BO68" s="24" t="s">
        <v>29</v>
      </c>
      <c r="BP68" s="24" t="s">
        <v>29</v>
      </c>
      <c r="BQ68" s="24" t="s">
        <v>29</v>
      </c>
      <c r="BR68" s="24" t="s">
        <v>29</v>
      </c>
      <c r="BS68" s="24" t="s">
        <v>29</v>
      </c>
      <c r="BT68" s="24" t="s">
        <v>29</v>
      </c>
      <c r="BU68" s="24" t="s">
        <v>29</v>
      </c>
      <c r="BV68" s="24" t="s">
        <v>29</v>
      </c>
      <c r="BW68" s="24" t="s">
        <v>29</v>
      </c>
      <c r="BX68" s="24" t="s">
        <v>29</v>
      </c>
      <c r="BY68" s="24" t="s">
        <v>29</v>
      </c>
      <c r="BZ68" s="24" t="s">
        <v>29</v>
      </c>
      <c r="CA68" s="24" t="s">
        <v>29</v>
      </c>
      <c r="CB68" s="24" t="s">
        <v>29</v>
      </c>
    </row>
    <row r="69" spans="2:80" s="1" customFormat="1" ht="13.9" customHeight="1">
      <c r="B69" s="57" t="str">
        <f>Roster_Selection_Men!AB78&amp;" " &amp; "V "</f>
        <v xml:space="preserve">Lindenwood University V </v>
      </c>
      <c r="C69" s="57" t="str">
        <f>Roster_Selection_Men!AD78</f>
        <v>18-93932</v>
      </c>
      <c r="D69" s="57" t="str">
        <f>Roster_Selection_Men!AE78</f>
        <v>Luke Batchelor</v>
      </c>
      <c r="E69" s="58"/>
      <c r="F69" s="1" t="str">
        <f>IF(ISERROR(Individual_Scores_Men_Var!E69), " ", IF(Individual_Scores_Men_Var!E69 = "Yes", "Yes", "  "))</f>
        <v xml:space="preserve">  </v>
      </c>
      <c r="G69" s="24" t="s">
        <v>29</v>
      </c>
      <c r="H69" s="24" t="s">
        <v>29</v>
      </c>
      <c r="I69" s="24" t="s">
        <v>29</v>
      </c>
      <c r="J69" s="24" t="s">
        <v>29</v>
      </c>
      <c r="K69" s="24" t="s">
        <v>29</v>
      </c>
      <c r="L69" s="24" t="s">
        <v>29</v>
      </c>
      <c r="M69" s="24" t="s">
        <v>29</v>
      </c>
      <c r="N69" s="24" t="s">
        <v>29</v>
      </c>
      <c r="O69" s="24" t="s">
        <v>29</v>
      </c>
      <c r="P69" s="24" t="s">
        <v>29</v>
      </c>
      <c r="Q69" s="24" t="s">
        <v>29</v>
      </c>
      <c r="R69" s="24" t="s">
        <v>29</v>
      </c>
      <c r="S69" s="24" t="s">
        <v>29</v>
      </c>
      <c r="T69" s="24" t="s">
        <v>29</v>
      </c>
      <c r="U69" s="24" t="s">
        <v>29</v>
      </c>
      <c r="V69" s="24" t="s">
        <v>29</v>
      </c>
      <c r="W69" s="24" t="s">
        <v>29</v>
      </c>
      <c r="X69" s="24" t="s">
        <v>29</v>
      </c>
      <c r="Y69" s="24" t="s">
        <v>29</v>
      </c>
      <c r="Z69" s="24" t="s">
        <v>29</v>
      </c>
      <c r="AA69" s="24" t="s">
        <v>29</v>
      </c>
      <c r="AB69" s="24" t="s">
        <v>29</v>
      </c>
      <c r="AC69" s="24" t="s">
        <v>29</v>
      </c>
      <c r="AD69" s="24" t="s">
        <v>29</v>
      </c>
      <c r="AE69" s="24" t="s">
        <v>29</v>
      </c>
      <c r="AF69" s="24" t="s">
        <v>29</v>
      </c>
      <c r="AG69" s="24" t="s">
        <v>29</v>
      </c>
      <c r="AH69" s="24" t="s">
        <v>29</v>
      </c>
      <c r="AI69" s="24" t="s">
        <v>29</v>
      </c>
      <c r="AJ69" s="24" t="s">
        <v>29</v>
      </c>
      <c r="AK69" s="24" t="s">
        <v>29</v>
      </c>
      <c r="AL69" s="24" t="s">
        <v>29</v>
      </c>
      <c r="AM69" s="24" t="s">
        <v>29</v>
      </c>
      <c r="AN69" s="24" t="s">
        <v>29</v>
      </c>
      <c r="AO69" s="24" t="s">
        <v>29</v>
      </c>
      <c r="AP69" s="24" t="s">
        <v>29</v>
      </c>
      <c r="AQ69" s="24" t="s">
        <v>29</v>
      </c>
      <c r="AR69" s="24" t="s">
        <v>29</v>
      </c>
      <c r="AS69" s="24" t="s">
        <v>29</v>
      </c>
      <c r="AT69" s="24" t="s">
        <v>29</v>
      </c>
      <c r="AU69" s="24" t="s">
        <v>29</v>
      </c>
      <c r="AV69" s="24" t="s">
        <v>29</v>
      </c>
      <c r="AW69" s="24" t="s">
        <v>29</v>
      </c>
      <c r="AX69" s="24" t="s">
        <v>29</v>
      </c>
      <c r="AY69" s="24" t="s">
        <v>29</v>
      </c>
      <c r="AZ69" s="24" t="s">
        <v>29</v>
      </c>
      <c r="BA69" s="24" t="s">
        <v>29</v>
      </c>
      <c r="BB69" s="24" t="s">
        <v>29</v>
      </c>
      <c r="BC69" s="24" t="s">
        <v>29</v>
      </c>
      <c r="BD69" s="24" t="s">
        <v>29</v>
      </c>
      <c r="BE69" s="24" t="s">
        <v>29</v>
      </c>
      <c r="BF69" s="24" t="s">
        <v>29</v>
      </c>
      <c r="BG69" s="24" t="s">
        <v>29</v>
      </c>
      <c r="BH69" s="24" t="s">
        <v>29</v>
      </c>
      <c r="BI69" s="24" t="s">
        <v>29</v>
      </c>
      <c r="BJ69" s="24" t="s">
        <v>29</v>
      </c>
      <c r="BK69" s="24" t="s">
        <v>29</v>
      </c>
      <c r="BL69" s="24" t="s">
        <v>29</v>
      </c>
      <c r="BM69" s="24" t="s">
        <v>29</v>
      </c>
      <c r="BN69" s="24" t="s">
        <v>29</v>
      </c>
      <c r="BO69" s="24" t="s">
        <v>29</v>
      </c>
      <c r="BP69" s="24" t="s">
        <v>29</v>
      </c>
      <c r="BQ69" s="24" t="s">
        <v>29</v>
      </c>
      <c r="BR69" s="24" t="s">
        <v>29</v>
      </c>
      <c r="BS69" s="24" t="s">
        <v>29</v>
      </c>
      <c r="BT69" s="24" t="s">
        <v>29</v>
      </c>
      <c r="BU69" s="24" t="s">
        <v>29</v>
      </c>
      <c r="BV69" s="24" t="s">
        <v>29</v>
      </c>
      <c r="BW69" s="24" t="s">
        <v>29</v>
      </c>
      <c r="BX69" s="24" t="s">
        <v>29</v>
      </c>
      <c r="BY69" s="24" t="s">
        <v>29</v>
      </c>
      <c r="BZ69" s="24" t="s">
        <v>29</v>
      </c>
      <c r="CA69" s="24" t="s">
        <v>29</v>
      </c>
      <c r="CB69" s="24" t="s">
        <v>29</v>
      </c>
    </row>
    <row r="70" spans="2:80" s="1" customFormat="1" ht="13.9" customHeight="1">
      <c r="B70" s="57" t="str">
        <f>Roster_Selection_Men!AB79&amp;" " &amp; "V "</f>
        <v xml:space="preserve">Lindenwood University V </v>
      </c>
      <c r="C70" s="57" t="str">
        <f>Roster_Selection_Men!AD79</f>
        <v>11-611549</v>
      </c>
      <c r="D70" s="57" t="str">
        <f>Roster_Selection_Men!AE79</f>
        <v>Nathan Bassford</v>
      </c>
      <c r="E70" s="58"/>
      <c r="F70" s="1" t="str">
        <f>IF(ISERROR(Individual_Scores_Men_Var!E70), " ", IF(Individual_Scores_Men_Var!E70 = "Yes", "Yes", "  "))</f>
        <v xml:space="preserve">  </v>
      </c>
      <c r="G70" s="24" t="s">
        <v>29</v>
      </c>
      <c r="H70" s="24" t="s">
        <v>29</v>
      </c>
      <c r="I70" s="24" t="s">
        <v>29</v>
      </c>
      <c r="J70" s="24" t="s">
        <v>29</v>
      </c>
      <c r="K70" s="24" t="s">
        <v>29</v>
      </c>
      <c r="L70" s="24" t="s">
        <v>29</v>
      </c>
      <c r="M70" s="24" t="s">
        <v>29</v>
      </c>
      <c r="N70" s="24" t="s">
        <v>29</v>
      </c>
      <c r="O70" s="24" t="s">
        <v>29</v>
      </c>
      <c r="P70" s="24" t="s">
        <v>29</v>
      </c>
      <c r="Q70" s="24" t="s">
        <v>29</v>
      </c>
      <c r="R70" s="24" t="s">
        <v>29</v>
      </c>
      <c r="S70" s="24" t="s">
        <v>29</v>
      </c>
      <c r="T70" s="24" t="s">
        <v>29</v>
      </c>
      <c r="U70" s="24" t="s">
        <v>29</v>
      </c>
      <c r="V70" s="24" t="s">
        <v>29</v>
      </c>
      <c r="W70" s="24" t="s">
        <v>29</v>
      </c>
      <c r="X70" s="24" t="s">
        <v>29</v>
      </c>
      <c r="Y70" s="24" t="s">
        <v>29</v>
      </c>
      <c r="Z70" s="24" t="s">
        <v>29</v>
      </c>
      <c r="AA70" s="24" t="s">
        <v>29</v>
      </c>
      <c r="AB70" s="24" t="s">
        <v>29</v>
      </c>
      <c r="AC70" s="24" t="s">
        <v>29</v>
      </c>
      <c r="AD70" s="24" t="s">
        <v>29</v>
      </c>
      <c r="AE70" s="24" t="s">
        <v>29</v>
      </c>
      <c r="AF70" s="24" t="s">
        <v>29</v>
      </c>
      <c r="AG70" s="24" t="s">
        <v>29</v>
      </c>
      <c r="AH70" s="24" t="s">
        <v>29</v>
      </c>
      <c r="AI70" s="24" t="s">
        <v>29</v>
      </c>
      <c r="AJ70" s="24" t="s">
        <v>29</v>
      </c>
      <c r="AK70" s="24" t="s">
        <v>29</v>
      </c>
      <c r="AL70" s="24" t="s">
        <v>29</v>
      </c>
      <c r="AM70" s="24" t="s">
        <v>29</v>
      </c>
      <c r="AN70" s="24" t="s">
        <v>29</v>
      </c>
      <c r="AO70" s="24" t="s">
        <v>29</v>
      </c>
      <c r="AP70" s="24" t="s">
        <v>29</v>
      </c>
      <c r="AQ70" s="24" t="s">
        <v>29</v>
      </c>
      <c r="AR70" s="24" t="s">
        <v>29</v>
      </c>
      <c r="AS70" s="24" t="s">
        <v>29</v>
      </c>
      <c r="AT70" s="24" t="s">
        <v>29</v>
      </c>
      <c r="AU70" s="24" t="s">
        <v>29</v>
      </c>
      <c r="AV70" s="24" t="s">
        <v>29</v>
      </c>
      <c r="AW70" s="24" t="s">
        <v>29</v>
      </c>
      <c r="AX70" s="24" t="s">
        <v>29</v>
      </c>
      <c r="AY70" s="24" t="s">
        <v>29</v>
      </c>
      <c r="AZ70" s="24" t="s">
        <v>29</v>
      </c>
      <c r="BA70" s="24" t="s">
        <v>29</v>
      </c>
      <c r="BB70" s="24" t="s">
        <v>29</v>
      </c>
      <c r="BC70" s="24" t="s">
        <v>29</v>
      </c>
      <c r="BD70" s="24" t="s">
        <v>29</v>
      </c>
      <c r="BE70" s="24" t="s">
        <v>29</v>
      </c>
      <c r="BF70" s="24" t="s">
        <v>29</v>
      </c>
      <c r="BG70" s="24" t="s">
        <v>29</v>
      </c>
      <c r="BH70" s="24" t="s">
        <v>29</v>
      </c>
      <c r="BI70" s="24" t="s">
        <v>29</v>
      </c>
      <c r="BJ70" s="24" t="s">
        <v>29</v>
      </c>
      <c r="BK70" s="24" t="s">
        <v>29</v>
      </c>
      <c r="BL70" s="24" t="s">
        <v>29</v>
      </c>
      <c r="BM70" s="24" t="s">
        <v>29</v>
      </c>
      <c r="BN70" s="24" t="s">
        <v>29</v>
      </c>
      <c r="BO70" s="24" t="s">
        <v>29</v>
      </c>
      <c r="BP70" s="24" t="s">
        <v>29</v>
      </c>
      <c r="BQ70" s="24" t="s">
        <v>29</v>
      </c>
      <c r="BR70" s="24" t="s">
        <v>29</v>
      </c>
      <c r="BS70" s="24" t="s">
        <v>29</v>
      </c>
      <c r="BT70" s="24" t="s">
        <v>29</v>
      </c>
      <c r="BU70" s="24" t="s">
        <v>29</v>
      </c>
      <c r="BV70" s="24" t="s">
        <v>29</v>
      </c>
      <c r="BW70" s="24" t="s">
        <v>29</v>
      </c>
      <c r="BX70" s="24" t="s">
        <v>29</v>
      </c>
      <c r="BY70" s="24" t="s">
        <v>29</v>
      </c>
      <c r="BZ70" s="24" t="s">
        <v>29</v>
      </c>
      <c r="CA70" s="24" t="s">
        <v>29</v>
      </c>
      <c r="CB70" s="24" t="s">
        <v>29</v>
      </c>
    </row>
    <row r="71" spans="2:80" s="1" customFormat="1" ht="13.9" customHeight="1">
      <c r="B71" s="57" t="str">
        <f>Roster_Selection_Men!AB80&amp;" " &amp; "V "</f>
        <v xml:space="preserve">Lindenwood University V </v>
      </c>
      <c r="C71" s="57" t="str">
        <f>Roster_Selection_Men!AD80</f>
        <v>20-13494</v>
      </c>
      <c r="D71" s="57" t="str">
        <f>Roster_Selection_Men!AE80</f>
        <v>Tyler Amos</v>
      </c>
      <c r="E71" s="58"/>
      <c r="F71" s="1" t="str">
        <f>IF(ISERROR(Individual_Scores_Men_Var!E71), " ", IF(Individual_Scores_Men_Var!E71 = "Yes", "Yes", "  "))</f>
        <v xml:space="preserve">  </v>
      </c>
      <c r="G71" s="24" t="s">
        <v>29</v>
      </c>
      <c r="H71" s="24" t="s">
        <v>29</v>
      </c>
      <c r="I71" s="24" t="s">
        <v>29</v>
      </c>
      <c r="J71" s="24" t="s">
        <v>29</v>
      </c>
      <c r="K71" s="24" t="s">
        <v>29</v>
      </c>
      <c r="L71" s="24" t="s">
        <v>29</v>
      </c>
      <c r="M71" s="24" t="s">
        <v>29</v>
      </c>
      <c r="N71" s="24" t="s">
        <v>29</v>
      </c>
      <c r="O71" s="24" t="s">
        <v>29</v>
      </c>
      <c r="P71" s="24" t="s">
        <v>29</v>
      </c>
      <c r="Q71" s="24" t="s">
        <v>29</v>
      </c>
      <c r="R71" s="24" t="s">
        <v>29</v>
      </c>
      <c r="S71" s="24" t="s">
        <v>29</v>
      </c>
      <c r="T71" s="24" t="s">
        <v>29</v>
      </c>
      <c r="U71" s="24" t="s">
        <v>29</v>
      </c>
      <c r="V71" s="24" t="s">
        <v>29</v>
      </c>
      <c r="W71" s="24" t="s">
        <v>29</v>
      </c>
      <c r="X71" s="24" t="s">
        <v>29</v>
      </c>
      <c r="Y71" s="24" t="s">
        <v>29</v>
      </c>
      <c r="Z71" s="24" t="s">
        <v>29</v>
      </c>
      <c r="AA71" s="24" t="s">
        <v>29</v>
      </c>
      <c r="AB71" s="24" t="s">
        <v>29</v>
      </c>
      <c r="AC71" s="24" t="s">
        <v>29</v>
      </c>
      <c r="AD71" s="24" t="s">
        <v>29</v>
      </c>
      <c r="AE71" s="24" t="s">
        <v>29</v>
      </c>
      <c r="AF71" s="24" t="s">
        <v>29</v>
      </c>
      <c r="AG71" s="24" t="s">
        <v>29</v>
      </c>
      <c r="AH71" s="24" t="s">
        <v>29</v>
      </c>
      <c r="AI71" s="24" t="s">
        <v>29</v>
      </c>
      <c r="AJ71" s="24" t="s">
        <v>29</v>
      </c>
      <c r="AK71" s="24" t="s">
        <v>29</v>
      </c>
      <c r="AL71" s="24" t="s">
        <v>29</v>
      </c>
      <c r="AM71" s="24" t="s">
        <v>29</v>
      </c>
      <c r="AN71" s="24" t="s">
        <v>29</v>
      </c>
      <c r="AO71" s="24" t="s">
        <v>29</v>
      </c>
      <c r="AP71" s="24" t="s">
        <v>29</v>
      </c>
      <c r="AQ71" s="24" t="s">
        <v>29</v>
      </c>
      <c r="AR71" s="24" t="s">
        <v>29</v>
      </c>
      <c r="AS71" s="24" t="s">
        <v>29</v>
      </c>
      <c r="AT71" s="24" t="s">
        <v>29</v>
      </c>
      <c r="AU71" s="24" t="s">
        <v>29</v>
      </c>
      <c r="AV71" s="24" t="s">
        <v>29</v>
      </c>
      <c r="AW71" s="24" t="s">
        <v>29</v>
      </c>
      <c r="AX71" s="24" t="s">
        <v>29</v>
      </c>
      <c r="AY71" s="24" t="s">
        <v>29</v>
      </c>
      <c r="AZ71" s="24" t="s">
        <v>29</v>
      </c>
      <c r="BA71" s="24" t="s">
        <v>29</v>
      </c>
      <c r="BB71" s="24" t="s">
        <v>29</v>
      </c>
      <c r="BC71" s="24" t="s">
        <v>29</v>
      </c>
      <c r="BD71" s="24" t="s">
        <v>29</v>
      </c>
      <c r="BE71" s="24" t="s">
        <v>29</v>
      </c>
      <c r="BF71" s="24" t="s">
        <v>29</v>
      </c>
      <c r="BG71" s="24" t="s">
        <v>29</v>
      </c>
      <c r="BH71" s="24" t="s">
        <v>29</v>
      </c>
      <c r="BI71" s="24" t="s">
        <v>29</v>
      </c>
      <c r="BJ71" s="24" t="s">
        <v>29</v>
      </c>
      <c r="BK71" s="24" t="s">
        <v>29</v>
      </c>
      <c r="BL71" s="24" t="s">
        <v>29</v>
      </c>
      <c r="BM71" s="24" t="s">
        <v>29</v>
      </c>
      <c r="BN71" s="24" t="s">
        <v>29</v>
      </c>
      <c r="BO71" s="24" t="s">
        <v>29</v>
      </c>
      <c r="BP71" s="24" t="s">
        <v>29</v>
      </c>
      <c r="BQ71" s="24" t="s">
        <v>29</v>
      </c>
      <c r="BR71" s="24" t="s">
        <v>29</v>
      </c>
      <c r="BS71" s="24" t="s">
        <v>29</v>
      </c>
      <c r="BT71" s="24" t="s">
        <v>29</v>
      </c>
      <c r="BU71" s="24" t="s">
        <v>29</v>
      </c>
      <c r="BV71" s="24" t="s">
        <v>29</v>
      </c>
      <c r="BW71" s="24" t="s">
        <v>29</v>
      </c>
      <c r="BX71" s="24" t="s">
        <v>29</v>
      </c>
      <c r="BY71" s="24" t="s">
        <v>29</v>
      </c>
      <c r="BZ71" s="24" t="s">
        <v>29</v>
      </c>
      <c r="CA71" s="24" t="s">
        <v>29</v>
      </c>
      <c r="CB71" s="24" t="s">
        <v>29</v>
      </c>
    </row>
    <row r="72" spans="2:80" s="1" customFormat="1" ht="13.9" customHeight="1">
      <c r="B72" s="57" t="s">
        <v>749</v>
      </c>
      <c r="C72" s="59" t="str">
        <f>Individual_Scores_Men_Var!C72</f>
        <v/>
      </c>
      <c r="D72" s="60" t="str">
        <f>Individual_Scores_Men_Var!D72</f>
        <v/>
      </c>
      <c r="E72" s="58"/>
      <c r="F72" s="13"/>
      <c r="G72" s="24" t="s">
        <v>29</v>
      </c>
      <c r="H72" s="24" t="s">
        <v>29</v>
      </c>
      <c r="I72" s="24" t="s">
        <v>29</v>
      </c>
      <c r="J72" s="24" t="s">
        <v>29</v>
      </c>
      <c r="K72" s="24" t="s">
        <v>29</v>
      </c>
      <c r="L72" s="24" t="s">
        <v>29</v>
      </c>
      <c r="M72" s="24" t="s">
        <v>29</v>
      </c>
      <c r="N72" s="24" t="s">
        <v>29</v>
      </c>
      <c r="O72" s="24" t="s">
        <v>29</v>
      </c>
      <c r="P72" s="24" t="s">
        <v>29</v>
      </c>
      <c r="Q72" s="24" t="s">
        <v>29</v>
      </c>
      <c r="R72" s="24" t="s">
        <v>29</v>
      </c>
      <c r="S72" s="24" t="s">
        <v>29</v>
      </c>
      <c r="T72" s="24" t="s">
        <v>29</v>
      </c>
      <c r="U72" s="24" t="s">
        <v>29</v>
      </c>
      <c r="V72" s="24" t="s">
        <v>29</v>
      </c>
      <c r="W72" s="24" t="s">
        <v>29</v>
      </c>
      <c r="X72" s="24" t="s">
        <v>29</v>
      </c>
      <c r="Y72" s="24" t="s">
        <v>29</v>
      </c>
      <c r="Z72" s="24" t="s">
        <v>29</v>
      </c>
      <c r="AA72" s="24" t="s">
        <v>29</v>
      </c>
      <c r="AB72" s="24" t="s">
        <v>29</v>
      </c>
      <c r="AC72" s="24" t="s">
        <v>29</v>
      </c>
      <c r="AD72" s="24" t="s">
        <v>29</v>
      </c>
      <c r="AE72" s="24" t="s">
        <v>29</v>
      </c>
      <c r="AF72" s="24" t="s">
        <v>29</v>
      </c>
      <c r="AG72" s="24" t="s">
        <v>29</v>
      </c>
      <c r="AH72" s="24" t="s">
        <v>29</v>
      </c>
      <c r="AI72" s="24" t="s">
        <v>29</v>
      </c>
      <c r="AJ72" s="24" t="s">
        <v>29</v>
      </c>
      <c r="AK72" s="24" t="s">
        <v>29</v>
      </c>
      <c r="AL72" s="24" t="s">
        <v>29</v>
      </c>
      <c r="AM72" s="24" t="s">
        <v>29</v>
      </c>
      <c r="AN72" s="24" t="s">
        <v>29</v>
      </c>
      <c r="AO72" s="24" t="s">
        <v>29</v>
      </c>
      <c r="AP72" s="24" t="s">
        <v>29</v>
      </c>
      <c r="AQ72" s="24" t="s">
        <v>29</v>
      </c>
      <c r="AR72" s="24" t="s">
        <v>29</v>
      </c>
      <c r="AS72" s="24" t="s">
        <v>29</v>
      </c>
      <c r="AT72" s="24" t="s">
        <v>29</v>
      </c>
      <c r="AU72" s="24" t="s">
        <v>29</v>
      </c>
      <c r="AV72" s="24" t="s">
        <v>29</v>
      </c>
      <c r="AW72" s="24" t="s">
        <v>29</v>
      </c>
      <c r="AX72" s="24" t="s">
        <v>29</v>
      </c>
      <c r="AY72" s="24" t="s">
        <v>29</v>
      </c>
      <c r="AZ72" s="24" t="s">
        <v>29</v>
      </c>
      <c r="BA72" s="24" t="s">
        <v>29</v>
      </c>
      <c r="BB72" s="24" t="s">
        <v>29</v>
      </c>
      <c r="BC72" s="24" t="s">
        <v>29</v>
      </c>
      <c r="BD72" s="24" t="s">
        <v>29</v>
      </c>
      <c r="BE72" s="24" t="s">
        <v>29</v>
      </c>
      <c r="BF72" s="24" t="s">
        <v>29</v>
      </c>
      <c r="BG72" s="24" t="s">
        <v>29</v>
      </c>
      <c r="BH72" s="24" t="s">
        <v>29</v>
      </c>
      <c r="BI72" s="24" t="s">
        <v>29</v>
      </c>
      <c r="BJ72" s="24" t="s">
        <v>29</v>
      </c>
      <c r="BK72" s="24" t="s">
        <v>29</v>
      </c>
      <c r="BL72" s="24" t="s">
        <v>29</v>
      </c>
      <c r="BM72" s="24" t="s">
        <v>29</v>
      </c>
      <c r="BN72" s="24" t="s">
        <v>29</v>
      </c>
      <c r="BO72" s="24" t="s">
        <v>29</v>
      </c>
      <c r="BP72" s="24" t="s">
        <v>29</v>
      </c>
      <c r="BQ72" s="24" t="s">
        <v>29</v>
      </c>
      <c r="BR72" s="24" t="s">
        <v>29</v>
      </c>
      <c r="BS72" s="24" t="s">
        <v>29</v>
      </c>
      <c r="BT72" s="24" t="s">
        <v>29</v>
      </c>
      <c r="BU72" s="24" t="s">
        <v>29</v>
      </c>
      <c r="BV72" s="24" t="s">
        <v>29</v>
      </c>
      <c r="BW72" s="24" t="s">
        <v>29</v>
      </c>
      <c r="BX72" s="24" t="s">
        <v>29</v>
      </c>
      <c r="BY72" s="24" t="s">
        <v>29</v>
      </c>
      <c r="BZ72" s="24" t="s">
        <v>29</v>
      </c>
      <c r="CA72" s="24" t="s">
        <v>29</v>
      </c>
      <c r="CB72" s="24" t="s">
        <v>29</v>
      </c>
    </row>
    <row r="73" spans="2:80" s="1" customFormat="1" ht="13.9" customHeight="1">
      <c r="B73" s="57" t="s">
        <v>749</v>
      </c>
      <c r="C73" s="59" t="str">
        <f>Individual_Scores_Men_Var!C73</f>
        <v/>
      </c>
      <c r="D73" s="60" t="str">
        <f>Individual_Scores_Men_Var!D73</f>
        <v/>
      </c>
      <c r="E73" s="58"/>
      <c r="F73" s="13"/>
      <c r="G73" s="24" t="s">
        <v>29</v>
      </c>
      <c r="H73" s="24" t="s">
        <v>29</v>
      </c>
      <c r="I73" s="24" t="s">
        <v>29</v>
      </c>
      <c r="J73" s="24" t="s">
        <v>29</v>
      </c>
      <c r="K73" s="24" t="s">
        <v>29</v>
      </c>
      <c r="L73" s="24" t="s">
        <v>29</v>
      </c>
      <c r="M73" s="24" t="s">
        <v>29</v>
      </c>
      <c r="N73" s="24" t="s">
        <v>29</v>
      </c>
      <c r="O73" s="24" t="s">
        <v>29</v>
      </c>
      <c r="P73" s="24" t="s">
        <v>29</v>
      </c>
      <c r="Q73" s="24" t="s">
        <v>29</v>
      </c>
      <c r="R73" s="24" t="s">
        <v>29</v>
      </c>
      <c r="S73" s="24" t="s">
        <v>29</v>
      </c>
      <c r="T73" s="24" t="s">
        <v>29</v>
      </c>
      <c r="U73" s="24" t="s">
        <v>29</v>
      </c>
      <c r="V73" s="24" t="s">
        <v>29</v>
      </c>
      <c r="W73" s="24" t="s">
        <v>29</v>
      </c>
      <c r="X73" s="24" t="s">
        <v>29</v>
      </c>
      <c r="Y73" s="24" t="s">
        <v>29</v>
      </c>
      <c r="Z73" s="24" t="s">
        <v>29</v>
      </c>
      <c r="AA73" s="24" t="s">
        <v>29</v>
      </c>
      <c r="AB73" s="24" t="s">
        <v>29</v>
      </c>
      <c r="AC73" s="24" t="s">
        <v>29</v>
      </c>
      <c r="AD73" s="24" t="s">
        <v>29</v>
      </c>
      <c r="AE73" s="24" t="s">
        <v>29</v>
      </c>
      <c r="AF73" s="24" t="s">
        <v>29</v>
      </c>
      <c r="AG73" s="24" t="s">
        <v>29</v>
      </c>
      <c r="AH73" s="24" t="s">
        <v>29</v>
      </c>
      <c r="AI73" s="24" t="s">
        <v>29</v>
      </c>
      <c r="AJ73" s="24" t="s">
        <v>29</v>
      </c>
      <c r="AK73" s="24" t="s">
        <v>29</v>
      </c>
      <c r="AL73" s="24" t="s">
        <v>29</v>
      </c>
      <c r="AM73" s="24" t="s">
        <v>29</v>
      </c>
      <c r="AN73" s="24" t="s">
        <v>29</v>
      </c>
      <c r="AO73" s="24" t="s">
        <v>29</v>
      </c>
      <c r="AP73" s="24" t="s">
        <v>29</v>
      </c>
      <c r="AQ73" s="24" t="s">
        <v>29</v>
      </c>
      <c r="AR73" s="24" t="s">
        <v>29</v>
      </c>
      <c r="AS73" s="24" t="s">
        <v>29</v>
      </c>
      <c r="AT73" s="24" t="s">
        <v>29</v>
      </c>
      <c r="AU73" s="24" t="s">
        <v>29</v>
      </c>
      <c r="AV73" s="24" t="s">
        <v>29</v>
      </c>
      <c r="AW73" s="24" t="s">
        <v>29</v>
      </c>
      <c r="AX73" s="24" t="s">
        <v>29</v>
      </c>
      <c r="AY73" s="24" t="s">
        <v>29</v>
      </c>
      <c r="AZ73" s="24" t="s">
        <v>29</v>
      </c>
      <c r="BA73" s="24" t="s">
        <v>29</v>
      </c>
      <c r="BB73" s="24" t="s">
        <v>29</v>
      </c>
      <c r="BC73" s="24" t="s">
        <v>29</v>
      </c>
      <c r="BD73" s="24" t="s">
        <v>29</v>
      </c>
      <c r="BE73" s="24" t="s">
        <v>29</v>
      </c>
      <c r="BF73" s="24" t="s">
        <v>29</v>
      </c>
      <c r="BG73" s="24" t="s">
        <v>29</v>
      </c>
      <c r="BH73" s="24" t="s">
        <v>29</v>
      </c>
      <c r="BI73" s="24" t="s">
        <v>29</v>
      </c>
      <c r="BJ73" s="24" t="s">
        <v>29</v>
      </c>
      <c r="BK73" s="24" t="s">
        <v>29</v>
      </c>
      <c r="BL73" s="24" t="s">
        <v>29</v>
      </c>
      <c r="BM73" s="24" t="s">
        <v>29</v>
      </c>
      <c r="BN73" s="24" t="s">
        <v>29</v>
      </c>
      <c r="BO73" s="24" t="s">
        <v>29</v>
      </c>
      <c r="BP73" s="24" t="s">
        <v>29</v>
      </c>
      <c r="BQ73" s="24" t="s">
        <v>29</v>
      </c>
      <c r="BR73" s="24" t="s">
        <v>29</v>
      </c>
      <c r="BS73" s="24" t="s">
        <v>29</v>
      </c>
      <c r="BT73" s="24" t="s">
        <v>29</v>
      </c>
      <c r="BU73" s="24" t="s">
        <v>29</v>
      </c>
      <c r="BV73" s="24" t="s">
        <v>29</v>
      </c>
      <c r="BW73" s="24" t="s">
        <v>29</v>
      </c>
      <c r="BX73" s="24" t="s">
        <v>29</v>
      </c>
      <c r="BY73" s="24" t="s">
        <v>29</v>
      </c>
      <c r="BZ73" s="24" t="s">
        <v>29</v>
      </c>
      <c r="CA73" s="24" t="s">
        <v>29</v>
      </c>
      <c r="CB73" s="24" t="s">
        <v>29</v>
      </c>
    </row>
    <row r="74" spans="2:80" s="1" customFormat="1" ht="13.9" customHeight="1">
      <c r="B74" s="57" t="s">
        <v>749</v>
      </c>
      <c r="C74" s="59" t="str">
        <f>Individual_Scores_Men_Var!C74</f>
        <v/>
      </c>
      <c r="D74" s="60" t="str">
        <f>Individual_Scores_Men_Var!D74</f>
        <v/>
      </c>
      <c r="E74" s="58"/>
      <c r="F74" s="13"/>
      <c r="G74" s="24" t="s">
        <v>29</v>
      </c>
      <c r="H74" s="24" t="s">
        <v>29</v>
      </c>
      <c r="I74" s="24" t="s">
        <v>29</v>
      </c>
      <c r="J74" s="24" t="s">
        <v>29</v>
      </c>
      <c r="K74" s="24" t="s">
        <v>29</v>
      </c>
      <c r="L74" s="24" t="s">
        <v>29</v>
      </c>
      <c r="M74" s="24" t="s">
        <v>29</v>
      </c>
      <c r="N74" s="24" t="s">
        <v>29</v>
      </c>
      <c r="O74" s="24" t="s">
        <v>29</v>
      </c>
      <c r="P74" s="24" t="s">
        <v>29</v>
      </c>
      <c r="Q74" s="24" t="s">
        <v>29</v>
      </c>
      <c r="R74" s="24" t="s">
        <v>29</v>
      </c>
      <c r="S74" s="24" t="s">
        <v>29</v>
      </c>
      <c r="T74" s="24" t="s">
        <v>29</v>
      </c>
      <c r="U74" s="24" t="s">
        <v>29</v>
      </c>
      <c r="V74" s="24" t="s">
        <v>29</v>
      </c>
      <c r="W74" s="24" t="s">
        <v>29</v>
      </c>
      <c r="X74" s="24" t="s">
        <v>29</v>
      </c>
      <c r="Y74" s="24" t="s">
        <v>29</v>
      </c>
      <c r="Z74" s="24" t="s">
        <v>29</v>
      </c>
      <c r="AA74" s="24" t="s">
        <v>29</v>
      </c>
      <c r="AB74" s="24" t="s">
        <v>29</v>
      </c>
      <c r="AC74" s="24" t="s">
        <v>29</v>
      </c>
      <c r="AD74" s="24" t="s">
        <v>29</v>
      </c>
      <c r="AE74" s="24" t="s">
        <v>29</v>
      </c>
      <c r="AF74" s="24" t="s">
        <v>29</v>
      </c>
      <c r="AG74" s="24" t="s">
        <v>29</v>
      </c>
      <c r="AH74" s="24" t="s">
        <v>29</v>
      </c>
      <c r="AI74" s="24" t="s">
        <v>29</v>
      </c>
      <c r="AJ74" s="24" t="s">
        <v>29</v>
      </c>
      <c r="AK74" s="24" t="s">
        <v>29</v>
      </c>
      <c r="AL74" s="24" t="s">
        <v>29</v>
      </c>
      <c r="AM74" s="24" t="s">
        <v>29</v>
      </c>
      <c r="AN74" s="24" t="s">
        <v>29</v>
      </c>
      <c r="AO74" s="24" t="s">
        <v>29</v>
      </c>
      <c r="AP74" s="24" t="s">
        <v>29</v>
      </c>
      <c r="AQ74" s="24" t="s">
        <v>29</v>
      </c>
      <c r="AR74" s="24" t="s">
        <v>29</v>
      </c>
      <c r="AS74" s="24" t="s">
        <v>29</v>
      </c>
      <c r="AT74" s="24" t="s">
        <v>29</v>
      </c>
      <c r="AU74" s="24" t="s">
        <v>29</v>
      </c>
      <c r="AV74" s="24" t="s">
        <v>29</v>
      </c>
      <c r="AW74" s="24" t="s">
        <v>29</v>
      </c>
      <c r="AX74" s="24" t="s">
        <v>29</v>
      </c>
      <c r="AY74" s="24" t="s">
        <v>29</v>
      </c>
      <c r="AZ74" s="24" t="s">
        <v>29</v>
      </c>
      <c r="BA74" s="24" t="s">
        <v>29</v>
      </c>
      <c r="BB74" s="24" t="s">
        <v>29</v>
      </c>
      <c r="BC74" s="24" t="s">
        <v>29</v>
      </c>
      <c r="BD74" s="24" t="s">
        <v>29</v>
      </c>
      <c r="BE74" s="24" t="s">
        <v>29</v>
      </c>
      <c r="BF74" s="24" t="s">
        <v>29</v>
      </c>
      <c r="BG74" s="24" t="s">
        <v>29</v>
      </c>
      <c r="BH74" s="24" t="s">
        <v>29</v>
      </c>
      <c r="BI74" s="24" t="s">
        <v>29</v>
      </c>
      <c r="BJ74" s="24" t="s">
        <v>29</v>
      </c>
      <c r="BK74" s="24" t="s">
        <v>29</v>
      </c>
      <c r="BL74" s="24" t="s">
        <v>29</v>
      </c>
      <c r="BM74" s="24" t="s">
        <v>29</v>
      </c>
      <c r="BN74" s="24" t="s">
        <v>29</v>
      </c>
      <c r="BO74" s="24" t="s">
        <v>29</v>
      </c>
      <c r="BP74" s="24" t="s">
        <v>29</v>
      </c>
      <c r="BQ74" s="24" t="s">
        <v>29</v>
      </c>
      <c r="BR74" s="24" t="s">
        <v>29</v>
      </c>
      <c r="BS74" s="24" t="s">
        <v>29</v>
      </c>
      <c r="BT74" s="24" t="s">
        <v>29</v>
      </c>
      <c r="BU74" s="24" t="s">
        <v>29</v>
      </c>
      <c r="BV74" s="24" t="s">
        <v>29</v>
      </c>
      <c r="BW74" s="24" t="s">
        <v>29</v>
      </c>
      <c r="BX74" s="24" t="s">
        <v>29</v>
      </c>
      <c r="BY74" s="24" t="s">
        <v>29</v>
      </c>
      <c r="BZ74" s="24" t="s">
        <v>29</v>
      </c>
      <c r="CA74" s="24" t="s">
        <v>29</v>
      </c>
      <c r="CB74" s="24" t="s">
        <v>29</v>
      </c>
    </row>
    <row r="75" spans="2:80" s="1" customFormat="1" ht="13.9" customHeight="1">
      <c r="B75" s="57" t="s">
        <v>29</v>
      </c>
      <c r="C75" s="57" t="s">
        <v>29</v>
      </c>
      <c r="D75" s="57" t="s">
        <v>29</v>
      </c>
      <c r="E75" s="61"/>
      <c r="G75" s="24" t="s">
        <v>29</v>
      </c>
      <c r="H75" s="24" t="s">
        <v>29</v>
      </c>
      <c r="I75" s="24" t="s">
        <v>29</v>
      </c>
      <c r="J75" s="24" t="s">
        <v>29</v>
      </c>
      <c r="K75" s="24" t="s">
        <v>29</v>
      </c>
      <c r="L75" s="24" t="s">
        <v>29</v>
      </c>
      <c r="M75" s="24" t="s">
        <v>29</v>
      </c>
      <c r="N75" s="24" t="s">
        <v>29</v>
      </c>
      <c r="O75" s="24" t="s">
        <v>29</v>
      </c>
      <c r="P75" s="24" t="s">
        <v>29</v>
      </c>
      <c r="Q75" s="24" t="s">
        <v>29</v>
      </c>
      <c r="R75" s="24" t="s">
        <v>29</v>
      </c>
      <c r="S75" s="24" t="s">
        <v>29</v>
      </c>
      <c r="T75" s="24" t="s">
        <v>29</v>
      </c>
      <c r="U75" s="24" t="s">
        <v>29</v>
      </c>
      <c r="V75" s="24" t="s">
        <v>29</v>
      </c>
      <c r="W75" s="24" t="s">
        <v>29</v>
      </c>
      <c r="X75" s="24" t="s">
        <v>29</v>
      </c>
      <c r="Y75" s="24" t="s">
        <v>29</v>
      </c>
      <c r="Z75" s="24" t="s">
        <v>29</v>
      </c>
      <c r="AA75" s="24" t="s">
        <v>29</v>
      </c>
      <c r="AB75" s="24" t="s">
        <v>29</v>
      </c>
      <c r="AC75" s="24" t="s">
        <v>29</v>
      </c>
      <c r="AD75" s="24" t="s">
        <v>29</v>
      </c>
      <c r="AE75" s="24" t="s">
        <v>29</v>
      </c>
      <c r="AF75" s="24" t="s">
        <v>29</v>
      </c>
      <c r="AG75" s="24" t="s">
        <v>29</v>
      </c>
      <c r="AH75" s="24" t="s">
        <v>29</v>
      </c>
      <c r="AI75" s="24" t="s">
        <v>29</v>
      </c>
      <c r="AJ75" s="24" t="s">
        <v>29</v>
      </c>
      <c r="AK75" s="24" t="s">
        <v>29</v>
      </c>
      <c r="AL75" s="24" t="s">
        <v>29</v>
      </c>
      <c r="AM75" s="24" t="s">
        <v>29</v>
      </c>
      <c r="AN75" s="24" t="s">
        <v>29</v>
      </c>
      <c r="AO75" s="24" t="s">
        <v>29</v>
      </c>
      <c r="AP75" s="24" t="s">
        <v>29</v>
      </c>
      <c r="AQ75" s="24" t="s">
        <v>29</v>
      </c>
      <c r="AR75" s="24" t="s">
        <v>29</v>
      </c>
      <c r="AS75" s="24" t="s">
        <v>29</v>
      </c>
      <c r="AT75" s="24" t="s">
        <v>29</v>
      </c>
      <c r="AU75" s="24" t="s">
        <v>29</v>
      </c>
      <c r="AV75" s="24" t="s">
        <v>29</v>
      </c>
      <c r="AW75" s="24" t="s">
        <v>29</v>
      </c>
      <c r="AX75" s="24" t="s">
        <v>29</v>
      </c>
      <c r="AY75" s="24" t="s">
        <v>29</v>
      </c>
      <c r="AZ75" s="24" t="s">
        <v>29</v>
      </c>
      <c r="BA75" s="24" t="s">
        <v>29</v>
      </c>
      <c r="BB75" s="24" t="s">
        <v>29</v>
      </c>
      <c r="BC75" s="24" t="s">
        <v>29</v>
      </c>
      <c r="BD75" s="24" t="s">
        <v>29</v>
      </c>
      <c r="BE75" s="24" t="s">
        <v>29</v>
      </c>
      <c r="BF75" s="24" t="s">
        <v>29</v>
      </c>
      <c r="BG75" s="24" t="s">
        <v>29</v>
      </c>
      <c r="BH75" s="24" t="s">
        <v>29</v>
      </c>
      <c r="BI75" s="24" t="s">
        <v>29</v>
      </c>
      <c r="BJ75" s="24" t="s">
        <v>29</v>
      </c>
      <c r="BK75" s="24" t="s">
        <v>29</v>
      </c>
      <c r="BL75" s="24" t="s">
        <v>29</v>
      </c>
      <c r="BM75" s="24" t="s">
        <v>29</v>
      </c>
      <c r="BN75" s="24" t="s">
        <v>29</v>
      </c>
      <c r="BO75" s="24" t="s">
        <v>29</v>
      </c>
      <c r="BP75" s="24" t="s">
        <v>29</v>
      </c>
      <c r="BQ75" s="24" t="s">
        <v>29</v>
      </c>
      <c r="BR75" s="24" t="s">
        <v>29</v>
      </c>
      <c r="BS75" s="24" t="s">
        <v>29</v>
      </c>
      <c r="BT75" s="24" t="s">
        <v>29</v>
      </c>
      <c r="BU75" s="24" t="s">
        <v>29</v>
      </c>
      <c r="BV75" s="24" t="s">
        <v>29</v>
      </c>
      <c r="BW75" s="24" t="s">
        <v>29</v>
      </c>
      <c r="BX75" s="24" t="s">
        <v>29</v>
      </c>
      <c r="BY75" s="24" t="s">
        <v>29</v>
      </c>
      <c r="BZ75" s="24" t="s">
        <v>29</v>
      </c>
      <c r="CA75" s="24" t="s">
        <v>29</v>
      </c>
      <c r="CB75" s="24" t="s">
        <v>29</v>
      </c>
    </row>
    <row r="76" spans="2:80" s="1" customFormat="1" ht="13.9" customHeight="1">
      <c r="B76" s="57" t="s">
        <v>29</v>
      </c>
      <c r="C76" s="57" t="s">
        <v>29</v>
      </c>
      <c r="D76" s="57" t="s">
        <v>29</v>
      </c>
      <c r="E76" s="61"/>
      <c r="G76" s="24" t="s">
        <v>29</v>
      </c>
      <c r="H76" s="24" t="s">
        <v>29</v>
      </c>
      <c r="I76" s="24" t="s">
        <v>29</v>
      </c>
      <c r="J76" s="24" t="s">
        <v>29</v>
      </c>
      <c r="K76" s="24" t="s">
        <v>29</v>
      </c>
      <c r="L76" s="24" t="s">
        <v>29</v>
      </c>
      <c r="M76" s="24" t="s">
        <v>29</v>
      </c>
      <c r="N76" s="24" t="s">
        <v>29</v>
      </c>
      <c r="O76" s="24" t="s">
        <v>29</v>
      </c>
      <c r="P76" s="24" t="s">
        <v>29</v>
      </c>
      <c r="Q76" s="24" t="s">
        <v>29</v>
      </c>
      <c r="R76" s="24" t="s">
        <v>29</v>
      </c>
      <c r="S76" s="24" t="s">
        <v>29</v>
      </c>
      <c r="T76" s="24" t="s">
        <v>29</v>
      </c>
      <c r="U76" s="24" t="s">
        <v>29</v>
      </c>
      <c r="V76" s="24" t="s">
        <v>29</v>
      </c>
      <c r="W76" s="24" t="s">
        <v>29</v>
      </c>
      <c r="X76" s="24" t="s">
        <v>29</v>
      </c>
      <c r="Y76" s="24" t="s">
        <v>29</v>
      </c>
      <c r="Z76" s="24" t="s">
        <v>29</v>
      </c>
      <c r="AA76" s="24" t="s">
        <v>29</v>
      </c>
      <c r="AB76" s="24" t="s">
        <v>29</v>
      </c>
      <c r="AC76" s="24" t="s">
        <v>29</v>
      </c>
      <c r="AD76" s="24" t="s">
        <v>29</v>
      </c>
      <c r="AE76" s="24" t="s">
        <v>29</v>
      </c>
      <c r="AF76" s="24" t="s">
        <v>29</v>
      </c>
      <c r="AG76" s="24" t="s">
        <v>29</v>
      </c>
      <c r="AH76" s="24" t="s">
        <v>29</v>
      </c>
      <c r="AI76" s="24" t="s">
        <v>29</v>
      </c>
      <c r="AJ76" s="24" t="s">
        <v>29</v>
      </c>
      <c r="AK76" s="24" t="s">
        <v>29</v>
      </c>
      <c r="AL76" s="24" t="s">
        <v>29</v>
      </c>
      <c r="AM76" s="24" t="s">
        <v>29</v>
      </c>
      <c r="AN76" s="24" t="s">
        <v>29</v>
      </c>
      <c r="AO76" s="24" t="s">
        <v>29</v>
      </c>
      <c r="AP76" s="24" t="s">
        <v>29</v>
      </c>
      <c r="AQ76" s="24" t="s">
        <v>29</v>
      </c>
      <c r="AR76" s="24" t="s">
        <v>29</v>
      </c>
      <c r="AS76" s="24" t="s">
        <v>29</v>
      </c>
      <c r="AT76" s="24" t="s">
        <v>29</v>
      </c>
      <c r="AU76" s="24" t="s">
        <v>29</v>
      </c>
      <c r="AV76" s="24" t="s">
        <v>29</v>
      </c>
      <c r="AW76" s="24" t="s">
        <v>29</v>
      </c>
      <c r="AX76" s="24" t="s">
        <v>29</v>
      </c>
      <c r="AY76" s="24" t="s">
        <v>29</v>
      </c>
      <c r="AZ76" s="24" t="s">
        <v>29</v>
      </c>
      <c r="BA76" s="24" t="s">
        <v>29</v>
      </c>
      <c r="BB76" s="24" t="s">
        <v>29</v>
      </c>
      <c r="BC76" s="24" t="s">
        <v>29</v>
      </c>
      <c r="BD76" s="24" t="s">
        <v>29</v>
      </c>
      <c r="BE76" s="24" t="s">
        <v>29</v>
      </c>
      <c r="BF76" s="24" t="s">
        <v>29</v>
      </c>
      <c r="BG76" s="24" t="s">
        <v>29</v>
      </c>
      <c r="BH76" s="24" t="s">
        <v>29</v>
      </c>
      <c r="BI76" s="24" t="s">
        <v>29</v>
      </c>
      <c r="BJ76" s="24" t="s">
        <v>29</v>
      </c>
      <c r="BK76" s="24" t="s">
        <v>29</v>
      </c>
      <c r="BL76" s="24" t="s">
        <v>29</v>
      </c>
      <c r="BM76" s="24" t="s">
        <v>29</v>
      </c>
      <c r="BN76" s="24" t="s">
        <v>29</v>
      </c>
      <c r="BO76" s="24" t="s">
        <v>29</v>
      </c>
      <c r="BP76" s="24" t="s">
        <v>29</v>
      </c>
      <c r="BQ76" s="24" t="s">
        <v>29</v>
      </c>
      <c r="BR76" s="24" t="s">
        <v>29</v>
      </c>
      <c r="BS76" s="24" t="s">
        <v>29</v>
      </c>
      <c r="BT76" s="24" t="s">
        <v>29</v>
      </c>
      <c r="BU76" s="24" t="s">
        <v>29</v>
      </c>
      <c r="BV76" s="24" t="s">
        <v>29</v>
      </c>
      <c r="BW76" s="24" t="s">
        <v>29</v>
      </c>
      <c r="BX76" s="24" t="s">
        <v>29</v>
      </c>
      <c r="BY76" s="24" t="s">
        <v>29</v>
      </c>
      <c r="BZ76" s="24" t="s">
        <v>29</v>
      </c>
      <c r="CA76" s="24" t="s">
        <v>29</v>
      </c>
      <c r="CB76" s="24" t="s">
        <v>29</v>
      </c>
    </row>
    <row r="77" spans="2:80" s="1" customFormat="1" ht="13.9" customHeight="1">
      <c r="B77" s="57" t="str">
        <f>Roster_Selection_Men!AB100&amp;" " &amp; "V "</f>
        <v xml:space="preserve">Lindsey Wilson College V </v>
      </c>
      <c r="C77" s="57" t="str">
        <f>Roster_Selection_Men!AD100</f>
        <v>17-13727</v>
      </c>
      <c r="D77" s="57" t="str">
        <f>Roster_Selection_Men!AE100</f>
        <v>Connor Fromme</v>
      </c>
      <c r="E77" s="58"/>
      <c r="F77" s="1" t="str">
        <f>IF(ISERROR(Individual_Scores_Men_Var!E77), " ", IF(Individual_Scores_Men_Var!E77 = "Yes", "Yes", "  "))</f>
        <v xml:space="preserve">  </v>
      </c>
      <c r="G77" s="24" t="s">
        <v>738</v>
      </c>
      <c r="H77" s="44">
        <v>136</v>
      </c>
      <c r="I77" s="44">
        <v>203</v>
      </c>
      <c r="J77" s="44">
        <v>155</v>
      </c>
      <c r="K77" s="44">
        <v>179</v>
      </c>
      <c r="L77" s="44">
        <v>195</v>
      </c>
      <c r="M77" s="44">
        <v>216</v>
      </c>
      <c r="N77" s="44">
        <v>181</v>
      </c>
      <c r="O77" s="44">
        <v>211</v>
      </c>
      <c r="P77" s="44">
        <v>141</v>
      </c>
      <c r="Q77" s="44">
        <v>167</v>
      </c>
      <c r="R77" s="44">
        <v>214</v>
      </c>
      <c r="S77" s="44">
        <v>221</v>
      </c>
      <c r="T77" s="19">
        <f>SUM(H77:S77)</f>
        <v>2219</v>
      </c>
      <c r="U77" s="19">
        <f>COUNTIF(H77:S77, "&gt;0" )</f>
        <v>12</v>
      </c>
      <c r="V77" s="19">
        <f>T77/U77</f>
        <v>184.91666666666666</v>
      </c>
      <c r="W77" s="24" t="s">
        <v>29</v>
      </c>
      <c r="X77" s="24" t="s">
        <v>29</v>
      </c>
      <c r="Y77" s="24" t="s">
        <v>29</v>
      </c>
      <c r="Z77" s="24" t="s">
        <v>29</v>
      </c>
      <c r="AA77" s="24" t="s">
        <v>29</v>
      </c>
      <c r="AB77" s="24" t="s">
        <v>29</v>
      </c>
      <c r="AC77" s="24" t="s">
        <v>29</v>
      </c>
      <c r="AD77" s="24" t="s">
        <v>29</v>
      </c>
      <c r="AE77" s="24" t="s">
        <v>29</v>
      </c>
      <c r="AF77" s="24" t="s">
        <v>29</v>
      </c>
      <c r="AG77" s="24" t="s">
        <v>29</v>
      </c>
      <c r="AH77" s="24" t="s">
        <v>29</v>
      </c>
      <c r="AI77" s="24" t="s">
        <v>29</v>
      </c>
      <c r="AJ77" s="24" t="s">
        <v>29</v>
      </c>
      <c r="AK77" s="24" t="s">
        <v>29</v>
      </c>
      <c r="AL77" s="24" t="s">
        <v>29</v>
      </c>
      <c r="AM77" s="24" t="s">
        <v>29</v>
      </c>
      <c r="AN77" s="24" t="s">
        <v>29</v>
      </c>
      <c r="AO77" s="24" t="s">
        <v>29</v>
      </c>
      <c r="AP77" s="24" t="s">
        <v>29</v>
      </c>
      <c r="AQ77" s="24" t="s">
        <v>29</v>
      </c>
      <c r="AR77" s="24" t="s">
        <v>29</v>
      </c>
      <c r="AS77" s="24" t="s">
        <v>29</v>
      </c>
      <c r="AT77" s="24" t="s">
        <v>29</v>
      </c>
      <c r="AU77" s="24" t="s">
        <v>29</v>
      </c>
      <c r="AV77" s="24" t="s">
        <v>29</v>
      </c>
      <c r="AW77" s="24" t="s">
        <v>29</v>
      </c>
      <c r="AX77" s="24" t="s">
        <v>29</v>
      </c>
      <c r="AY77" s="24" t="s">
        <v>29</v>
      </c>
      <c r="AZ77" s="24" t="s">
        <v>29</v>
      </c>
      <c r="BA77" s="24" t="s">
        <v>29</v>
      </c>
      <c r="BB77" s="24" t="s">
        <v>29</v>
      </c>
      <c r="BC77" s="24" t="s">
        <v>29</v>
      </c>
      <c r="BD77" s="24" t="s">
        <v>29</v>
      </c>
      <c r="BE77" s="24" t="s">
        <v>29</v>
      </c>
      <c r="BF77" s="24" t="s">
        <v>29</v>
      </c>
      <c r="BG77" s="24" t="s">
        <v>29</v>
      </c>
      <c r="BH77" s="24" t="s">
        <v>29</v>
      </c>
      <c r="BI77" s="24" t="s">
        <v>29</v>
      </c>
      <c r="BJ77" s="24" t="s">
        <v>29</v>
      </c>
      <c r="BK77" s="24" t="s">
        <v>29</v>
      </c>
      <c r="BL77" s="24" t="s">
        <v>29</v>
      </c>
      <c r="BM77" s="24" t="s">
        <v>29</v>
      </c>
      <c r="BN77" s="24" t="s">
        <v>29</v>
      </c>
      <c r="BO77" s="24" t="s">
        <v>29</v>
      </c>
      <c r="BP77" s="24" t="s">
        <v>29</v>
      </c>
      <c r="BQ77" s="24" t="s">
        <v>29</v>
      </c>
      <c r="BR77" s="24" t="s">
        <v>29</v>
      </c>
      <c r="BS77" s="24" t="s">
        <v>29</v>
      </c>
      <c r="BT77" s="24" t="s">
        <v>29</v>
      </c>
      <c r="BU77" s="24" t="s">
        <v>29</v>
      </c>
      <c r="BV77" s="24" t="s">
        <v>29</v>
      </c>
      <c r="BW77" s="24" t="s">
        <v>29</v>
      </c>
      <c r="BX77" s="24" t="s">
        <v>29</v>
      </c>
      <c r="BY77" s="24" t="s">
        <v>29</v>
      </c>
      <c r="BZ77" s="24" t="s">
        <v>29</v>
      </c>
      <c r="CA77" s="24" t="s">
        <v>29</v>
      </c>
      <c r="CB77" s="24" t="s">
        <v>29</v>
      </c>
    </row>
    <row r="78" spans="2:80" s="1" customFormat="1" ht="13.9" customHeight="1">
      <c r="B78" s="57" t="str">
        <f>Roster_Selection_Men!AB101&amp;" " &amp; "V "</f>
        <v xml:space="preserve">Lindsey Wilson College V </v>
      </c>
      <c r="C78" s="57" t="str">
        <f>Roster_Selection_Men!AD101</f>
        <v>23-8847</v>
      </c>
      <c r="D78" s="57" t="str">
        <f>Roster_Selection_Men!AE101</f>
        <v>Dustin Knoew</v>
      </c>
      <c r="E78" s="58"/>
      <c r="F78" s="1" t="str">
        <f>IF(ISERROR(Individual_Scores_Men_Var!E78), " ", IF(Individual_Scores_Men_Var!E78 = "Yes", "Yes", "  "))</f>
        <v xml:space="preserve">  </v>
      </c>
      <c r="G78" s="24" t="s">
        <v>29</v>
      </c>
      <c r="H78" s="24" t="s">
        <v>29</v>
      </c>
      <c r="I78" s="24" t="s">
        <v>29</v>
      </c>
      <c r="J78" s="24" t="s">
        <v>29</v>
      </c>
      <c r="K78" s="24" t="s">
        <v>29</v>
      </c>
      <c r="L78" s="24" t="s">
        <v>29</v>
      </c>
      <c r="M78" s="24" t="s">
        <v>29</v>
      </c>
      <c r="N78" s="24" t="s">
        <v>29</v>
      </c>
      <c r="O78" s="24" t="s">
        <v>29</v>
      </c>
      <c r="P78" s="24" t="s">
        <v>29</v>
      </c>
      <c r="Q78" s="24" t="s">
        <v>29</v>
      </c>
      <c r="R78" s="24" t="s">
        <v>29</v>
      </c>
      <c r="S78" s="24" t="s">
        <v>29</v>
      </c>
      <c r="T78" s="24" t="s">
        <v>29</v>
      </c>
      <c r="U78" s="24" t="s">
        <v>29</v>
      </c>
      <c r="V78" s="24" t="s">
        <v>29</v>
      </c>
      <c r="W78" s="24" t="s">
        <v>29</v>
      </c>
      <c r="X78" s="24" t="s">
        <v>29</v>
      </c>
      <c r="Y78" s="24" t="s">
        <v>29</v>
      </c>
      <c r="Z78" s="24" t="s">
        <v>29</v>
      </c>
      <c r="AA78" s="24" t="s">
        <v>29</v>
      </c>
      <c r="AB78" s="24" t="s">
        <v>29</v>
      </c>
      <c r="AC78" s="24" t="s">
        <v>29</v>
      </c>
      <c r="AD78" s="24" t="s">
        <v>29</v>
      </c>
      <c r="AE78" s="24" t="s">
        <v>29</v>
      </c>
      <c r="AF78" s="24" t="s">
        <v>29</v>
      </c>
      <c r="AG78" s="24" t="s">
        <v>29</v>
      </c>
      <c r="AH78" s="24" t="s">
        <v>29</v>
      </c>
      <c r="AI78" s="24" t="s">
        <v>29</v>
      </c>
      <c r="AJ78" s="24" t="s">
        <v>29</v>
      </c>
      <c r="AK78" s="24" t="s">
        <v>29</v>
      </c>
      <c r="AL78" s="24" t="s">
        <v>29</v>
      </c>
      <c r="AM78" s="24" t="s">
        <v>29</v>
      </c>
      <c r="AN78" s="24" t="s">
        <v>29</v>
      </c>
      <c r="AO78" s="24" t="s">
        <v>29</v>
      </c>
      <c r="AP78" s="24" t="s">
        <v>29</v>
      </c>
      <c r="AQ78" s="24" t="s">
        <v>29</v>
      </c>
      <c r="AR78" s="24" t="s">
        <v>29</v>
      </c>
      <c r="AS78" s="24" t="s">
        <v>29</v>
      </c>
      <c r="AT78" s="24" t="s">
        <v>29</v>
      </c>
      <c r="AU78" s="24" t="s">
        <v>29</v>
      </c>
      <c r="AV78" s="24" t="s">
        <v>29</v>
      </c>
      <c r="AW78" s="24" t="s">
        <v>29</v>
      </c>
      <c r="AX78" s="24" t="s">
        <v>29</v>
      </c>
      <c r="AY78" s="24" t="s">
        <v>29</v>
      </c>
      <c r="AZ78" s="24" t="s">
        <v>29</v>
      </c>
      <c r="BA78" s="24" t="s">
        <v>29</v>
      </c>
      <c r="BB78" s="24" t="s">
        <v>29</v>
      </c>
      <c r="BC78" s="24" t="s">
        <v>29</v>
      </c>
      <c r="BD78" s="24" t="s">
        <v>29</v>
      </c>
      <c r="BE78" s="24" t="s">
        <v>29</v>
      </c>
      <c r="BF78" s="24" t="s">
        <v>29</v>
      </c>
      <c r="BG78" s="24" t="s">
        <v>29</v>
      </c>
      <c r="BH78" s="24" t="s">
        <v>29</v>
      </c>
      <c r="BI78" s="24" t="s">
        <v>29</v>
      </c>
      <c r="BJ78" s="24" t="s">
        <v>29</v>
      </c>
      <c r="BK78" s="24" t="s">
        <v>29</v>
      </c>
      <c r="BL78" s="24" t="s">
        <v>29</v>
      </c>
      <c r="BM78" s="24" t="s">
        <v>29</v>
      </c>
      <c r="BN78" s="24" t="s">
        <v>29</v>
      </c>
      <c r="BO78" s="24" t="s">
        <v>29</v>
      </c>
      <c r="BP78" s="24" t="s">
        <v>29</v>
      </c>
      <c r="BQ78" s="24" t="s">
        <v>29</v>
      </c>
      <c r="BR78" s="24" t="s">
        <v>29</v>
      </c>
      <c r="BS78" s="24" t="s">
        <v>29</v>
      </c>
      <c r="BT78" s="24" t="s">
        <v>29</v>
      </c>
      <c r="BU78" s="24" t="s">
        <v>29</v>
      </c>
      <c r="BV78" s="24" t="s">
        <v>29</v>
      </c>
      <c r="BW78" s="24" t="s">
        <v>29</v>
      </c>
      <c r="BX78" s="24" t="s">
        <v>29</v>
      </c>
      <c r="BY78" s="24" t="s">
        <v>29</v>
      </c>
      <c r="BZ78" s="24" t="s">
        <v>29</v>
      </c>
      <c r="CA78" s="24" t="s">
        <v>29</v>
      </c>
      <c r="CB78" s="24" t="s">
        <v>29</v>
      </c>
    </row>
    <row r="79" spans="2:80" s="1" customFormat="1" ht="13.9" customHeight="1">
      <c r="B79" s="57" t="str">
        <f>Roster_Selection_Men!AB102&amp;" " &amp; "V "</f>
        <v xml:space="preserve">Lindsey Wilson College V </v>
      </c>
      <c r="C79" s="57" t="str">
        <f>Roster_Selection_Men!AD102</f>
        <v>7914-42150</v>
      </c>
      <c r="D79" s="57" t="str">
        <f>Roster_Selection_Men!AE102</f>
        <v>Jason Womack</v>
      </c>
      <c r="E79" s="58"/>
      <c r="F79" s="1" t="str">
        <f>IF(ISERROR(Individual_Scores_Men_Var!E79), " ", IF(Individual_Scores_Men_Var!E79 = "Yes", "Yes", "  "))</f>
        <v xml:space="preserve">  </v>
      </c>
      <c r="G79" s="24" t="s">
        <v>29</v>
      </c>
      <c r="H79" s="24" t="s">
        <v>29</v>
      </c>
      <c r="I79" s="24" t="s">
        <v>29</v>
      </c>
      <c r="J79" s="24" t="s">
        <v>29</v>
      </c>
      <c r="K79" s="24" t="s">
        <v>29</v>
      </c>
      <c r="L79" s="24" t="s">
        <v>29</v>
      </c>
      <c r="M79" s="24" t="s">
        <v>29</v>
      </c>
      <c r="N79" s="24" t="s">
        <v>29</v>
      </c>
      <c r="O79" s="24" t="s">
        <v>29</v>
      </c>
      <c r="P79" s="24" t="s">
        <v>29</v>
      </c>
      <c r="Q79" s="24" t="s">
        <v>29</v>
      </c>
      <c r="R79" s="24" t="s">
        <v>29</v>
      </c>
      <c r="S79" s="24" t="s">
        <v>29</v>
      </c>
      <c r="T79" s="24" t="s">
        <v>29</v>
      </c>
      <c r="U79" s="24" t="s">
        <v>29</v>
      </c>
      <c r="V79" s="24" t="s">
        <v>29</v>
      </c>
      <c r="W79" s="24" t="s">
        <v>29</v>
      </c>
      <c r="X79" s="24" t="s">
        <v>29</v>
      </c>
      <c r="Y79" s="24" t="s">
        <v>29</v>
      </c>
      <c r="Z79" s="24" t="s">
        <v>29</v>
      </c>
      <c r="AA79" s="24" t="s">
        <v>29</v>
      </c>
      <c r="AB79" s="24" t="s">
        <v>29</v>
      </c>
      <c r="AC79" s="24" t="s">
        <v>29</v>
      </c>
      <c r="AD79" s="24" t="s">
        <v>29</v>
      </c>
      <c r="AE79" s="24" t="s">
        <v>29</v>
      </c>
      <c r="AF79" s="24" t="s">
        <v>29</v>
      </c>
      <c r="AG79" s="24" t="s">
        <v>29</v>
      </c>
      <c r="AH79" s="24" t="s">
        <v>29</v>
      </c>
      <c r="AI79" s="24" t="s">
        <v>29</v>
      </c>
      <c r="AJ79" s="24" t="s">
        <v>29</v>
      </c>
      <c r="AK79" s="24" t="s">
        <v>29</v>
      </c>
      <c r="AL79" s="24" t="s">
        <v>29</v>
      </c>
      <c r="AM79" s="24" t="s">
        <v>29</v>
      </c>
      <c r="AN79" s="24" t="s">
        <v>29</v>
      </c>
      <c r="AO79" s="24" t="s">
        <v>29</v>
      </c>
      <c r="AP79" s="24" t="s">
        <v>29</v>
      </c>
      <c r="AQ79" s="24" t="s">
        <v>29</v>
      </c>
      <c r="AR79" s="24" t="s">
        <v>29</v>
      </c>
      <c r="AS79" s="24" t="s">
        <v>29</v>
      </c>
      <c r="AT79" s="24" t="s">
        <v>29</v>
      </c>
      <c r="AU79" s="24" t="s">
        <v>29</v>
      </c>
      <c r="AV79" s="24" t="s">
        <v>29</v>
      </c>
      <c r="AW79" s="24" t="s">
        <v>29</v>
      </c>
      <c r="AX79" s="24" t="s">
        <v>29</v>
      </c>
      <c r="AY79" s="24" t="s">
        <v>29</v>
      </c>
      <c r="AZ79" s="24" t="s">
        <v>29</v>
      </c>
      <c r="BA79" s="24" t="s">
        <v>29</v>
      </c>
      <c r="BB79" s="24" t="s">
        <v>29</v>
      </c>
      <c r="BC79" s="24" t="s">
        <v>29</v>
      </c>
      <c r="BD79" s="24" t="s">
        <v>29</v>
      </c>
      <c r="BE79" s="24" t="s">
        <v>29</v>
      </c>
      <c r="BF79" s="24" t="s">
        <v>29</v>
      </c>
      <c r="BG79" s="24" t="s">
        <v>29</v>
      </c>
      <c r="BH79" s="24" t="s">
        <v>29</v>
      </c>
      <c r="BI79" s="24" t="s">
        <v>29</v>
      </c>
      <c r="BJ79" s="24" t="s">
        <v>29</v>
      </c>
      <c r="BK79" s="24" t="s">
        <v>29</v>
      </c>
      <c r="BL79" s="24" t="s">
        <v>29</v>
      </c>
      <c r="BM79" s="24" t="s">
        <v>29</v>
      </c>
      <c r="BN79" s="24" t="s">
        <v>29</v>
      </c>
      <c r="BO79" s="24" t="s">
        <v>29</v>
      </c>
      <c r="BP79" s="24" t="s">
        <v>29</v>
      </c>
      <c r="BQ79" s="24" t="s">
        <v>29</v>
      </c>
      <c r="BR79" s="24" t="s">
        <v>29</v>
      </c>
      <c r="BS79" s="24" t="s">
        <v>29</v>
      </c>
      <c r="BT79" s="24" t="s">
        <v>29</v>
      </c>
      <c r="BU79" s="24" t="s">
        <v>29</v>
      </c>
      <c r="BV79" s="24" t="s">
        <v>29</v>
      </c>
      <c r="BW79" s="24" t="s">
        <v>29</v>
      </c>
      <c r="BX79" s="24" t="s">
        <v>29</v>
      </c>
      <c r="BY79" s="24" t="s">
        <v>29</v>
      </c>
      <c r="BZ79" s="24" t="s">
        <v>29</v>
      </c>
      <c r="CA79" s="24" t="s">
        <v>29</v>
      </c>
      <c r="CB79" s="24" t="s">
        <v>29</v>
      </c>
    </row>
    <row r="80" spans="2:80" s="1" customFormat="1" ht="13.9" customHeight="1">
      <c r="B80" s="57" t="str">
        <f>Roster_Selection_Men!AB103&amp;" " &amp; "V "</f>
        <v xml:space="preserve">Lindsey Wilson College V </v>
      </c>
      <c r="C80" s="57" t="str">
        <f>Roster_Selection_Men!AD103</f>
        <v>17-94542</v>
      </c>
      <c r="D80" s="57" t="str">
        <f>Roster_Selection_Men!AE103</f>
        <v>Nick Blakey</v>
      </c>
      <c r="E80" s="58"/>
      <c r="F80" s="1" t="str">
        <f>IF(ISERROR(Individual_Scores_Men_Var!E80), " ", IF(Individual_Scores_Men_Var!E80 = "Yes", "Yes", "  "))</f>
        <v xml:space="preserve">  </v>
      </c>
      <c r="G80" s="24" t="s">
        <v>29</v>
      </c>
      <c r="H80" s="24" t="s">
        <v>29</v>
      </c>
      <c r="I80" s="24" t="s">
        <v>29</v>
      </c>
      <c r="J80" s="24" t="s">
        <v>29</v>
      </c>
      <c r="K80" s="24" t="s">
        <v>29</v>
      </c>
      <c r="L80" s="24" t="s">
        <v>29</v>
      </c>
      <c r="M80" s="24" t="s">
        <v>29</v>
      </c>
      <c r="N80" s="24" t="s">
        <v>29</v>
      </c>
      <c r="O80" s="24" t="s">
        <v>29</v>
      </c>
      <c r="P80" s="24" t="s">
        <v>29</v>
      </c>
      <c r="Q80" s="24" t="s">
        <v>29</v>
      </c>
      <c r="R80" s="24" t="s">
        <v>29</v>
      </c>
      <c r="S80" s="24" t="s">
        <v>29</v>
      </c>
      <c r="T80" s="24" t="s">
        <v>29</v>
      </c>
      <c r="U80" s="24" t="s">
        <v>29</v>
      </c>
      <c r="V80" s="24" t="s">
        <v>29</v>
      </c>
      <c r="W80" s="24" t="s">
        <v>29</v>
      </c>
      <c r="X80" s="24" t="s">
        <v>29</v>
      </c>
      <c r="Y80" s="24" t="s">
        <v>29</v>
      </c>
      <c r="Z80" s="24" t="s">
        <v>29</v>
      </c>
      <c r="AA80" s="24" t="s">
        <v>29</v>
      </c>
      <c r="AB80" s="24" t="s">
        <v>29</v>
      </c>
      <c r="AC80" s="24" t="s">
        <v>29</v>
      </c>
      <c r="AD80" s="24" t="s">
        <v>29</v>
      </c>
      <c r="AE80" s="24" t="s">
        <v>29</v>
      </c>
      <c r="AF80" s="24" t="s">
        <v>29</v>
      </c>
      <c r="AG80" s="24" t="s">
        <v>29</v>
      </c>
      <c r="AH80" s="24" t="s">
        <v>29</v>
      </c>
      <c r="AI80" s="24" t="s">
        <v>29</v>
      </c>
      <c r="AJ80" s="24" t="s">
        <v>29</v>
      </c>
      <c r="AK80" s="24" t="s">
        <v>29</v>
      </c>
      <c r="AL80" s="24" t="s">
        <v>29</v>
      </c>
      <c r="AM80" s="24" t="s">
        <v>29</v>
      </c>
      <c r="AN80" s="24" t="s">
        <v>29</v>
      </c>
      <c r="AO80" s="24" t="s">
        <v>29</v>
      </c>
      <c r="AP80" s="24" t="s">
        <v>29</v>
      </c>
      <c r="AQ80" s="24" t="s">
        <v>29</v>
      </c>
      <c r="AR80" s="24" t="s">
        <v>29</v>
      </c>
      <c r="AS80" s="24" t="s">
        <v>29</v>
      </c>
      <c r="AT80" s="24" t="s">
        <v>29</v>
      </c>
      <c r="AU80" s="24" t="s">
        <v>29</v>
      </c>
      <c r="AV80" s="24" t="s">
        <v>29</v>
      </c>
      <c r="AW80" s="24" t="s">
        <v>29</v>
      </c>
      <c r="AX80" s="24" t="s">
        <v>29</v>
      </c>
      <c r="AY80" s="24" t="s">
        <v>29</v>
      </c>
      <c r="AZ80" s="24" t="s">
        <v>29</v>
      </c>
      <c r="BA80" s="24" t="s">
        <v>29</v>
      </c>
      <c r="BB80" s="24" t="s">
        <v>29</v>
      </c>
      <c r="BC80" s="24" t="s">
        <v>29</v>
      </c>
      <c r="BD80" s="24" t="s">
        <v>29</v>
      </c>
      <c r="BE80" s="24" t="s">
        <v>29</v>
      </c>
      <c r="BF80" s="24" t="s">
        <v>29</v>
      </c>
      <c r="BG80" s="24" t="s">
        <v>29</v>
      </c>
      <c r="BH80" s="24" t="s">
        <v>29</v>
      </c>
      <c r="BI80" s="24" t="s">
        <v>29</v>
      </c>
      <c r="BJ80" s="24" t="s">
        <v>29</v>
      </c>
      <c r="BK80" s="24" t="s">
        <v>29</v>
      </c>
      <c r="BL80" s="24" t="s">
        <v>29</v>
      </c>
      <c r="BM80" s="24" t="s">
        <v>29</v>
      </c>
      <c r="BN80" s="24" t="s">
        <v>29</v>
      </c>
      <c r="BO80" s="24" t="s">
        <v>29</v>
      </c>
      <c r="BP80" s="24" t="s">
        <v>29</v>
      </c>
      <c r="BQ80" s="24" t="s">
        <v>29</v>
      </c>
      <c r="BR80" s="24" t="s">
        <v>29</v>
      </c>
      <c r="BS80" s="24" t="s">
        <v>29</v>
      </c>
      <c r="BT80" s="24" t="s">
        <v>29</v>
      </c>
      <c r="BU80" s="24" t="s">
        <v>29</v>
      </c>
      <c r="BV80" s="24" t="s">
        <v>29</v>
      </c>
      <c r="BW80" s="24" t="s">
        <v>29</v>
      </c>
      <c r="BX80" s="24" t="s">
        <v>29</v>
      </c>
      <c r="BY80" s="24" t="s">
        <v>29</v>
      </c>
      <c r="BZ80" s="24" t="s">
        <v>29</v>
      </c>
      <c r="CA80" s="24" t="s">
        <v>29</v>
      </c>
      <c r="CB80" s="24" t="s">
        <v>29</v>
      </c>
    </row>
    <row r="81" spans="2:80" s="1" customFormat="1" ht="13.9" customHeight="1">
      <c r="B81" s="57" t="str">
        <f>Roster_Selection_Men!AB104&amp;" " &amp; "V "</f>
        <v xml:space="preserve">Lindsey Wilson College V </v>
      </c>
      <c r="C81" s="57" t="str">
        <f>Roster_Selection_Men!AD104</f>
        <v>16-88860</v>
      </c>
      <c r="D81" s="57" t="str">
        <f>Roster_Selection_Men!AE104</f>
        <v>Peyton Huskey</v>
      </c>
      <c r="E81" s="58"/>
      <c r="F81" s="1" t="str">
        <f>IF(ISERROR(Individual_Scores_Men_Var!E81), " ", IF(Individual_Scores_Men_Var!E81 = "Yes", "Yes", "  "))</f>
        <v xml:space="preserve">  </v>
      </c>
      <c r="G81" s="24" t="s">
        <v>29</v>
      </c>
      <c r="H81" s="24" t="s">
        <v>29</v>
      </c>
      <c r="I81" s="24" t="s">
        <v>29</v>
      </c>
      <c r="J81" s="24" t="s">
        <v>29</v>
      </c>
      <c r="K81" s="24" t="s">
        <v>29</v>
      </c>
      <c r="L81" s="24" t="s">
        <v>29</v>
      </c>
      <c r="M81" s="24" t="s">
        <v>29</v>
      </c>
      <c r="N81" s="24" t="s">
        <v>29</v>
      </c>
      <c r="O81" s="24" t="s">
        <v>29</v>
      </c>
      <c r="P81" s="24" t="s">
        <v>29</v>
      </c>
      <c r="Q81" s="24" t="s">
        <v>29</v>
      </c>
      <c r="R81" s="24" t="s">
        <v>29</v>
      </c>
      <c r="S81" s="24" t="s">
        <v>29</v>
      </c>
      <c r="T81" s="24" t="s">
        <v>29</v>
      </c>
      <c r="U81" s="24" t="s">
        <v>29</v>
      </c>
      <c r="V81" s="24" t="s">
        <v>29</v>
      </c>
      <c r="W81" s="24" t="s">
        <v>29</v>
      </c>
      <c r="X81" s="24" t="s">
        <v>29</v>
      </c>
      <c r="Y81" s="24" t="s">
        <v>29</v>
      </c>
      <c r="Z81" s="24" t="s">
        <v>29</v>
      </c>
      <c r="AA81" s="24" t="s">
        <v>29</v>
      </c>
      <c r="AB81" s="24" t="s">
        <v>29</v>
      </c>
      <c r="AC81" s="24" t="s">
        <v>29</v>
      </c>
      <c r="AD81" s="24" t="s">
        <v>29</v>
      </c>
      <c r="AE81" s="24" t="s">
        <v>29</v>
      </c>
      <c r="AF81" s="24" t="s">
        <v>29</v>
      </c>
      <c r="AG81" s="24" t="s">
        <v>29</v>
      </c>
      <c r="AH81" s="24" t="s">
        <v>29</v>
      </c>
      <c r="AI81" s="24" t="s">
        <v>29</v>
      </c>
      <c r="AJ81" s="24" t="s">
        <v>29</v>
      </c>
      <c r="AK81" s="24" t="s">
        <v>29</v>
      </c>
      <c r="AL81" s="24" t="s">
        <v>29</v>
      </c>
      <c r="AM81" s="24" t="s">
        <v>29</v>
      </c>
      <c r="AN81" s="24" t="s">
        <v>29</v>
      </c>
      <c r="AO81" s="24" t="s">
        <v>29</v>
      </c>
      <c r="AP81" s="24" t="s">
        <v>29</v>
      </c>
      <c r="AQ81" s="24" t="s">
        <v>29</v>
      </c>
      <c r="AR81" s="24" t="s">
        <v>29</v>
      </c>
      <c r="AS81" s="24" t="s">
        <v>29</v>
      </c>
      <c r="AT81" s="24" t="s">
        <v>29</v>
      </c>
      <c r="AU81" s="24" t="s">
        <v>29</v>
      </c>
      <c r="AV81" s="24" t="s">
        <v>29</v>
      </c>
      <c r="AW81" s="24" t="s">
        <v>29</v>
      </c>
      <c r="AX81" s="24" t="s">
        <v>29</v>
      </c>
      <c r="AY81" s="24" t="s">
        <v>29</v>
      </c>
      <c r="AZ81" s="24" t="s">
        <v>29</v>
      </c>
      <c r="BA81" s="24" t="s">
        <v>29</v>
      </c>
      <c r="BB81" s="24" t="s">
        <v>29</v>
      </c>
      <c r="BC81" s="24" t="s">
        <v>29</v>
      </c>
      <c r="BD81" s="24" t="s">
        <v>29</v>
      </c>
      <c r="BE81" s="24" t="s">
        <v>29</v>
      </c>
      <c r="BF81" s="24" t="s">
        <v>29</v>
      </c>
      <c r="BG81" s="24" t="s">
        <v>29</v>
      </c>
      <c r="BH81" s="24" t="s">
        <v>29</v>
      </c>
      <c r="BI81" s="24" t="s">
        <v>29</v>
      </c>
      <c r="BJ81" s="24" t="s">
        <v>29</v>
      </c>
      <c r="BK81" s="24" t="s">
        <v>29</v>
      </c>
      <c r="BL81" s="24" t="s">
        <v>29</v>
      </c>
      <c r="BM81" s="24" t="s">
        <v>29</v>
      </c>
      <c r="BN81" s="24" t="s">
        <v>29</v>
      </c>
      <c r="BO81" s="24" t="s">
        <v>29</v>
      </c>
      <c r="BP81" s="24" t="s">
        <v>29</v>
      </c>
      <c r="BQ81" s="24" t="s">
        <v>29</v>
      </c>
      <c r="BR81" s="24" t="s">
        <v>29</v>
      </c>
      <c r="BS81" s="24" t="s">
        <v>29</v>
      </c>
      <c r="BT81" s="24" t="s">
        <v>29</v>
      </c>
      <c r="BU81" s="24" t="s">
        <v>29</v>
      </c>
      <c r="BV81" s="24" t="s">
        <v>29</v>
      </c>
      <c r="BW81" s="24" t="s">
        <v>29</v>
      </c>
      <c r="BX81" s="24" t="s">
        <v>29</v>
      </c>
      <c r="BY81" s="24" t="s">
        <v>29</v>
      </c>
      <c r="BZ81" s="24" t="s">
        <v>29</v>
      </c>
      <c r="CA81" s="24" t="s">
        <v>29</v>
      </c>
      <c r="CB81" s="24" t="s">
        <v>29</v>
      </c>
    </row>
    <row r="82" spans="2:80" s="1" customFormat="1" ht="13.9" customHeight="1">
      <c r="B82" s="57" t="str">
        <f>Roster_Selection_Men!AB105&amp;" " &amp; "V "</f>
        <v xml:space="preserve">Lindsey Wilson College V </v>
      </c>
      <c r="C82" s="57" t="str">
        <f>Roster_Selection_Men!AD105</f>
        <v>21-63674</v>
      </c>
      <c r="D82" s="57" t="str">
        <f>Roster_Selection_Men!AE105</f>
        <v>Peyton Troutt</v>
      </c>
      <c r="E82" s="58"/>
      <c r="F82" s="1" t="str">
        <f>IF(ISERROR(Individual_Scores_Men_Var!E82), " ", IF(Individual_Scores_Men_Var!E82 = "Yes", "Yes", "  "))</f>
        <v xml:space="preserve">  </v>
      </c>
      <c r="G82" s="24" t="s">
        <v>29</v>
      </c>
      <c r="H82" s="24" t="s">
        <v>29</v>
      </c>
      <c r="I82" s="24" t="s">
        <v>29</v>
      </c>
      <c r="J82" s="24" t="s">
        <v>29</v>
      </c>
      <c r="K82" s="24" t="s">
        <v>29</v>
      </c>
      <c r="L82" s="24" t="s">
        <v>29</v>
      </c>
      <c r="M82" s="24" t="s">
        <v>29</v>
      </c>
      <c r="N82" s="24" t="s">
        <v>29</v>
      </c>
      <c r="O82" s="24" t="s">
        <v>29</v>
      </c>
      <c r="P82" s="24" t="s">
        <v>29</v>
      </c>
      <c r="Q82" s="24" t="s">
        <v>29</v>
      </c>
      <c r="R82" s="24" t="s">
        <v>29</v>
      </c>
      <c r="S82" s="24" t="s">
        <v>29</v>
      </c>
      <c r="T82" s="24" t="s">
        <v>29</v>
      </c>
      <c r="U82" s="24" t="s">
        <v>29</v>
      </c>
      <c r="V82" s="24" t="s">
        <v>29</v>
      </c>
      <c r="W82" s="24" t="s">
        <v>29</v>
      </c>
      <c r="X82" s="24" t="s">
        <v>29</v>
      </c>
      <c r="Y82" s="24" t="s">
        <v>29</v>
      </c>
      <c r="Z82" s="24" t="s">
        <v>29</v>
      </c>
      <c r="AA82" s="24" t="s">
        <v>29</v>
      </c>
      <c r="AB82" s="24" t="s">
        <v>29</v>
      </c>
      <c r="AC82" s="24" t="s">
        <v>29</v>
      </c>
      <c r="AD82" s="24" t="s">
        <v>29</v>
      </c>
      <c r="AE82" s="24" t="s">
        <v>29</v>
      </c>
      <c r="AF82" s="24" t="s">
        <v>29</v>
      </c>
      <c r="AG82" s="24" t="s">
        <v>29</v>
      </c>
      <c r="AH82" s="24" t="s">
        <v>29</v>
      </c>
      <c r="AI82" s="24" t="s">
        <v>29</v>
      </c>
      <c r="AJ82" s="24" t="s">
        <v>29</v>
      </c>
      <c r="AK82" s="24" t="s">
        <v>29</v>
      </c>
      <c r="AL82" s="24" t="s">
        <v>29</v>
      </c>
      <c r="AM82" s="24" t="s">
        <v>29</v>
      </c>
      <c r="AN82" s="24" t="s">
        <v>29</v>
      </c>
      <c r="AO82" s="24" t="s">
        <v>29</v>
      </c>
      <c r="AP82" s="24" t="s">
        <v>29</v>
      </c>
      <c r="AQ82" s="24" t="s">
        <v>29</v>
      </c>
      <c r="AR82" s="24" t="s">
        <v>29</v>
      </c>
      <c r="AS82" s="24" t="s">
        <v>29</v>
      </c>
      <c r="AT82" s="24" t="s">
        <v>29</v>
      </c>
      <c r="AU82" s="24" t="s">
        <v>29</v>
      </c>
      <c r="AV82" s="24" t="s">
        <v>29</v>
      </c>
      <c r="AW82" s="24" t="s">
        <v>29</v>
      </c>
      <c r="AX82" s="24" t="s">
        <v>29</v>
      </c>
      <c r="AY82" s="24" t="s">
        <v>29</v>
      </c>
      <c r="AZ82" s="24" t="s">
        <v>29</v>
      </c>
      <c r="BA82" s="24" t="s">
        <v>29</v>
      </c>
      <c r="BB82" s="24" t="s">
        <v>29</v>
      </c>
      <c r="BC82" s="24" t="s">
        <v>29</v>
      </c>
      <c r="BD82" s="24" t="s">
        <v>29</v>
      </c>
      <c r="BE82" s="24" t="s">
        <v>29</v>
      </c>
      <c r="BF82" s="24" t="s">
        <v>29</v>
      </c>
      <c r="BG82" s="24" t="s">
        <v>29</v>
      </c>
      <c r="BH82" s="24" t="s">
        <v>29</v>
      </c>
      <c r="BI82" s="24" t="s">
        <v>29</v>
      </c>
      <c r="BJ82" s="24" t="s">
        <v>29</v>
      </c>
      <c r="BK82" s="24" t="s">
        <v>29</v>
      </c>
      <c r="BL82" s="24" t="s">
        <v>29</v>
      </c>
      <c r="BM82" s="24" t="s">
        <v>29</v>
      </c>
      <c r="BN82" s="24" t="s">
        <v>29</v>
      </c>
      <c r="BO82" s="24" t="s">
        <v>29</v>
      </c>
      <c r="BP82" s="24" t="s">
        <v>29</v>
      </c>
      <c r="BQ82" s="24" t="s">
        <v>29</v>
      </c>
      <c r="BR82" s="24" t="s">
        <v>29</v>
      </c>
      <c r="BS82" s="24" t="s">
        <v>29</v>
      </c>
      <c r="BT82" s="24" t="s">
        <v>29</v>
      </c>
      <c r="BU82" s="24" t="s">
        <v>29</v>
      </c>
      <c r="BV82" s="24" t="s">
        <v>29</v>
      </c>
      <c r="BW82" s="24" t="s">
        <v>29</v>
      </c>
      <c r="BX82" s="24" t="s">
        <v>29</v>
      </c>
      <c r="BY82" s="24" t="s">
        <v>29</v>
      </c>
      <c r="BZ82" s="24" t="s">
        <v>29</v>
      </c>
      <c r="CA82" s="24" t="s">
        <v>29</v>
      </c>
      <c r="CB82" s="24" t="s">
        <v>29</v>
      </c>
    </row>
    <row r="83" spans="2:80" s="1" customFormat="1" ht="13.9" customHeight="1">
      <c r="B83" s="57" t="str">
        <f>Roster_Selection_Men!AB106&amp;" " &amp; "V "</f>
        <v xml:space="preserve">Lindsey Wilson College V </v>
      </c>
      <c r="C83" s="57" t="str">
        <f>Roster_Selection_Men!AD106</f>
        <v>11-39175</v>
      </c>
      <c r="D83" s="57" t="str">
        <f>Roster_Selection_Men!AE106</f>
        <v>Ryan Smith</v>
      </c>
      <c r="E83" s="58"/>
      <c r="F83" s="1" t="str">
        <f>IF(ISERROR(Individual_Scores_Men_Var!E83), " ", IF(Individual_Scores_Men_Var!E83 = "Yes", "Yes", "  "))</f>
        <v xml:space="preserve">  </v>
      </c>
      <c r="G83" s="24" t="s">
        <v>29</v>
      </c>
      <c r="H83" s="24" t="s">
        <v>29</v>
      </c>
      <c r="I83" s="24" t="s">
        <v>29</v>
      </c>
      <c r="J83" s="24" t="s">
        <v>29</v>
      </c>
      <c r="K83" s="24" t="s">
        <v>29</v>
      </c>
      <c r="L83" s="24" t="s">
        <v>29</v>
      </c>
      <c r="M83" s="24" t="s">
        <v>29</v>
      </c>
      <c r="N83" s="24" t="s">
        <v>29</v>
      </c>
      <c r="O83" s="24" t="s">
        <v>29</v>
      </c>
      <c r="P83" s="24" t="s">
        <v>29</v>
      </c>
      <c r="Q83" s="24" t="s">
        <v>29</v>
      </c>
      <c r="R83" s="24" t="s">
        <v>29</v>
      </c>
      <c r="S83" s="24" t="s">
        <v>29</v>
      </c>
      <c r="T83" s="24" t="s">
        <v>29</v>
      </c>
      <c r="U83" s="24" t="s">
        <v>29</v>
      </c>
      <c r="V83" s="24" t="s">
        <v>29</v>
      </c>
      <c r="W83" s="24" t="s">
        <v>29</v>
      </c>
      <c r="X83" s="24" t="s">
        <v>29</v>
      </c>
      <c r="Y83" s="24" t="s">
        <v>29</v>
      </c>
      <c r="Z83" s="24" t="s">
        <v>29</v>
      </c>
      <c r="AA83" s="24" t="s">
        <v>29</v>
      </c>
      <c r="AB83" s="24" t="s">
        <v>29</v>
      </c>
      <c r="AC83" s="24" t="s">
        <v>29</v>
      </c>
      <c r="AD83" s="24" t="s">
        <v>29</v>
      </c>
      <c r="AE83" s="24" t="s">
        <v>29</v>
      </c>
      <c r="AF83" s="24" t="s">
        <v>29</v>
      </c>
      <c r="AG83" s="24" t="s">
        <v>29</v>
      </c>
      <c r="AH83" s="24" t="s">
        <v>29</v>
      </c>
      <c r="AI83" s="24" t="s">
        <v>29</v>
      </c>
      <c r="AJ83" s="24" t="s">
        <v>29</v>
      </c>
      <c r="AK83" s="24" t="s">
        <v>29</v>
      </c>
      <c r="AL83" s="24" t="s">
        <v>29</v>
      </c>
      <c r="AM83" s="24" t="s">
        <v>29</v>
      </c>
      <c r="AN83" s="24" t="s">
        <v>29</v>
      </c>
      <c r="AO83" s="24" t="s">
        <v>29</v>
      </c>
      <c r="AP83" s="24" t="s">
        <v>29</v>
      </c>
      <c r="AQ83" s="24" t="s">
        <v>29</v>
      </c>
      <c r="AR83" s="24" t="s">
        <v>29</v>
      </c>
      <c r="AS83" s="24" t="s">
        <v>29</v>
      </c>
      <c r="AT83" s="24" t="s">
        <v>29</v>
      </c>
      <c r="AU83" s="24" t="s">
        <v>29</v>
      </c>
      <c r="AV83" s="24" t="s">
        <v>29</v>
      </c>
      <c r="AW83" s="24" t="s">
        <v>29</v>
      </c>
      <c r="AX83" s="24" t="s">
        <v>29</v>
      </c>
      <c r="AY83" s="24" t="s">
        <v>29</v>
      </c>
      <c r="AZ83" s="24" t="s">
        <v>29</v>
      </c>
      <c r="BA83" s="24" t="s">
        <v>29</v>
      </c>
      <c r="BB83" s="24" t="s">
        <v>29</v>
      </c>
      <c r="BC83" s="24" t="s">
        <v>29</v>
      </c>
      <c r="BD83" s="24" t="s">
        <v>29</v>
      </c>
      <c r="BE83" s="24" t="s">
        <v>29</v>
      </c>
      <c r="BF83" s="24" t="s">
        <v>29</v>
      </c>
      <c r="BG83" s="24" t="s">
        <v>29</v>
      </c>
      <c r="BH83" s="24" t="s">
        <v>29</v>
      </c>
      <c r="BI83" s="24" t="s">
        <v>29</v>
      </c>
      <c r="BJ83" s="24" t="s">
        <v>29</v>
      </c>
      <c r="BK83" s="24" t="s">
        <v>29</v>
      </c>
      <c r="BL83" s="24" t="s">
        <v>29</v>
      </c>
      <c r="BM83" s="24" t="s">
        <v>29</v>
      </c>
      <c r="BN83" s="24" t="s">
        <v>29</v>
      </c>
      <c r="BO83" s="24" t="s">
        <v>29</v>
      </c>
      <c r="BP83" s="24" t="s">
        <v>29</v>
      </c>
      <c r="BQ83" s="24" t="s">
        <v>29</v>
      </c>
      <c r="BR83" s="24" t="s">
        <v>29</v>
      </c>
      <c r="BS83" s="24" t="s">
        <v>29</v>
      </c>
      <c r="BT83" s="24" t="s">
        <v>29</v>
      </c>
      <c r="BU83" s="24" t="s">
        <v>29</v>
      </c>
      <c r="BV83" s="24" t="s">
        <v>29</v>
      </c>
      <c r="BW83" s="24" t="s">
        <v>29</v>
      </c>
      <c r="BX83" s="24" t="s">
        <v>29</v>
      </c>
      <c r="BY83" s="24" t="s">
        <v>29</v>
      </c>
      <c r="BZ83" s="24" t="s">
        <v>29</v>
      </c>
      <c r="CA83" s="24" t="s">
        <v>29</v>
      </c>
      <c r="CB83" s="24" t="s">
        <v>29</v>
      </c>
    </row>
    <row r="84" spans="2:80" s="1" customFormat="1" ht="13.9" customHeight="1">
      <c r="B84" s="57" t="str">
        <f>Roster_Selection_Men!AB107&amp;" " &amp; "V "</f>
        <v xml:space="preserve"> V </v>
      </c>
      <c r="C84" s="57" t="str">
        <f>Roster_Selection_Men!AD107</f>
        <v/>
      </c>
      <c r="D84" s="57" t="str">
        <f>Roster_Selection_Men!AE107</f>
        <v/>
      </c>
      <c r="E84" s="58"/>
      <c r="F84" s="1" t="str">
        <f>IF(ISERROR(Individual_Scores_Men_Var!E84), " ", IF(Individual_Scores_Men_Var!E84 = "Yes", "Yes", "  "))</f>
        <v xml:space="preserve">  </v>
      </c>
      <c r="G84" s="24" t="s">
        <v>29</v>
      </c>
      <c r="H84" s="24" t="s">
        <v>29</v>
      </c>
      <c r="I84" s="24" t="s">
        <v>29</v>
      </c>
      <c r="J84" s="24" t="s">
        <v>29</v>
      </c>
      <c r="K84" s="24" t="s">
        <v>29</v>
      </c>
      <c r="L84" s="24" t="s">
        <v>29</v>
      </c>
      <c r="M84" s="24" t="s">
        <v>29</v>
      </c>
      <c r="N84" s="24" t="s">
        <v>29</v>
      </c>
      <c r="O84" s="24" t="s">
        <v>29</v>
      </c>
      <c r="P84" s="24" t="s">
        <v>29</v>
      </c>
      <c r="Q84" s="24" t="s">
        <v>29</v>
      </c>
      <c r="R84" s="24" t="s">
        <v>29</v>
      </c>
      <c r="S84" s="24" t="s">
        <v>29</v>
      </c>
      <c r="T84" s="24" t="s">
        <v>29</v>
      </c>
      <c r="U84" s="24" t="s">
        <v>29</v>
      </c>
      <c r="V84" s="24" t="s">
        <v>29</v>
      </c>
      <c r="W84" s="24" t="s">
        <v>29</v>
      </c>
      <c r="X84" s="24" t="s">
        <v>29</v>
      </c>
      <c r="Y84" s="24" t="s">
        <v>29</v>
      </c>
      <c r="Z84" s="24" t="s">
        <v>29</v>
      </c>
      <c r="AA84" s="24" t="s">
        <v>29</v>
      </c>
      <c r="AB84" s="24" t="s">
        <v>29</v>
      </c>
      <c r="AC84" s="24" t="s">
        <v>29</v>
      </c>
      <c r="AD84" s="24" t="s">
        <v>29</v>
      </c>
      <c r="AE84" s="24" t="s">
        <v>29</v>
      </c>
      <c r="AF84" s="24" t="s">
        <v>29</v>
      </c>
      <c r="AG84" s="24" t="s">
        <v>29</v>
      </c>
      <c r="AH84" s="24" t="s">
        <v>29</v>
      </c>
      <c r="AI84" s="24" t="s">
        <v>29</v>
      </c>
      <c r="AJ84" s="24" t="s">
        <v>29</v>
      </c>
      <c r="AK84" s="24" t="s">
        <v>29</v>
      </c>
      <c r="AL84" s="24" t="s">
        <v>29</v>
      </c>
      <c r="AM84" s="24" t="s">
        <v>29</v>
      </c>
      <c r="AN84" s="24" t="s">
        <v>29</v>
      </c>
      <c r="AO84" s="24" t="s">
        <v>29</v>
      </c>
      <c r="AP84" s="24" t="s">
        <v>29</v>
      </c>
      <c r="AQ84" s="24" t="s">
        <v>29</v>
      </c>
      <c r="AR84" s="24" t="s">
        <v>29</v>
      </c>
      <c r="AS84" s="24" t="s">
        <v>29</v>
      </c>
      <c r="AT84" s="24" t="s">
        <v>29</v>
      </c>
      <c r="AU84" s="24" t="s">
        <v>29</v>
      </c>
      <c r="AV84" s="24" t="s">
        <v>29</v>
      </c>
      <c r="AW84" s="24" t="s">
        <v>29</v>
      </c>
      <c r="AX84" s="24" t="s">
        <v>29</v>
      </c>
      <c r="AY84" s="24" t="s">
        <v>29</v>
      </c>
      <c r="AZ84" s="24" t="s">
        <v>29</v>
      </c>
      <c r="BA84" s="24" t="s">
        <v>29</v>
      </c>
      <c r="BB84" s="24" t="s">
        <v>29</v>
      </c>
      <c r="BC84" s="24" t="s">
        <v>29</v>
      </c>
      <c r="BD84" s="24" t="s">
        <v>29</v>
      </c>
      <c r="BE84" s="24" t="s">
        <v>29</v>
      </c>
      <c r="BF84" s="24" t="s">
        <v>29</v>
      </c>
      <c r="BG84" s="24" t="s">
        <v>29</v>
      </c>
      <c r="BH84" s="24" t="s">
        <v>29</v>
      </c>
      <c r="BI84" s="24" t="s">
        <v>29</v>
      </c>
      <c r="BJ84" s="24" t="s">
        <v>29</v>
      </c>
      <c r="BK84" s="24" t="s">
        <v>29</v>
      </c>
      <c r="BL84" s="24" t="s">
        <v>29</v>
      </c>
      <c r="BM84" s="24" t="s">
        <v>29</v>
      </c>
      <c r="BN84" s="24" t="s">
        <v>29</v>
      </c>
      <c r="BO84" s="24" t="s">
        <v>29</v>
      </c>
      <c r="BP84" s="24" t="s">
        <v>29</v>
      </c>
      <c r="BQ84" s="24" t="s">
        <v>29</v>
      </c>
      <c r="BR84" s="24" t="s">
        <v>29</v>
      </c>
      <c r="BS84" s="24" t="s">
        <v>29</v>
      </c>
      <c r="BT84" s="24" t="s">
        <v>29</v>
      </c>
      <c r="BU84" s="24" t="s">
        <v>29</v>
      </c>
      <c r="BV84" s="24" t="s">
        <v>29</v>
      </c>
      <c r="BW84" s="24" t="s">
        <v>29</v>
      </c>
      <c r="BX84" s="24" t="s">
        <v>29</v>
      </c>
      <c r="BY84" s="24" t="s">
        <v>29</v>
      </c>
      <c r="BZ84" s="24" t="s">
        <v>29</v>
      </c>
      <c r="CA84" s="24" t="s">
        <v>29</v>
      </c>
      <c r="CB84" s="24" t="s">
        <v>29</v>
      </c>
    </row>
    <row r="85" spans="2:80" s="1" customFormat="1" ht="13.9" customHeight="1">
      <c r="B85" s="57" t="s">
        <v>750</v>
      </c>
      <c r="C85" s="59" t="str">
        <f>Individual_Scores_Men_Var!C85</f>
        <v/>
      </c>
      <c r="D85" s="60" t="str">
        <f>Individual_Scores_Men_Var!D85</f>
        <v/>
      </c>
      <c r="E85" s="58"/>
      <c r="F85" s="13"/>
      <c r="G85" s="24" t="s">
        <v>29</v>
      </c>
      <c r="H85" s="24" t="s">
        <v>29</v>
      </c>
      <c r="I85" s="24" t="s">
        <v>29</v>
      </c>
      <c r="J85" s="24" t="s">
        <v>29</v>
      </c>
      <c r="K85" s="24" t="s">
        <v>29</v>
      </c>
      <c r="L85" s="24" t="s">
        <v>29</v>
      </c>
      <c r="M85" s="24" t="s">
        <v>29</v>
      </c>
      <c r="N85" s="24" t="s">
        <v>29</v>
      </c>
      <c r="O85" s="24" t="s">
        <v>29</v>
      </c>
      <c r="P85" s="24" t="s">
        <v>29</v>
      </c>
      <c r="Q85" s="24" t="s">
        <v>29</v>
      </c>
      <c r="R85" s="24" t="s">
        <v>29</v>
      </c>
      <c r="S85" s="24" t="s">
        <v>29</v>
      </c>
      <c r="T85" s="24" t="s">
        <v>29</v>
      </c>
      <c r="U85" s="24" t="s">
        <v>29</v>
      </c>
      <c r="V85" s="24" t="s">
        <v>29</v>
      </c>
      <c r="W85" s="24" t="s">
        <v>29</v>
      </c>
      <c r="X85" s="24" t="s">
        <v>29</v>
      </c>
      <c r="Y85" s="24" t="s">
        <v>29</v>
      </c>
      <c r="Z85" s="24" t="s">
        <v>29</v>
      </c>
      <c r="AA85" s="24" t="s">
        <v>29</v>
      </c>
      <c r="AB85" s="24" t="s">
        <v>29</v>
      </c>
      <c r="AC85" s="24" t="s">
        <v>29</v>
      </c>
      <c r="AD85" s="24" t="s">
        <v>29</v>
      </c>
      <c r="AE85" s="24" t="s">
        <v>29</v>
      </c>
      <c r="AF85" s="24" t="s">
        <v>29</v>
      </c>
      <c r="AG85" s="24" t="s">
        <v>29</v>
      </c>
      <c r="AH85" s="24" t="s">
        <v>29</v>
      </c>
      <c r="AI85" s="24" t="s">
        <v>29</v>
      </c>
      <c r="AJ85" s="24" t="s">
        <v>29</v>
      </c>
      <c r="AK85" s="24" t="s">
        <v>29</v>
      </c>
      <c r="AL85" s="24" t="s">
        <v>29</v>
      </c>
      <c r="AM85" s="24" t="s">
        <v>29</v>
      </c>
      <c r="AN85" s="24" t="s">
        <v>29</v>
      </c>
      <c r="AO85" s="24" t="s">
        <v>29</v>
      </c>
      <c r="AP85" s="24" t="s">
        <v>29</v>
      </c>
      <c r="AQ85" s="24" t="s">
        <v>29</v>
      </c>
      <c r="AR85" s="24" t="s">
        <v>29</v>
      </c>
      <c r="AS85" s="24" t="s">
        <v>29</v>
      </c>
      <c r="AT85" s="24" t="s">
        <v>29</v>
      </c>
      <c r="AU85" s="24" t="s">
        <v>29</v>
      </c>
      <c r="AV85" s="24" t="s">
        <v>29</v>
      </c>
      <c r="AW85" s="24" t="s">
        <v>29</v>
      </c>
      <c r="AX85" s="24" t="s">
        <v>29</v>
      </c>
      <c r="AY85" s="24" t="s">
        <v>29</v>
      </c>
      <c r="AZ85" s="24" t="s">
        <v>29</v>
      </c>
      <c r="BA85" s="24" t="s">
        <v>29</v>
      </c>
      <c r="BB85" s="24" t="s">
        <v>29</v>
      </c>
      <c r="BC85" s="24" t="s">
        <v>29</v>
      </c>
      <c r="BD85" s="24" t="s">
        <v>29</v>
      </c>
      <c r="BE85" s="24" t="s">
        <v>29</v>
      </c>
      <c r="BF85" s="24" t="s">
        <v>29</v>
      </c>
      <c r="BG85" s="24" t="s">
        <v>29</v>
      </c>
      <c r="BH85" s="24" t="s">
        <v>29</v>
      </c>
      <c r="BI85" s="24" t="s">
        <v>29</v>
      </c>
      <c r="BJ85" s="24" t="s">
        <v>29</v>
      </c>
      <c r="BK85" s="24" t="s">
        <v>29</v>
      </c>
      <c r="BL85" s="24" t="s">
        <v>29</v>
      </c>
      <c r="BM85" s="24" t="s">
        <v>29</v>
      </c>
      <c r="BN85" s="24" t="s">
        <v>29</v>
      </c>
      <c r="BO85" s="24" t="s">
        <v>29</v>
      </c>
      <c r="BP85" s="24" t="s">
        <v>29</v>
      </c>
      <c r="BQ85" s="24" t="s">
        <v>29</v>
      </c>
      <c r="BR85" s="24" t="s">
        <v>29</v>
      </c>
      <c r="BS85" s="24" t="s">
        <v>29</v>
      </c>
      <c r="BT85" s="24" t="s">
        <v>29</v>
      </c>
      <c r="BU85" s="24" t="s">
        <v>29</v>
      </c>
      <c r="BV85" s="24" t="s">
        <v>29</v>
      </c>
      <c r="BW85" s="24" t="s">
        <v>29</v>
      </c>
      <c r="BX85" s="24" t="s">
        <v>29</v>
      </c>
      <c r="BY85" s="24" t="s">
        <v>29</v>
      </c>
      <c r="BZ85" s="24" t="s">
        <v>29</v>
      </c>
      <c r="CA85" s="24" t="s">
        <v>29</v>
      </c>
      <c r="CB85" s="24" t="s">
        <v>29</v>
      </c>
    </row>
    <row r="86" spans="2:80" s="1" customFormat="1" ht="13.9" customHeight="1">
      <c r="B86" s="57" t="s">
        <v>750</v>
      </c>
      <c r="C86" s="59" t="str">
        <f>Individual_Scores_Men_Var!C86</f>
        <v/>
      </c>
      <c r="D86" s="60" t="str">
        <f>Individual_Scores_Men_Var!D86</f>
        <v/>
      </c>
      <c r="E86" s="58"/>
      <c r="F86" s="13"/>
      <c r="G86" s="24" t="s">
        <v>29</v>
      </c>
      <c r="H86" s="24" t="s">
        <v>29</v>
      </c>
      <c r="I86" s="24" t="s">
        <v>29</v>
      </c>
      <c r="J86" s="24" t="s">
        <v>29</v>
      </c>
      <c r="K86" s="24" t="s">
        <v>29</v>
      </c>
      <c r="L86" s="24" t="s">
        <v>29</v>
      </c>
      <c r="M86" s="24" t="s">
        <v>29</v>
      </c>
      <c r="N86" s="24" t="s">
        <v>29</v>
      </c>
      <c r="O86" s="24" t="s">
        <v>29</v>
      </c>
      <c r="P86" s="24" t="s">
        <v>29</v>
      </c>
      <c r="Q86" s="24" t="s">
        <v>29</v>
      </c>
      <c r="R86" s="24" t="s">
        <v>29</v>
      </c>
      <c r="S86" s="24" t="s">
        <v>29</v>
      </c>
      <c r="T86" s="24" t="s">
        <v>29</v>
      </c>
      <c r="U86" s="24" t="s">
        <v>29</v>
      </c>
      <c r="V86" s="24" t="s">
        <v>29</v>
      </c>
      <c r="W86" s="24" t="s">
        <v>29</v>
      </c>
      <c r="X86" s="24" t="s">
        <v>29</v>
      </c>
      <c r="Y86" s="24" t="s">
        <v>29</v>
      </c>
      <c r="Z86" s="24" t="s">
        <v>29</v>
      </c>
      <c r="AA86" s="24" t="s">
        <v>29</v>
      </c>
      <c r="AB86" s="24" t="s">
        <v>29</v>
      </c>
      <c r="AC86" s="24" t="s">
        <v>29</v>
      </c>
      <c r="AD86" s="24" t="s">
        <v>29</v>
      </c>
      <c r="AE86" s="24" t="s">
        <v>29</v>
      </c>
      <c r="AF86" s="24" t="s">
        <v>29</v>
      </c>
      <c r="AG86" s="24" t="s">
        <v>29</v>
      </c>
      <c r="AH86" s="24" t="s">
        <v>29</v>
      </c>
      <c r="AI86" s="24" t="s">
        <v>29</v>
      </c>
      <c r="AJ86" s="24" t="s">
        <v>29</v>
      </c>
      <c r="AK86" s="24" t="s">
        <v>29</v>
      </c>
      <c r="AL86" s="24" t="s">
        <v>29</v>
      </c>
      <c r="AM86" s="24" t="s">
        <v>29</v>
      </c>
      <c r="AN86" s="24" t="s">
        <v>29</v>
      </c>
      <c r="AO86" s="24" t="s">
        <v>29</v>
      </c>
      <c r="AP86" s="24" t="s">
        <v>29</v>
      </c>
      <c r="AQ86" s="24" t="s">
        <v>29</v>
      </c>
      <c r="AR86" s="24" t="s">
        <v>29</v>
      </c>
      <c r="AS86" s="24" t="s">
        <v>29</v>
      </c>
      <c r="AT86" s="24" t="s">
        <v>29</v>
      </c>
      <c r="AU86" s="24" t="s">
        <v>29</v>
      </c>
      <c r="AV86" s="24" t="s">
        <v>29</v>
      </c>
      <c r="AW86" s="24" t="s">
        <v>29</v>
      </c>
      <c r="AX86" s="24" t="s">
        <v>29</v>
      </c>
      <c r="AY86" s="24" t="s">
        <v>29</v>
      </c>
      <c r="AZ86" s="24" t="s">
        <v>29</v>
      </c>
      <c r="BA86" s="24" t="s">
        <v>29</v>
      </c>
      <c r="BB86" s="24" t="s">
        <v>29</v>
      </c>
      <c r="BC86" s="24" t="s">
        <v>29</v>
      </c>
      <c r="BD86" s="24" t="s">
        <v>29</v>
      </c>
      <c r="BE86" s="24" t="s">
        <v>29</v>
      </c>
      <c r="BF86" s="24" t="s">
        <v>29</v>
      </c>
      <c r="BG86" s="24" t="s">
        <v>29</v>
      </c>
      <c r="BH86" s="24" t="s">
        <v>29</v>
      </c>
      <c r="BI86" s="24" t="s">
        <v>29</v>
      </c>
      <c r="BJ86" s="24" t="s">
        <v>29</v>
      </c>
      <c r="BK86" s="24" t="s">
        <v>29</v>
      </c>
      <c r="BL86" s="24" t="s">
        <v>29</v>
      </c>
      <c r="BM86" s="24" t="s">
        <v>29</v>
      </c>
      <c r="BN86" s="24" t="s">
        <v>29</v>
      </c>
      <c r="BO86" s="24" t="s">
        <v>29</v>
      </c>
      <c r="BP86" s="24" t="s">
        <v>29</v>
      </c>
      <c r="BQ86" s="24" t="s">
        <v>29</v>
      </c>
      <c r="BR86" s="24" t="s">
        <v>29</v>
      </c>
      <c r="BS86" s="24" t="s">
        <v>29</v>
      </c>
      <c r="BT86" s="24" t="s">
        <v>29</v>
      </c>
      <c r="BU86" s="24" t="s">
        <v>29</v>
      </c>
      <c r="BV86" s="24" t="s">
        <v>29</v>
      </c>
      <c r="BW86" s="24" t="s">
        <v>29</v>
      </c>
      <c r="BX86" s="24" t="s">
        <v>29</v>
      </c>
      <c r="BY86" s="24" t="s">
        <v>29</v>
      </c>
      <c r="BZ86" s="24" t="s">
        <v>29</v>
      </c>
      <c r="CA86" s="24" t="s">
        <v>29</v>
      </c>
      <c r="CB86" s="24" t="s">
        <v>29</v>
      </c>
    </row>
    <row r="87" spans="2:80" s="1" customFormat="1" ht="13.9" customHeight="1">
      <c r="B87" s="57" t="s">
        <v>750</v>
      </c>
      <c r="C87" s="59" t="str">
        <f>Individual_Scores_Men_Var!C87</f>
        <v/>
      </c>
      <c r="D87" s="60" t="str">
        <f>Individual_Scores_Men_Var!D87</f>
        <v/>
      </c>
      <c r="E87" s="58"/>
      <c r="F87" s="13"/>
      <c r="G87" s="24" t="s">
        <v>29</v>
      </c>
      <c r="H87" s="24" t="s">
        <v>29</v>
      </c>
      <c r="I87" s="24" t="s">
        <v>29</v>
      </c>
      <c r="J87" s="24" t="s">
        <v>29</v>
      </c>
      <c r="K87" s="24" t="s">
        <v>29</v>
      </c>
      <c r="L87" s="24" t="s">
        <v>29</v>
      </c>
      <c r="M87" s="24" t="s">
        <v>29</v>
      </c>
      <c r="N87" s="24" t="s">
        <v>29</v>
      </c>
      <c r="O87" s="24" t="s">
        <v>29</v>
      </c>
      <c r="P87" s="24" t="s">
        <v>29</v>
      </c>
      <c r="Q87" s="24" t="s">
        <v>29</v>
      </c>
      <c r="R87" s="24" t="s">
        <v>29</v>
      </c>
      <c r="S87" s="24" t="s">
        <v>29</v>
      </c>
      <c r="T87" s="24" t="s">
        <v>29</v>
      </c>
      <c r="U87" s="24" t="s">
        <v>29</v>
      </c>
      <c r="V87" s="24" t="s">
        <v>29</v>
      </c>
      <c r="W87" s="24" t="s">
        <v>29</v>
      </c>
      <c r="X87" s="24" t="s">
        <v>29</v>
      </c>
      <c r="Y87" s="24" t="s">
        <v>29</v>
      </c>
      <c r="Z87" s="24" t="s">
        <v>29</v>
      </c>
      <c r="AA87" s="24" t="s">
        <v>29</v>
      </c>
      <c r="AB87" s="24" t="s">
        <v>29</v>
      </c>
      <c r="AC87" s="24" t="s">
        <v>29</v>
      </c>
      <c r="AD87" s="24" t="s">
        <v>29</v>
      </c>
      <c r="AE87" s="24" t="s">
        <v>29</v>
      </c>
      <c r="AF87" s="24" t="s">
        <v>29</v>
      </c>
      <c r="AG87" s="24" t="s">
        <v>29</v>
      </c>
      <c r="AH87" s="24" t="s">
        <v>29</v>
      </c>
      <c r="AI87" s="24" t="s">
        <v>29</v>
      </c>
      <c r="AJ87" s="24" t="s">
        <v>29</v>
      </c>
      <c r="AK87" s="24" t="s">
        <v>29</v>
      </c>
      <c r="AL87" s="24" t="s">
        <v>29</v>
      </c>
      <c r="AM87" s="24" t="s">
        <v>29</v>
      </c>
      <c r="AN87" s="24" t="s">
        <v>29</v>
      </c>
      <c r="AO87" s="24" t="s">
        <v>29</v>
      </c>
      <c r="AP87" s="24" t="s">
        <v>29</v>
      </c>
      <c r="AQ87" s="24" t="s">
        <v>29</v>
      </c>
      <c r="AR87" s="24" t="s">
        <v>29</v>
      </c>
      <c r="AS87" s="24" t="s">
        <v>29</v>
      </c>
      <c r="AT87" s="24" t="s">
        <v>29</v>
      </c>
      <c r="AU87" s="24" t="s">
        <v>29</v>
      </c>
      <c r="AV87" s="24" t="s">
        <v>29</v>
      </c>
      <c r="AW87" s="24" t="s">
        <v>29</v>
      </c>
      <c r="AX87" s="24" t="s">
        <v>29</v>
      </c>
      <c r="AY87" s="24" t="s">
        <v>29</v>
      </c>
      <c r="AZ87" s="24" t="s">
        <v>29</v>
      </c>
      <c r="BA87" s="24" t="s">
        <v>29</v>
      </c>
      <c r="BB87" s="24" t="s">
        <v>29</v>
      </c>
      <c r="BC87" s="24" t="s">
        <v>29</v>
      </c>
      <c r="BD87" s="24" t="s">
        <v>29</v>
      </c>
      <c r="BE87" s="24" t="s">
        <v>29</v>
      </c>
      <c r="BF87" s="24" t="s">
        <v>29</v>
      </c>
      <c r="BG87" s="24" t="s">
        <v>29</v>
      </c>
      <c r="BH87" s="24" t="s">
        <v>29</v>
      </c>
      <c r="BI87" s="24" t="s">
        <v>29</v>
      </c>
      <c r="BJ87" s="24" t="s">
        <v>29</v>
      </c>
      <c r="BK87" s="24" t="s">
        <v>29</v>
      </c>
      <c r="BL87" s="24" t="s">
        <v>29</v>
      </c>
      <c r="BM87" s="24" t="s">
        <v>29</v>
      </c>
      <c r="BN87" s="24" t="s">
        <v>29</v>
      </c>
      <c r="BO87" s="24" t="s">
        <v>29</v>
      </c>
      <c r="BP87" s="24" t="s">
        <v>29</v>
      </c>
      <c r="BQ87" s="24" t="s">
        <v>29</v>
      </c>
      <c r="BR87" s="24" t="s">
        <v>29</v>
      </c>
      <c r="BS87" s="24" t="s">
        <v>29</v>
      </c>
      <c r="BT87" s="24" t="s">
        <v>29</v>
      </c>
      <c r="BU87" s="24" t="s">
        <v>29</v>
      </c>
      <c r="BV87" s="24" t="s">
        <v>29</v>
      </c>
      <c r="BW87" s="24" t="s">
        <v>29</v>
      </c>
      <c r="BX87" s="24" t="s">
        <v>29</v>
      </c>
      <c r="BY87" s="24" t="s">
        <v>29</v>
      </c>
      <c r="BZ87" s="24" t="s">
        <v>29</v>
      </c>
      <c r="CA87" s="24" t="s">
        <v>29</v>
      </c>
      <c r="CB87" s="24" t="s">
        <v>29</v>
      </c>
    </row>
    <row r="88" spans="2:80" s="1" customFormat="1" ht="13.9" customHeight="1">
      <c r="B88" s="57" t="s">
        <v>29</v>
      </c>
      <c r="C88" s="57" t="s">
        <v>29</v>
      </c>
      <c r="D88" s="57" t="s">
        <v>29</v>
      </c>
      <c r="E88" s="61"/>
      <c r="G88" s="24" t="s">
        <v>29</v>
      </c>
      <c r="H88" s="24" t="s">
        <v>29</v>
      </c>
      <c r="I88" s="24" t="s">
        <v>29</v>
      </c>
      <c r="J88" s="24" t="s">
        <v>29</v>
      </c>
      <c r="K88" s="24" t="s">
        <v>29</v>
      </c>
      <c r="L88" s="24" t="s">
        <v>29</v>
      </c>
      <c r="M88" s="24" t="s">
        <v>29</v>
      </c>
      <c r="N88" s="24" t="s">
        <v>29</v>
      </c>
      <c r="O88" s="24" t="s">
        <v>29</v>
      </c>
      <c r="P88" s="24" t="s">
        <v>29</v>
      </c>
      <c r="Q88" s="24" t="s">
        <v>29</v>
      </c>
      <c r="R88" s="24" t="s">
        <v>29</v>
      </c>
      <c r="S88" s="24" t="s">
        <v>29</v>
      </c>
      <c r="T88" s="24" t="s">
        <v>29</v>
      </c>
      <c r="U88" s="24" t="s">
        <v>29</v>
      </c>
      <c r="V88" s="24" t="s">
        <v>29</v>
      </c>
      <c r="W88" s="24" t="s">
        <v>29</v>
      </c>
      <c r="X88" s="24" t="s">
        <v>29</v>
      </c>
      <c r="Y88" s="24" t="s">
        <v>29</v>
      </c>
      <c r="Z88" s="24" t="s">
        <v>29</v>
      </c>
      <c r="AA88" s="24" t="s">
        <v>29</v>
      </c>
      <c r="AB88" s="24" t="s">
        <v>29</v>
      </c>
      <c r="AC88" s="24" t="s">
        <v>29</v>
      </c>
      <c r="AD88" s="24" t="s">
        <v>29</v>
      </c>
      <c r="AE88" s="24" t="s">
        <v>29</v>
      </c>
      <c r="AF88" s="24" t="s">
        <v>29</v>
      </c>
      <c r="AG88" s="24" t="s">
        <v>29</v>
      </c>
      <c r="AH88" s="24" t="s">
        <v>29</v>
      </c>
      <c r="AI88" s="24" t="s">
        <v>29</v>
      </c>
      <c r="AJ88" s="24" t="s">
        <v>29</v>
      </c>
      <c r="AK88" s="24" t="s">
        <v>29</v>
      </c>
      <c r="AL88" s="24" t="s">
        <v>29</v>
      </c>
      <c r="AM88" s="24" t="s">
        <v>29</v>
      </c>
      <c r="AN88" s="24" t="s">
        <v>29</v>
      </c>
      <c r="AO88" s="24" t="s">
        <v>29</v>
      </c>
      <c r="AP88" s="24" t="s">
        <v>29</v>
      </c>
      <c r="AQ88" s="24" t="s">
        <v>29</v>
      </c>
      <c r="AR88" s="24" t="s">
        <v>29</v>
      </c>
      <c r="AS88" s="24" t="s">
        <v>29</v>
      </c>
      <c r="AT88" s="24" t="s">
        <v>29</v>
      </c>
      <c r="AU88" s="24" t="s">
        <v>29</v>
      </c>
      <c r="AV88" s="24" t="s">
        <v>29</v>
      </c>
      <c r="AW88" s="24" t="s">
        <v>29</v>
      </c>
      <c r="AX88" s="24" t="s">
        <v>29</v>
      </c>
      <c r="AY88" s="24" t="s">
        <v>29</v>
      </c>
      <c r="AZ88" s="24" t="s">
        <v>29</v>
      </c>
      <c r="BA88" s="24" t="s">
        <v>29</v>
      </c>
      <c r="BB88" s="24" t="s">
        <v>29</v>
      </c>
      <c r="BC88" s="24" t="s">
        <v>29</v>
      </c>
      <c r="BD88" s="24" t="s">
        <v>29</v>
      </c>
      <c r="BE88" s="24" t="s">
        <v>29</v>
      </c>
      <c r="BF88" s="24" t="s">
        <v>29</v>
      </c>
      <c r="BG88" s="24" t="s">
        <v>29</v>
      </c>
      <c r="BH88" s="24" t="s">
        <v>29</v>
      </c>
      <c r="BI88" s="24" t="s">
        <v>29</v>
      </c>
      <c r="BJ88" s="24" t="s">
        <v>29</v>
      </c>
      <c r="BK88" s="24" t="s">
        <v>29</v>
      </c>
      <c r="BL88" s="24" t="s">
        <v>29</v>
      </c>
      <c r="BM88" s="24" t="s">
        <v>29</v>
      </c>
      <c r="BN88" s="24" t="s">
        <v>29</v>
      </c>
      <c r="BO88" s="24" t="s">
        <v>29</v>
      </c>
      <c r="BP88" s="24" t="s">
        <v>29</v>
      </c>
      <c r="BQ88" s="24" t="s">
        <v>29</v>
      </c>
      <c r="BR88" s="24" t="s">
        <v>29</v>
      </c>
      <c r="BS88" s="24" t="s">
        <v>29</v>
      </c>
      <c r="BT88" s="24" t="s">
        <v>29</v>
      </c>
      <c r="BU88" s="24" t="s">
        <v>29</v>
      </c>
      <c r="BV88" s="24" t="s">
        <v>29</v>
      </c>
      <c r="BW88" s="24" t="s">
        <v>29</v>
      </c>
      <c r="BX88" s="24" t="s">
        <v>29</v>
      </c>
      <c r="BY88" s="24" t="s">
        <v>29</v>
      </c>
      <c r="BZ88" s="24" t="s">
        <v>29</v>
      </c>
      <c r="CA88" s="24" t="s">
        <v>29</v>
      </c>
      <c r="CB88" s="24" t="s">
        <v>29</v>
      </c>
    </row>
    <row r="89" spans="2:80" s="1" customFormat="1" ht="13.9" customHeight="1">
      <c r="B89" s="57" t="s">
        <v>29</v>
      </c>
      <c r="C89" s="57" t="s">
        <v>29</v>
      </c>
      <c r="D89" s="57" t="s">
        <v>29</v>
      </c>
      <c r="E89" s="61"/>
      <c r="G89" s="24" t="s">
        <v>29</v>
      </c>
      <c r="H89" s="24" t="s">
        <v>29</v>
      </c>
      <c r="I89" s="24" t="s">
        <v>29</v>
      </c>
      <c r="J89" s="24" t="s">
        <v>29</v>
      </c>
      <c r="K89" s="24" t="s">
        <v>29</v>
      </c>
      <c r="L89" s="24" t="s">
        <v>29</v>
      </c>
      <c r="M89" s="24" t="s">
        <v>29</v>
      </c>
      <c r="N89" s="24" t="s">
        <v>29</v>
      </c>
      <c r="O89" s="24" t="s">
        <v>29</v>
      </c>
      <c r="P89" s="24" t="s">
        <v>29</v>
      </c>
      <c r="Q89" s="24" t="s">
        <v>29</v>
      </c>
      <c r="R89" s="24" t="s">
        <v>29</v>
      </c>
      <c r="S89" s="24" t="s">
        <v>29</v>
      </c>
      <c r="T89" s="24" t="s">
        <v>29</v>
      </c>
      <c r="U89" s="24" t="s">
        <v>29</v>
      </c>
      <c r="V89" s="24" t="s">
        <v>29</v>
      </c>
      <c r="W89" s="24" t="s">
        <v>29</v>
      </c>
      <c r="X89" s="24" t="s">
        <v>29</v>
      </c>
      <c r="Y89" s="24" t="s">
        <v>29</v>
      </c>
      <c r="Z89" s="24" t="s">
        <v>29</v>
      </c>
      <c r="AA89" s="24" t="s">
        <v>29</v>
      </c>
      <c r="AB89" s="24" t="s">
        <v>29</v>
      </c>
      <c r="AC89" s="24" t="s">
        <v>29</v>
      </c>
      <c r="AD89" s="24" t="s">
        <v>29</v>
      </c>
      <c r="AE89" s="24" t="s">
        <v>29</v>
      </c>
      <c r="AF89" s="24" t="s">
        <v>29</v>
      </c>
      <c r="AG89" s="24" t="s">
        <v>29</v>
      </c>
      <c r="AH89" s="24" t="s">
        <v>29</v>
      </c>
      <c r="AI89" s="24" t="s">
        <v>29</v>
      </c>
      <c r="AJ89" s="24" t="s">
        <v>29</v>
      </c>
      <c r="AK89" s="24" t="s">
        <v>29</v>
      </c>
      <c r="AL89" s="24" t="s">
        <v>29</v>
      </c>
      <c r="AM89" s="24" t="s">
        <v>29</v>
      </c>
      <c r="AN89" s="24" t="s">
        <v>29</v>
      </c>
      <c r="AO89" s="24" t="s">
        <v>29</v>
      </c>
      <c r="AP89" s="24" t="s">
        <v>29</v>
      </c>
      <c r="AQ89" s="24" t="s">
        <v>29</v>
      </c>
      <c r="AR89" s="24" t="s">
        <v>29</v>
      </c>
      <c r="AS89" s="24" t="s">
        <v>29</v>
      </c>
      <c r="AT89" s="24" t="s">
        <v>29</v>
      </c>
      <c r="AU89" s="24" t="s">
        <v>29</v>
      </c>
      <c r="AV89" s="24" t="s">
        <v>29</v>
      </c>
      <c r="AW89" s="24" t="s">
        <v>29</v>
      </c>
      <c r="AX89" s="24" t="s">
        <v>29</v>
      </c>
      <c r="AY89" s="24" t="s">
        <v>29</v>
      </c>
      <c r="AZ89" s="24" t="s">
        <v>29</v>
      </c>
      <c r="BA89" s="24" t="s">
        <v>29</v>
      </c>
      <c r="BB89" s="24" t="s">
        <v>29</v>
      </c>
      <c r="BC89" s="24" t="s">
        <v>29</v>
      </c>
      <c r="BD89" s="24" t="s">
        <v>29</v>
      </c>
      <c r="BE89" s="24" t="s">
        <v>29</v>
      </c>
      <c r="BF89" s="24" t="s">
        <v>29</v>
      </c>
      <c r="BG89" s="24" t="s">
        <v>29</v>
      </c>
      <c r="BH89" s="24" t="s">
        <v>29</v>
      </c>
      <c r="BI89" s="24" t="s">
        <v>29</v>
      </c>
      <c r="BJ89" s="24" t="s">
        <v>29</v>
      </c>
      <c r="BK89" s="24" t="s">
        <v>29</v>
      </c>
      <c r="BL89" s="24" t="s">
        <v>29</v>
      </c>
      <c r="BM89" s="24" t="s">
        <v>29</v>
      </c>
      <c r="BN89" s="24" t="s">
        <v>29</v>
      </c>
      <c r="BO89" s="24" t="s">
        <v>29</v>
      </c>
      <c r="BP89" s="24" t="s">
        <v>29</v>
      </c>
      <c r="BQ89" s="24" t="s">
        <v>29</v>
      </c>
      <c r="BR89" s="24" t="s">
        <v>29</v>
      </c>
      <c r="BS89" s="24" t="s">
        <v>29</v>
      </c>
      <c r="BT89" s="24" t="s">
        <v>29</v>
      </c>
      <c r="BU89" s="24" t="s">
        <v>29</v>
      </c>
      <c r="BV89" s="24" t="s">
        <v>29</v>
      </c>
      <c r="BW89" s="24" t="s">
        <v>29</v>
      </c>
      <c r="BX89" s="24" t="s">
        <v>29</v>
      </c>
      <c r="BY89" s="24" t="s">
        <v>29</v>
      </c>
      <c r="BZ89" s="24" t="s">
        <v>29</v>
      </c>
      <c r="CA89" s="24" t="s">
        <v>29</v>
      </c>
      <c r="CB89" s="24" t="s">
        <v>29</v>
      </c>
    </row>
    <row r="90" spans="2:80" s="1" customFormat="1" ht="13.9" customHeight="1">
      <c r="B90" s="57" t="str">
        <f>Roster_Selection_Men!AB110&amp;" " &amp; "V "</f>
        <v xml:space="preserve">McKendree University V </v>
      </c>
      <c r="C90" s="57" t="str">
        <f>Roster_Selection_Men!AD110</f>
        <v>16-70098</v>
      </c>
      <c r="D90" s="57" t="str">
        <f>Roster_Selection_Men!AE110</f>
        <v>Brendan Carney</v>
      </c>
      <c r="E90" s="58"/>
      <c r="F90" s="1" t="str">
        <f>IF(ISERROR(Individual_Scores_Men_Var!E90), " ", IF(Individual_Scores_Men_Var!E90 = "Yes", "Yes", "  "))</f>
        <v xml:space="preserve">  </v>
      </c>
      <c r="G90" s="24" t="s">
        <v>738</v>
      </c>
      <c r="H90" s="44">
        <v>201</v>
      </c>
      <c r="I90" s="44">
        <v>175</v>
      </c>
      <c r="J90" s="44">
        <v>197</v>
      </c>
      <c r="K90" s="44">
        <v>231</v>
      </c>
      <c r="L90" s="44">
        <v>156</v>
      </c>
      <c r="M90" s="44">
        <v>165</v>
      </c>
      <c r="N90" s="44">
        <v>180</v>
      </c>
      <c r="O90" s="44">
        <v>181</v>
      </c>
      <c r="P90" s="44">
        <v>230</v>
      </c>
      <c r="Q90" s="44">
        <v>223</v>
      </c>
      <c r="R90" s="44">
        <v>175</v>
      </c>
      <c r="S90" s="44">
        <v>232</v>
      </c>
      <c r="T90" s="19">
        <f>SUM(H90:S90)</f>
        <v>2346</v>
      </c>
      <c r="U90" s="19">
        <f>COUNTIF(H90:S90, "&gt;0" )</f>
        <v>12</v>
      </c>
      <c r="V90" s="19">
        <f>T90/U90</f>
        <v>195.5</v>
      </c>
      <c r="W90" s="24" t="s">
        <v>29</v>
      </c>
      <c r="X90" s="24" t="s">
        <v>29</v>
      </c>
      <c r="Y90" s="24" t="s">
        <v>29</v>
      </c>
      <c r="Z90" s="24" t="s">
        <v>29</v>
      </c>
      <c r="AA90" s="24" t="s">
        <v>29</v>
      </c>
      <c r="AB90" s="24" t="s">
        <v>29</v>
      </c>
      <c r="AC90" s="24" t="s">
        <v>29</v>
      </c>
      <c r="AD90" s="24" t="s">
        <v>29</v>
      </c>
      <c r="AE90" s="24" t="s">
        <v>29</v>
      </c>
      <c r="AF90" s="24" t="s">
        <v>29</v>
      </c>
      <c r="AG90" s="24" t="s">
        <v>29</v>
      </c>
      <c r="AH90" s="24" t="s">
        <v>29</v>
      </c>
      <c r="AI90" s="24" t="s">
        <v>29</v>
      </c>
      <c r="AJ90" s="24" t="s">
        <v>29</v>
      </c>
      <c r="AK90" s="24" t="s">
        <v>29</v>
      </c>
      <c r="AL90" s="24" t="s">
        <v>29</v>
      </c>
      <c r="AM90" s="24" t="s">
        <v>29</v>
      </c>
      <c r="AN90" s="24" t="s">
        <v>29</v>
      </c>
      <c r="AO90" s="24" t="s">
        <v>29</v>
      </c>
      <c r="AP90" s="24" t="s">
        <v>29</v>
      </c>
      <c r="AQ90" s="24" t="s">
        <v>29</v>
      </c>
      <c r="AR90" s="24" t="s">
        <v>29</v>
      </c>
      <c r="AS90" s="24" t="s">
        <v>29</v>
      </c>
      <c r="AT90" s="24" t="s">
        <v>29</v>
      </c>
      <c r="AU90" s="24" t="s">
        <v>29</v>
      </c>
      <c r="AV90" s="24" t="s">
        <v>29</v>
      </c>
      <c r="AW90" s="24" t="s">
        <v>29</v>
      </c>
      <c r="AX90" s="24" t="s">
        <v>29</v>
      </c>
      <c r="AY90" s="24" t="s">
        <v>29</v>
      </c>
      <c r="AZ90" s="24" t="s">
        <v>29</v>
      </c>
      <c r="BA90" s="24" t="s">
        <v>29</v>
      </c>
      <c r="BB90" s="24" t="s">
        <v>29</v>
      </c>
      <c r="BC90" s="24" t="s">
        <v>29</v>
      </c>
      <c r="BD90" s="24" t="s">
        <v>29</v>
      </c>
      <c r="BE90" s="24" t="s">
        <v>29</v>
      </c>
      <c r="BF90" s="24" t="s">
        <v>29</v>
      </c>
      <c r="BG90" s="24" t="s">
        <v>29</v>
      </c>
      <c r="BH90" s="24" t="s">
        <v>29</v>
      </c>
      <c r="BI90" s="24" t="s">
        <v>29</v>
      </c>
      <c r="BJ90" s="24" t="s">
        <v>29</v>
      </c>
      <c r="BK90" s="24" t="s">
        <v>29</v>
      </c>
      <c r="BL90" s="24" t="s">
        <v>29</v>
      </c>
      <c r="BM90" s="24" t="s">
        <v>29</v>
      </c>
      <c r="BN90" s="24" t="s">
        <v>29</v>
      </c>
      <c r="BO90" s="24" t="s">
        <v>29</v>
      </c>
      <c r="BP90" s="24" t="s">
        <v>29</v>
      </c>
      <c r="BQ90" s="24" t="s">
        <v>29</v>
      </c>
      <c r="BR90" s="24" t="s">
        <v>29</v>
      </c>
      <c r="BS90" s="24" t="s">
        <v>29</v>
      </c>
      <c r="BT90" s="24" t="s">
        <v>29</v>
      </c>
      <c r="BU90" s="24" t="s">
        <v>29</v>
      </c>
      <c r="BV90" s="24" t="s">
        <v>29</v>
      </c>
      <c r="BW90" s="24" t="s">
        <v>29</v>
      </c>
      <c r="BX90" s="24" t="s">
        <v>29</v>
      </c>
      <c r="BY90" s="24" t="s">
        <v>29</v>
      </c>
      <c r="BZ90" s="24" t="s">
        <v>29</v>
      </c>
      <c r="CA90" s="24" t="s">
        <v>29</v>
      </c>
      <c r="CB90" s="24" t="s">
        <v>29</v>
      </c>
    </row>
    <row r="91" spans="2:80" s="1" customFormat="1" ht="13.9" customHeight="1">
      <c r="B91" s="57" t="str">
        <f>Roster_Selection_Men!AB111&amp;" " &amp; "V "</f>
        <v xml:space="preserve">McKendree University V </v>
      </c>
      <c r="C91" s="57" t="str">
        <f>Roster_Selection_Men!AD111</f>
        <v>11-302034</v>
      </c>
      <c r="D91" s="57" t="str">
        <f>Roster_Selection_Men!AE111</f>
        <v>Connor Brink</v>
      </c>
      <c r="E91" s="58"/>
      <c r="F91" s="1" t="str">
        <f>IF(ISERROR(Individual_Scores_Men_Var!E91), " ", IF(Individual_Scores_Men_Var!E91 = "Yes", "Yes", "  "))</f>
        <v xml:space="preserve">  </v>
      </c>
      <c r="G91" s="24" t="s">
        <v>29</v>
      </c>
      <c r="H91" s="24" t="s">
        <v>29</v>
      </c>
      <c r="I91" s="24" t="s">
        <v>29</v>
      </c>
      <c r="J91" s="24" t="s">
        <v>29</v>
      </c>
      <c r="K91" s="24" t="s">
        <v>29</v>
      </c>
      <c r="L91" s="24" t="s">
        <v>29</v>
      </c>
      <c r="M91" s="24" t="s">
        <v>29</v>
      </c>
      <c r="N91" s="24" t="s">
        <v>29</v>
      </c>
      <c r="O91" s="24" t="s">
        <v>29</v>
      </c>
      <c r="P91" s="24" t="s">
        <v>29</v>
      </c>
      <c r="Q91" s="24" t="s">
        <v>29</v>
      </c>
      <c r="R91" s="24" t="s">
        <v>29</v>
      </c>
      <c r="S91" s="24" t="s">
        <v>29</v>
      </c>
      <c r="T91" s="24" t="s">
        <v>29</v>
      </c>
      <c r="U91" s="24" t="s">
        <v>29</v>
      </c>
      <c r="V91" s="24" t="s">
        <v>29</v>
      </c>
      <c r="W91" s="24" t="s">
        <v>29</v>
      </c>
      <c r="X91" s="24" t="s">
        <v>29</v>
      </c>
      <c r="Y91" s="24" t="s">
        <v>29</v>
      </c>
      <c r="Z91" s="24" t="s">
        <v>29</v>
      </c>
      <c r="AA91" s="24" t="s">
        <v>29</v>
      </c>
      <c r="AB91" s="24" t="s">
        <v>29</v>
      </c>
      <c r="AC91" s="24" t="s">
        <v>29</v>
      </c>
      <c r="AD91" s="24" t="s">
        <v>29</v>
      </c>
      <c r="AE91" s="24" t="s">
        <v>29</v>
      </c>
      <c r="AF91" s="24" t="s">
        <v>29</v>
      </c>
      <c r="AG91" s="24" t="s">
        <v>29</v>
      </c>
      <c r="AH91" s="24" t="s">
        <v>29</v>
      </c>
      <c r="AI91" s="24" t="s">
        <v>29</v>
      </c>
      <c r="AJ91" s="24" t="s">
        <v>29</v>
      </c>
      <c r="AK91" s="24" t="s">
        <v>29</v>
      </c>
      <c r="AL91" s="24" t="s">
        <v>29</v>
      </c>
      <c r="AM91" s="24" t="s">
        <v>29</v>
      </c>
      <c r="AN91" s="24" t="s">
        <v>29</v>
      </c>
      <c r="AO91" s="24" t="s">
        <v>29</v>
      </c>
      <c r="AP91" s="24" t="s">
        <v>29</v>
      </c>
      <c r="AQ91" s="24" t="s">
        <v>29</v>
      </c>
      <c r="AR91" s="24" t="s">
        <v>29</v>
      </c>
      <c r="AS91" s="24" t="s">
        <v>29</v>
      </c>
      <c r="AT91" s="24" t="s">
        <v>29</v>
      </c>
      <c r="AU91" s="24" t="s">
        <v>29</v>
      </c>
      <c r="AV91" s="24" t="s">
        <v>29</v>
      </c>
      <c r="AW91" s="24" t="s">
        <v>29</v>
      </c>
      <c r="AX91" s="24" t="s">
        <v>29</v>
      </c>
      <c r="AY91" s="24" t="s">
        <v>29</v>
      </c>
      <c r="AZ91" s="24" t="s">
        <v>29</v>
      </c>
      <c r="BA91" s="24" t="s">
        <v>29</v>
      </c>
      <c r="BB91" s="24" t="s">
        <v>29</v>
      </c>
      <c r="BC91" s="24" t="s">
        <v>29</v>
      </c>
      <c r="BD91" s="24" t="s">
        <v>29</v>
      </c>
      <c r="BE91" s="24" t="s">
        <v>29</v>
      </c>
      <c r="BF91" s="24" t="s">
        <v>29</v>
      </c>
      <c r="BG91" s="24" t="s">
        <v>29</v>
      </c>
      <c r="BH91" s="24" t="s">
        <v>29</v>
      </c>
      <c r="BI91" s="24" t="s">
        <v>29</v>
      </c>
      <c r="BJ91" s="24" t="s">
        <v>29</v>
      </c>
      <c r="BK91" s="24" t="s">
        <v>29</v>
      </c>
      <c r="BL91" s="24" t="s">
        <v>29</v>
      </c>
      <c r="BM91" s="24" t="s">
        <v>29</v>
      </c>
      <c r="BN91" s="24" t="s">
        <v>29</v>
      </c>
      <c r="BO91" s="24" t="s">
        <v>29</v>
      </c>
      <c r="BP91" s="24" t="s">
        <v>29</v>
      </c>
      <c r="BQ91" s="24" t="s">
        <v>29</v>
      </c>
      <c r="BR91" s="24" t="s">
        <v>29</v>
      </c>
      <c r="BS91" s="24" t="s">
        <v>29</v>
      </c>
      <c r="BT91" s="24" t="s">
        <v>29</v>
      </c>
      <c r="BU91" s="24" t="s">
        <v>29</v>
      </c>
      <c r="BV91" s="24" t="s">
        <v>29</v>
      </c>
      <c r="BW91" s="24" t="s">
        <v>29</v>
      </c>
      <c r="BX91" s="24" t="s">
        <v>29</v>
      </c>
      <c r="BY91" s="24" t="s">
        <v>29</v>
      </c>
      <c r="BZ91" s="24" t="s">
        <v>29</v>
      </c>
      <c r="CA91" s="24" t="s">
        <v>29</v>
      </c>
      <c r="CB91" s="24" t="s">
        <v>29</v>
      </c>
    </row>
    <row r="92" spans="2:80" s="1" customFormat="1" ht="13.9" customHeight="1">
      <c r="B92" s="57" t="str">
        <f>Roster_Selection_Men!AB112&amp;" " &amp; "V "</f>
        <v xml:space="preserve">McKendree University V </v>
      </c>
      <c r="C92" s="57" t="str">
        <f>Roster_Selection_Men!AD112</f>
        <v>8985-4623</v>
      </c>
      <c r="D92" s="57" t="str">
        <f>Roster_Selection_Men!AE112</f>
        <v>Darren Zombro</v>
      </c>
      <c r="E92" s="58"/>
      <c r="F92" s="1" t="str">
        <f>IF(ISERROR(Individual_Scores_Men_Var!E92), " ", IF(Individual_Scores_Men_Var!E92 = "Yes", "Yes", "  "))</f>
        <v xml:space="preserve">  </v>
      </c>
      <c r="G92" s="24" t="s">
        <v>29</v>
      </c>
      <c r="H92" s="24" t="s">
        <v>29</v>
      </c>
      <c r="I92" s="24" t="s">
        <v>29</v>
      </c>
      <c r="J92" s="24" t="s">
        <v>29</v>
      </c>
      <c r="K92" s="24" t="s">
        <v>29</v>
      </c>
      <c r="L92" s="24" t="s">
        <v>29</v>
      </c>
      <c r="M92" s="24" t="s">
        <v>29</v>
      </c>
      <c r="N92" s="24" t="s">
        <v>29</v>
      </c>
      <c r="O92" s="24" t="s">
        <v>29</v>
      </c>
      <c r="P92" s="24" t="s">
        <v>29</v>
      </c>
      <c r="Q92" s="24" t="s">
        <v>29</v>
      </c>
      <c r="R92" s="24" t="s">
        <v>29</v>
      </c>
      <c r="S92" s="24" t="s">
        <v>29</v>
      </c>
      <c r="T92" s="24" t="s">
        <v>29</v>
      </c>
      <c r="U92" s="24" t="s">
        <v>29</v>
      </c>
      <c r="V92" s="24" t="s">
        <v>29</v>
      </c>
      <c r="W92" s="24" t="s">
        <v>29</v>
      </c>
      <c r="X92" s="24" t="s">
        <v>29</v>
      </c>
      <c r="Y92" s="24" t="s">
        <v>29</v>
      </c>
      <c r="Z92" s="24" t="s">
        <v>29</v>
      </c>
      <c r="AA92" s="24" t="s">
        <v>29</v>
      </c>
      <c r="AB92" s="24" t="s">
        <v>29</v>
      </c>
      <c r="AC92" s="24" t="s">
        <v>29</v>
      </c>
      <c r="AD92" s="24" t="s">
        <v>29</v>
      </c>
      <c r="AE92" s="24" t="s">
        <v>29</v>
      </c>
      <c r="AF92" s="24" t="s">
        <v>29</v>
      </c>
      <c r="AG92" s="24" t="s">
        <v>29</v>
      </c>
      <c r="AH92" s="24" t="s">
        <v>29</v>
      </c>
      <c r="AI92" s="24" t="s">
        <v>29</v>
      </c>
      <c r="AJ92" s="24" t="s">
        <v>29</v>
      </c>
      <c r="AK92" s="24" t="s">
        <v>29</v>
      </c>
      <c r="AL92" s="24" t="s">
        <v>29</v>
      </c>
      <c r="AM92" s="24" t="s">
        <v>29</v>
      </c>
      <c r="AN92" s="24" t="s">
        <v>29</v>
      </c>
      <c r="AO92" s="24" t="s">
        <v>29</v>
      </c>
      <c r="AP92" s="24" t="s">
        <v>29</v>
      </c>
      <c r="AQ92" s="24" t="s">
        <v>29</v>
      </c>
      <c r="AR92" s="24" t="s">
        <v>29</v>
      </c>
      <c r="AS92" s="24" t="s">
        <v>29</v>
      </c>
      <c r="AT92" s="24" t="s">
        <v>29</v>
      </c>
      <c r="AU92" s="24" t="s">
        <v>29</v>
      </c>
      <c r="AV92" s="24" t="s">
        <v>29</v>
      </c>
      <c r="AW92" s="24" t="s">
        <v>29</v>
      </c>
      <c r="AX92" s="24" t="s">
        <v>29</v>
      </c>
      <c r="AY92" s="24" t="s">
        <v>29</v>
      </c>
      <c r="AZ92" s="24" t="s">
        <v>29</v>
      </c>
      <c r="BA92" s="24" t="s">
        <v>29</v>
      </c>
      <c r="BB92" s="24" t="s">
        <v>29</v>
      </c>
      <c r="BC92" s="24" t="s">
        <v>29</v>
      </c>
      <c r="BD92" s="24" t="s">
        <v>29</v>
      </c>
      <c r="BE92" s="24" t="s">
        <v>29</v>
      </c>
      <c r="BF92" s="24" t="s">
        <v>29</v>
      </c>
      <c r="BG92" s="24" t="s">
        <v>29</v>
      </c>
      <c r="BH92" s="24" t="s">
        <v>29</v>
      </c>
      <c r="BI92" s="24" t="s">
        <v>29</v>
      </c>
      <c r="BJ92" s="24" t="s">
        <v>29</v>
      </c>
      <c r="BK92" s="24" t="s">
        <v>29</v>
      </c>
      <c r="BL92" s="24" t="s">
        <v>29</v>
      </c>
      <c r="BM92" s="24" t="s">
        <v>29</v>
      </c>
      <c r="BN92" s="24" t="s">
        <v>29</v>
      </c>
      <c r="BO92" s="24" t="s">
        <v>29</v>
      </c>
      <c r="BP92" s="24" t="s">
        <v>29</v>
      </c>
      <c r="BQ92" s="24" t="s">
        <v>29</v>
      </c>
      <c r="BR92" s="24" t="s">
        <v>29</v>
      </c>
      <c r="BS92" s="24" t="s">
        <v>29</v>
      </c>
      <c r="BT92" s="24" t="s">
        <v>29</v>
      </c>
      <c r="BU92" s="24" t="s">
        <v>29</v>
      </c>
      <c r="BV92" s="24" t="s">
        <v>29</v>
      </c>
      <c r="BW92" s="24" t="s">
        <v>29</v>
      </c>
      <c r="BX92" s="24" t="s">
        <v>29</v>
      </c>
      <c r="BY92" s="24" t="s">
        <v>29</v>
      </c>
      <c r="BZ92" s="24" t="s">
        <v>29</v>
      </c>
      <c r="CA92" s="24" t="s">
        <v>29</v>
      </c>
      <c r="CB92" s="24" t="s">
        <v>29</v>
      </c>
    </row>
    <row r="93" spans="2:80" s="1" customFormat="1" ht="13.9" customHeight="1">
      <c r="B93" s="57" t="str">
        <f>Roster_Selection_Men!AB113&amp;" " &amp; "V "</f>
        <v xml:space="preserve">McKendree University V </v>
      </c>
      <c r="C93" s="57" t="str">
        <f>Roster_Selection_Men!AD113</f>
        <v>11-756258</v>
      </c>
      <c r="D93" s="57" t="str">
        <f>Roster_Selection_Men!AE113</f>
        <v>Donovan Vincent</v>
      </c>
      <c r="E93" s="58"/>
      <c r="F93" s="1" t="str">
        <f>IF(ISERROR(Individual_Scores_Men_Var!E93), " ", IF(Individual_Scores_Men_Var!E93 = "Yes", "Yes", "  "))</f>
        <v xml:space="preserve">  </v>
      </c>
      <c r="G93" s="24" t="s">
        <v>29</v>
      </c>
      <c r="H93" s="24" t="s">
        <v>29</v>
      </c>
      <c r="I93" s="24" t="s">
        <v>29</v>
      </c>
      <c r="J93" s="24" t="s">
        <v>29</v>
      </c>
      <c r="K93" s="24" t="s">
        <v>29</v>
      </c>
      <c r="L93" s="24" t="s">
        <v>29</v>
      </c>
      <c r="M93" s="24" t="s">
        <v>29</v>
      </c>
      <c r="N93" s="24" t="s">
        <v>29</v>
      </c>
      <c r="O93" s="24" t="s">
        <v>29</v>
      </c>
      <c r="P93" s="24" t="s">
        <v>29</v>
      </c>
      <c r="Q93" s="24" t="s">
        <v>29</v>
      </c>
      <c r="R93" s="24" t="s">
        <v>29</v>
      </c>
      <c r="S93" s="24" t="s">
        <v>29</v>
      </c>
      <c r="T93" s="24" t="s">
        <v>29</v>
      </c>
      <c r="U93" s="24" t="s">
        <v>29</v>
      </c>
      <c r="V93" s="24" t="s">
        <v>29</v>
      </c>
      <c r="W93" s="24" t="s">
        <v>29</v>
      </c>
      <c r="X93" s="24" t="s">
        <v>29</v>
      </c>
      <c r="Y93" s="24" t="s">
        <v>29</v>
      </c>
      <c r="Z93" s="24" t="s">
        <v>29</v>
      </c>
      <c r="AA93" s="24" t="s">
        <v>29</v>
      </c>
      <c r="AB93" s="24" t="s">
        <v>29</v>
      </c>
      <c r="AC93" s="24" t="s">
        <v>29</v>
      </c>
      <c r="AD93" s="24" t="s">
        <v>29</v>
      </c>
      <c r="AE93" s="24" t="s">
        <v>29</v>
      </c>
      <c r="AF93" s="24" t="s">
        <v>29</v>
      </c>
      <c r="AG93" s="24" t="s">
        <v>29</v>
      </c>
      <c r="AH93" s="24" t="s">
        <v>29</v>
      </c>
      <c r="AI93" s="24" t="s">
        <v>29</v>
      </c>
      <c r="AJ93" s="24" t="s">
        <v>29</v>
      </c>
      <c r="AK93" s="24" t="s">
        <v>29</v>
      </c>
      <c r="AL93" s="24" t="s">
        <v>29</v>
      </c>
      <c r="AM93" s="24" t="s">
        <v>29</v>
      </c>
      <c r="AN93" s="24" t="s">
        <v>29</v>
      </c>
      <c r="AO93" s="24" t="s">
        <v>29</v>
      </c>
      <c r="AP93" s="24" t="s">
        <v>29</v>
      </c>
      <c r="AQ93" s="24" t="s">
        <v>29</v>
      </c>
      <c r="AR93" s="24" t="s">
        <v>29</v>
      </c>
      <c r="AS93" s="24" t="s">
        <v>29</v>
      </c>
      <c r="AT93" s="24" t="s">
        <v>29</v>
      </c>
      <c r="AU93" s="24" t="s">
        <v>29</v>
      </c>
      <c r="AV93" s="24" t="s">
        <v>29</v>
      </c>
      <c r="AW93" s="24" t="s">
        <v>29</v>
      </c>
      <c r="AX93" s="24" t="s">
        <v>29</v>
      </c>
      <c r="AY93" s="24" t="s">
        <v>29</v>
      </c>
      <c r="AZ93" s="24" t="s">
        <v>29</v>
      </c>
      <c r="BA93" s="24" t="s">
        <v>29</v>
      </c>
      <c r="BB93" s="24" t="s">
        <v>29</v>
      </c>
      <c r="BC93" s="24" t="s">
        <v>29</v>
      </c>
      <c r="BD93" s="24" t="s">
        <v>29</v>
      </c>
      <c r="BE93" s="24" t="s">
        <v>29</v>
      </c>
      <c r="BF93" s="24" t="s">
        <v>29</v>
      </c>
      <c r="BG93" s="24" t="s">
        <v>29</v>
      </c>
      <c r="BH93" s="24" t="s">
        <v>29</v>
      </c>
      <c r="BI93" s="24" t="s">
        <v>29</v>
      </c>
      <c r="BJ93" s="24" t="s">
        <v>29</v>
      </c>
      <c r="BK93" s="24" t="s">
        <v>29</v>
      </c>
      <c r="BL93" s="24" t="s">
        <v>29</v>
      </c>
      <c r="BM93" s="24" t="s">
        <v>29</v>
      </c>
      <c r="BN93" s="24" t="s">
        <v>29</v>
      </c>
      <c r="BO93" s="24" t="s">
        <v>29</v>
      </c>
      <c r="BP93" s="24" t="s">
        <v>29</v>
      </c>
      <c r="BQ93" s="24" t="s">
        <v>29</v>
      </c>
      <c r="BR93" s="24" t="s">
        <v>29</v>
      </c>
      <c r="BS93" s="24" t="s">
        <v>29</v>
      </c>
      <c r="BT93" s="24" t="s">
        <v>29</v>
      </c>
      <c r="BU93" s="24" t="s">
        <v>29</v>
      </c>
      <c r="BV93" s="24" t="s">
        <v>29</v>
      </c>
      <c r="BW93" s="24" t="s">
        <v>29</v>
      </c>
      <c r="BX93" s="24" t="s">
        <v>29</v>
      </c>
      <c r="BY93" s="24" t="s">
        <v>29</v>
      </c>
      <c r="BZ93" s="24" t="s">
        <v>29</v>
      </c>
      <c r="CA93" s="24" t="s">
        <v>29</v>
      </c>
      <c r="CB93" s="24" t="s">
        <v>29</v>
      </c>
    </row>
    <row r="94" spans="2:80" s="1" customFormat="1" ht="13.9" customHeight="1">
      <c r="B94" s="57" t="str">
        <f>Roster_Selection_Men!AB114&amp;" " &amp; "V "</f>
        <v xml:space="preserve">McKendree University V </v>
      </c>
      <c r="C94" s="57" t="str">
        <f>Roster_Selection_Men!AD114</f>
        <v>8812-32498</v>
      </c>
      <c r="D94" s="57" t="str">
        <f>Roster_Selection_Men!AE114</f>
        <v>Garrett Lee</v>
      </c>
      <c r="E94" s="58"/>
      <c r="F94" s="1" t="str">
        <f>IF(ISERROR(Individual_Scores_Men_Var!E94), " ", IF(Individual_Scores_Men_Var!E94 = "Yes", "Yes", "  "))</f>
        <v xml:space="preserve">  </v>
      </c>
      <c r="G94" s="24" t="s">
        <v>29</v>
      </c>
      <c r="H94" s="24" t="s">
        <v>29</v>
      </c>
      <c r="I94" s="24" t="s">
        <v>29</v>
      </c>
      <c r="J94" s="24" t="s">
        <v>29</v>
      </c>
      <c r="K94" s="24" t="s">
        <v>29</v>
      </c>
      <c r="L94" s="24" t="s">
        <v>29</v>
      </c>
      <c r="M94" s="24" t="s">
        <v>29</v>
      </c>
      <c r="N94" s="24" t="s">
        <v>29</v>
      </c>
      <c r="O94" s="24" t="s">
        <v>29</v>
      </c>
      <c r="P94" s="24" t="s">
        <v>29</v>
      </c>
      <c r="Q94" s="24" t="s">
        <v>29</v>
      </c>
      <c r="R94" s="24" t="s">
        <v>29</v>
      </c>
      <c r="S94" s="24" t="s">
        <v>29</v>
      </c>
      <c r="T94" s="24" t="s">
        <v>29</v>
      </c>
      <c r="U94" s="24" t="s">
        <v>29</v>
      </c>
      <c r="V94" s="24" t="s">
        <v>29</v>
      </c>
      <c r="W94" s="24" t="s">
        <v>29</v>
      </c>
      <c r="X94" s="24" t="s">
        <v>29</v>
      </c>
      <c r="Y94" s="24" t="s">
        <v>29</v>
      </c>
      <c r="Z94" s="24" t="s">
        <v>29</v>
      </c>
      <c r="AA94" s="24" t="s">
        <v>29</v>
      </c>
      <c r="AB94" s="24" t="s">
        <v>29</v>
      </c>
      <c r="AC94" s="24" t="s">
        <v>29</v>
      </c>
      <c r="AD94" s="24" t="s">
        <v>29</v>
      </c>
      <c r="AE94" s="24" t="s">
        <v>29</v>
      </c>
      <c r="AF94" s="24" t="s">
        <v>29</v>
      </c>
      <c r="AG94" s="24" t="s">
        <v>29</v>
      </c>
      <c r="AH94" s="24" t="s">
        <v>29</v>
      </c>
      <c r="AI94" s="24" t="s">
        <v>29</v>
      </c>
      <c r="AJ94" s="24" t="s">
        <v>29</v>
      </c>
      <c r="AK94" s="24" t="s">
        <v>29</v>
      </c>
      <c r="AL94" s="24" t="s">
        <v>29</v>
      </c>
      <c r="AM94" s="24" t="s">
        <v>29</v>
      </c>
      <c r="AN94" s="24" t="s">
        <v>29</v>
      </c>
      <c r="AO94" s="24" t="s">
        <v>29</v>
      </c>
      <c r="AP94" s="24" t="s">
        <v>29</v>
      </c>
      <c r="AQ94" s="24" t="s">
        <v>29</v>
      </c>
      <c r="AR94" s="24" t="s">
        <v>29</v>
      </c>
      <c r="AS94" s="24" t="s">
        <v>29</v>
      </c>
      <c r="AT94" s="24" t="s">
        <v>29</v>
      </c>
      <c r="AU94" s="24" t="s">
        <v>29</v>
      </c>
      <c r="AV94" s="24" t="s">
        <v>29</v>
      </c>
      <c r="AW94" s="24" t="s">
        <v>29</v>
      </c>
      <c r="AX94" s="24" t="s">
        <v>29</v>
      </c>
      <c r="AY94" s="24" t="s">
        <v>29</v>
      </c>
      <c r="AZ94" s="24" t="s">
        <v>29</v>
      </c>
      <c r="BA94" s="24" t="s">
        <v>29</v>
      </c>
      <c r="BB94" s="24" t="s">
        <v>29</v>
      </c>
      <c r="BC94" s="24" t="s">
        <v>29</v>
      </c>
      <c r="BD94" s="24" t="s">
        <v>29</v>
      </c>
      <c r="BE94" s="24" t="s">
        <v>29</v>
      </c>
      <c r="BF94" s="24" t="s">
        <v>29</v>
      </c>
      <c r="BG94" s="24" t="s">
        <v>29</v>
      </c>
      <c r="BH94" s="24" t="s">
        <v>29</v>
      </c>
      <c r="BI94" s="24" t="s">
        <v>29</v>
      </c>
      <c r="BJ94" s="24" t="s">
        <v>29</v>
      </c>
      <c r="BK94" s="24" t="s">
        <v>29</v>
      </c>
      <c r="BL94" s="24" t="s">
        <v>29</v>
      </c>
      <c r="BM94" s="24" t="s">
        <v>29</v>
      </c>
      <c r="BN94" s="24" t="s">
        <v>29</v>
      </c>
      <c r="BO94" s="24" t="s">
        <v>29</v>
      </c>
      <c r="BP94" s="24" t="s">
        <v>29</v>
      </c>
      <c r="BQ94" s="24" t="s">
        <v>29</v>
      </c>
      <c r="BR94" s="24" t="s">
        <v>29</v>
      </c>
      <c r="BS94" s="24" t="s">
        <v>29</v>
      </c>
      <c r="BT94" s="24" t="s">
        <v>29</v>
      </c>
      <c r="BU94" s="24" t="s">
        <v>29</v>
      </c>
      <c r="BV94" s="24" t="s">
        <v>29</v>
      </c>
      <c r="BW94" s="24" t="s">
        <v>29</v>
      </c>
      <c r="BX94" s="24" t="s">
        <v>29</v>
      </c>
      <c r="BY94" s="24" t="s">
        <v>29</v>
      </c>
      <c r="BZ94" s="24" t="s">
        <v>29</v>
      </c>
      <c r="CA94" s="24" t="s">
        <v>29</v>
      </c>
      <c r="CB94" s="24" t="s">
        <v>29</v>
      </c>
    </row>
    <row r="95" spans="2:80" s="1" customFormat="1" ht="13.9" customHeight="1">
      <c r="B95" s="57" t="str">
        <f>Roster_Selection_Men!AB115&amp;" " &amp; "V "</f>
        <v xml:space="preserve">McKendree University V </v>
      </c>
      <c r="C95" s="57" t="str">
        <f>Roster_Selection_Men!AD115</f>
        <v>8569-8309</v>
      </c>
      <c r="D95" s="57" t="str">
        <f>Roster_Selection_Men!AE115</f>
        <v>Jeremy Kinealy</v>
      </c>
      <c r="E95" s="58"/>
      <c r="F95" s="1" t="str">
        <f>IF(ISERROR(Individual_Scores_Men_Var!E95), " ", IF(Individual_Scores_Men_Var!E95 = "Yes", "Yes", "  "))</f>
        <v xml:space="preserve">  </v>
      </c>
      <c r="G95" s="24" t="s">
        <v>29</v>
      </c>
      <c r="H95" s="24" t="s">
        <v>29</v>
      </c>
      <c r="I95" s="24" t="s">
        <v>29</v>
      </c>
      <c r="J95" s="24" t="s">
        <v>29</v>
      </c>
      <c r="K95" s="24" t="s">
        <v>29</v>
      </c>
      <c r="L95" s="24" t="s">
        <v>29</v>
      </c>
      <c r="M95" s="24" t="s">
        <v>29</v>
      </c>
      <c r="N95" s="24" t="s">
        <v>29</v>
      </c>
      <c r="O95" s="24" t="s">
        <v>29</v>
      </c>
      <c r="P95" s="24" t="s">
        <v>29</v>
      </c>
      <c r="Q95" s="24" t="s">
        <v>29</v>
      </c>
      <c r="R95" s="24" t="s">
        <v>29</v>
      </c>
      <c r="S95" s="24" t="s">
        <v>29</v>
      </c>
      <c r="T95" s="24" t="s">
        <v>29</v>
      </c>
      <c r="U95" s="24" t="s">
        <v>29</v>
      </c>
      <c r="V95" s="24" t="s">
        <v>29</v>
      </c>
      <c r="W95" s="24" t="s">
        <v>29</v>
      </c>
      <c r="X95" s="24" t="s">
        <v>29</v>
      </c>
      <c r="Y95" s="24" t="s">
        <v>29</v>
      </c>
      <c r="Z95" s="24" t="s">
        <v>29</v>
      </c>
      <c r="AA95" s="24" t="s">
        <v>29</v>
      </c>
      <c r="AB95" s="24" t="s">
        <v>29</v>
      </c>
      <c r="AC95" s="24" t="s">
        <v>29</v>
      </c>
      <c r="AD95" s="24" t="s">
        <v>29</v>
      </c>
      <c r="AE95" s="24" t="s">
        <v>29</v>
      </c>
      <c r="AF95" s="24" t="s">
        <v>29</v>
      </c>
      <c r="AG95" s="24" t="s">
        <v>29</v>
      </c>
      <c r="AH95" s="24" t="s">
        <v>29</v>
      </c>
      <c r="AI95" s="24" t="s">
        <v>29</v>
      </c>
      <c r="AJ95" s="24" t="s">
        <v>29</v>
      </c>
      <c r="AK95" s="24" t="s">
        <v>29</v>
      </c>
      <c r="AL95" s="24" t="s">
        <v>29</v>
      </c>
      <c r="AM95" s="24" t="s">
        <v>29</v>
      </c>
      <c r="AN95" s="24" t="s">
        <v>29</v>
      </c>
      <c r="AO95" s="24" t="s">
        <v>29</v>
      </c>
      <c r="AP95" s="24" t="s">
        <v>29</v>
      </c>
      <c r="AQ95" s="24" t="s">
        <v>29</v>
      </c>
      <c r="AR95" s="24" t="s">
        <v>29</v>
      </c>
      <c r="AS95" s="24" t="s">
        <v>29</v>
      </c>
      <c r="AT95" s="24" t="s">
        <v>29</v>
      </c>
      <c r="AU95" s="24" t="s">
        <v>29</v>
      </c>
      <c r="AV95" s="24" t="s">
        <v>29</v>
      </c>
      <c r="AW95" s="24" t="s">
        <v>29</v>
      </c>
      <c r="AX95" s="24" t="s">
        <v>29</v>
      </c>
      <c r="AY95" s="24" t="s">
        <v>29</v>
      </c>
      <c r="AZ95" s="24" t="s">
        <v>29</v>
      </c>
      <c r="BA95" s="24" t="s">
        <v>29</v>
      </c>
      <c r="BB95" s="24" t="s">
        <v>29</v>
      </c>
      <c r="BC95" s="24" t="s">
        <v>29</v>
      </c>
      <c r="BD95" s="24" t="s">
        <v>29</v>
      </c>
      <c r="BE95" s="24" t="s">
        <v>29</v>
      </c>
      <c r="BF95" s="24" t="s">
        <v>29</v>
      </c>
      <c r="BG95" s="24" t="s">
        <v>29</v>
      </c>
      <c r="BH95" s="24" t="s">
        <v>29</v>
      </c>
      <c r="BI95" s="24" t="s">
        <v>29</v>
      </c>
      <c r="BJ95" s="24" t="s">
        <v>29</v>
      </c>
      <c r="BK95" s="24" t="s">
        <v>29</v>
      </c>
      <c r="BL95" s="24" t="s">
        <v>29</v>
      </c>
      <c r="BM95" s="24" t="s">
        <v>29</v>
      </c>
      <c r="BN95" s="24" t="s">
        <v>29</v>
      </c>
      <c r="BO95" s="24" t="s">
        <v>29</v>
      </c>
      <c r="BP95" s="24" t="s">
        <v>29</v>
      </c>
      <c r="BQ95" s="24" t="s">
        <v>29</v>
      </c>
      <c r="BR95" s="24" t="s">
        <v>29</v>
      </c>
      <c r="BS95" s="24" t="s">
        <v>29</v>
      </c>
      <c r="BT95" s="24" t="s">
        <v>29</v>
      </c>
      <c r="BU95" s="24" t="s">
        <v>29</v>
      </c>
      <c r="BV95" s="24" t="s">
        <v>29</v>
      </c>
      <c r="BW95" s="24" t="s">
        <v>29</v>
      </c>
      <c r="BX95" s="24" t="s">
        <v>29</v>
      </c>
      <c r="BY95" s="24" t="s">
        <v>29</v>
      </c>
      <c r="BZ95" s="24" t="s">
        <v>29</v>
      </c>
      <c r="CA95" s="24" t="s">
        <v>29</v>
      </c>
      <c r="CB95" s="24" t="s">
        <v>29</v>
      </c>
    </row>
    <row r="96" spans="2:80" s="1" customFormat="1" ht="13.9" customHeight="1">
      <c r="B96" s="57" t="str">
        <f>Roster_Selection_Men!AB116&amp;" " &amp; "V "</f>
        <v xml:space="preserve">McKendree University V </v>
      </c>
      <c r="C96" s="57" t="str">
        <f>Roster_Selection_Men!AD116</f>
        <v>8985-5026</v>
      </c>
      <c r="D96" s="57" t="str">
        <f>Roster_Selection_Men!AE116</f>
        <v>Kolby Bennett</v>
      </c>
      <c r="E96" s="58"/>
      <c r="F96" s="1" t="str">
        <f>IF(ISERROR(Individual_Scores_Men_Var!E96), " ", IF(Individual_Scores_Men_Var!E96 = "Yes", "Yes", "  "))</f>
        <v xml:space="preserve">  </v>
      </c>
      <c r="G96" s="24" t="s">
        <v>29</v>
      </c>
      <c r="H96" s="24" t="s">
        <v>29</v>
      </c>
      <c r="I96" s="24" t="s">
        <v>29</v>
      </c>
      <c r="J96" s="24" t="s">
        <v>29</v>
      </c>
      <c r="K96" s="24" t="s">
        <v>29</v>
      </c>
      <c r="L96" s="24" t="s">
        <v>29</v>
      </c>
      <c r="M96" s="24" t="s">
        <v>29</v>
      </c>
      <c r="N96" s="24" t="s">
        <v>29</v>
      </c>
      <c r="O96" s="24" t="s">
        <v>29</v>
      </c>
      <c r="P96" s="24" t="s">
        <v>29</v>
      </c>
      <c r="Q96" s="24" t="s">
        <v>29</v>
      </c>
      <c r="R96" s="24" t="s">
        <v>29</v>
      </c>
      <c r="S96" s="24" t="s">
        <v>29</v>
      </c>
      <c r="T96" s="24" t="s">
        <v>29</v>
      </c>
      <c r="U96" s="24" t="s">
        <v>29</v>
      </c>
      <c r="V96" s="24" t="s">
        <v>29</v>
      </c>
      <c r="W96" s="24" t="s">
        <v>29</v>
      </c>
      <c r="X96" s="24" t="s">
        <v>29</v>
      </c>
      <c r="Y96" s="24" t="s">
        <v>29</v>
      </c>
      <c r="Z96" s="24" t="s">
        <v>29</v>
      </c>
      <c r="AA96" s="24" t="s">
        <v>29</v>
      </c>
      <c r="AB96" s="24" t="s">
        <v>29</v>
      </c>
      <c r="AC96" s="24" t="s">
        <v>29</v>
      </c>
      <c r="AD96" s="24" t="s">
        <v>29</v>
      </c>
      <c r="AE96" s="24" t="s">
        <v>29</v>
      </c>
      <c r="AF96" s="24" t="s">
        <v>29</v>
      </c>
      <c r="AG96" s="24" t="s">
        <v>29</v>
      </c>
      <c r="AH96" s="24" t="s">
        <v>29</v>
      </c>
      <c r="AI96" s="24" t="s">
        <v>29</v>
      </c>
      <c r="AJ96" s="24" t="s">
        <v>29</v>
      </c>
      <c r="AK96" s="24" t="s">
        <v>29</v>
      </c>
      <c r="AL96" s="24" t="s">
        <v>29</v>
      </c>
      <c r="AM96" s="24" t="s">
        <v>29</v>
      </c>
      <c r="AN96" s="24" t="s">
        <v>29</v>
      </c>
      <c r="AO96" s="24" t="s">
        <v>29</v>
      </c>
      <c r="AP96" s="24" t="s">
        <v>29</v>
      </c>
      <c r="AQ96" s="24" t="s">
        <v>29</v>
      </c>
      <c r="AR96" s="24" t="s">
        <v>29</v>
      </c>
      <c r="AS96" s="24" t="s">
        <v>29</v>
      </c>
      <c r="AT96" s="24" t="s">
        <v>29</v>
      </c>
      <c r="AU96" s="24" t="s">
        <v>29</v>
      </c>
      <c r="AV96" s="24" t="s">
        <v>29</v>
      </c>
      <c r="AW96" s="24" t="s">
        <v>29</v>
      </c>
      <c r="AX96" s="24" t="s">
        <v>29</v>
      </c>
      <c r="AY96" s="24" t="s">
        <v>29</v>
      </c>
      <c r="AZ96" s="24" t="s">
        <v>29</v>
      </c>
      <c r="BA96" s="24" t="s">
        <v>29</v>
      </c>
      <c r="BB96" s="24" t="s">
        <v>29</v>
      </c>
      <c r="BC96" s="24" t="s">
        <v>29</v>
      </c>
      <c r="BD96" s="24" t="s">
        <v>29</v>
      </c>
      <c r="BE96" s="24" t="s">
        <v>29</v>
      </c>
      <c r="BF96" s="24" t="s">
        <v>29</v>
      </c>
      <c r="BG96" s="24" t="s">
        <v>29</v>
      </c>
      <c r="BH96" s="24" t="s">
        <v>29</v>
      </c>
      <c r="BI96" s="24" t="s">
        <v>29</v>
      </c>
      <c r="BJ96" s="24" t="s">
        <v>29</v>
      </c>
      <c r="BK96" s="24" t="s">
        <v>29</v>
      </c>
      <c r="BL96" s="24" t="s">
        <v>29</v>
      </c>
      <c r="BM96" s="24" t="s">
        <v>29</v>
      </c>
      <c r="BN96" s="24" t="s">
        <v>29</v>
      </c>
      <c r="BO96" s="24" t="s">
        <v>29</v>
      </c>
      <c r="BP96" s="24" t="s">
        <v>29</v>
      </c>
      <c r="BQ96" s="24" t="s">
        <v>29</v>
      </c>
      <c r="BR96" s="24" t="s">
        <v>29</v>
      </c>
      <c r="BS96" s="24" t="s">
        <v>29</v>
      </c>
      <c r="BT96" s="24" t="s">
        <v>29</v>
      </c>
      <c r="BU96" s="24" t="s">
        <v>29</v>
      </c>
      <c r="BV96" s="24" t="s">
        <v>29</v>
      </c>
      <c r="BW96" s="24" t="s">
        <v>29</v>
      </c>
      <c r="BX96" s="24" t="s">
        <v>29</v>
      </c>
      <c r="BY96" s="24" t="s">
        <v>29</v>
      </c>
      <c r="BZ96" s="24" t="s">
        <v>29</v>
      </c>
      <c r="CA96" s="24" t="s">
        <v>29</v>
      </c>
      <c r="CB96" s="24" t="s">
        <v>29</v>
      </c>
    </row>
    <row r="97" spans="2:80" s="1" customFormat="1" ht="13.9" customHeight="1">
      <c r="B97" s="57" t="str">
        <f>Roster_Selection_Men!AB117&amp;" " &amp; "V "</f>
        <v xml:space="preserve">McKendree University V </v>
      </c>
      <c r="C97" s="57" t="str">
        <f>Roster_Selection_Men!AD117</f>
        <v>7914-337</v>
      </c>
      <c r="D97" s="57" t="str">
        <f>Roster_Selection_Men!AE117</f>
        <v>Nicholas Blagojevic</v>
      </c>
      <c r="E97" s="58"/>
      <c r="F97" s="1" t="str">
        <f>IF(ISERROR(Individual_Scores_Men_Var!E97), " ", IF(Individual_Scores_Men_Var!E97 = "Yes", "Yes", "  "))</f>
        <v xml:space="preserve">  </v>
      </c>
      <c r="G97" s="24" t="s">
        <v>29</v>
      </c>
      <c r="H97" s="24" t="s">
        <v>29</v>
      </c>
      <c r="I97" s="24" t="s">
        <v>29</v>
      </c>
      <c r="J97" s="24" t="s">
        <v>29</v>
      </c>
      <c r="K97" s="24" t="s">
        <v>29</v>
      </c>
      <c r="L97" s="24" t="s">
        <v>29</v>
      </c>
      <c r="M97" s="24" t="s">
        <v>29</v>
      </c>
      <c r="N97" s="24" t="s">
        <v>29</v>
      </c>
      <c r="O97" s="24" t="s">
        <v>29</v>
      </c>
      <c r="P97" s="24" t="s">
        <v>29</v>
      </c>
      <c r="Q97" s="24" t="s">
        <v>29</v>
      </c>
      <c r="R97" s="24" t="s">
        <v>29</v>
      </c>
      <c r="S97" s="24" t="s">
        <v>29</v>
      </c>
      <c r="T97" s="24" t="s">
        <v>29</v>
      </c>
      <c r="U97" s="24" t="s">
        <v>29</v>
      </c>
      <c r="V97" s="24" t="s">
        <v>29</v>
      </c>
      <c r="W97" s="24" t="s">
        <v>29</v>
      </c>
      <c r="X97" s="24" t="s">
        <v>29</v>
      </c>
      <c r="Y97" s="24" t="s">
        <v>29</v>
      </c>
      <c r="Z97" s="24" t="s">
        <v>29</v>
      </c>
      <c r="AA97" s="24" t="s">
        <v>29</v>
      </c>
      <c r="AB97" s="24" t="s">
        <v>29</v>
      </c>
      <c r="AC97" s="24" t="s">
        <v>29</v>
      </c>
      <c r="AD97" s="24" t="s">
        <v>29</v>
      </c>
      <c r="AE97" s="24" t="s">
        <v>29</v>
      </c>
      <c r="AF97" s="24" t="s">
        <v>29</v>
      </c>
      <c r="AG97" s="24" t="s">
        <v>29</v>
      </c>
      <c r="AH97" s="24" t="s">
        <v>29</v>
      </c>
      <c r="AI97" s="24" t="s">
        <v>29</v>
      </c>
      <c r="AJ97" s="24" t="s">
        <v>29</v>
      </c>
      <c r="AK97" s="24" t="s">
        <v>29</v>
      </c>
      <c r="AL97" s="24" t="s">
        <v>29</v>
      </c>
      <c r="AM97" s="24" t="s">
        <v>29</v>
      </c>
      <c r="AN97" s="24" t="s">
        <v>29</v>
      </c>
      <c r="AO97" s="24" t="s">
        <v>29</v>
      </c>
      <c r="AP97" s="24" t="s">
        <v>29</v>
      </c>
      <c r="AQ97" s="24" t="s">
        <v>29</v>
      </c>
      <c r="AR97" s="24" t="s">
        <v>29</v>
      </c>
      <c r="AS97" s="24" t="s">
        <v>29</v>
      </c>
      <c r="AT97" s="24" t="s">
        <v>29</v>
      </c>
      <c r="AU97" s="24" t="s">
        <v>29</v>
      </c>
      <c r="AV97" s="24" t="s">
        <v>29</v>
      </c>
      <c r="AW97" s="24" t="s">
        <v>29</v>
      </c>
      <c r="AX97" s="24" t="s">
        <v>29</v>
      </c>
      <c r="AY97" s="24" t="s">
        <v>29</v>
      </c>
      <c r="AZ97" s="24" t="s">
        <v>29</v>
      </c>
      <c r="BA97" s="24" t="s">
        <v>29</v>
      </c>
      <c r="BB97" s="24" t="s">
        <v>29</v>
      </c>
      <c r="BC97" s="24" t="s">
        <v>29</v>
      </c>
      <c r="BD97" s="24" t="s">
        <v>29</v>
      </c>
      <c r="BE97" s="24" t="s">
        <v>29</v>
      </c>
      <c r="BF97" s="24" t="s">
        <v>29</v>
      </c>
      <c r="BG97" s="24" t="s">
        <v>29</v>
      </c>
      <c r="BH97" s="24" t="s">
        <v>29</v>
      </c>
      <c r="BI97" s="24" t="s">
        <v>29</v>
      </c>
      <c r="BJ97" s="24" t="s">
        <v>29</v>
      </c>
      <c r="BK97" s="24" t="s">
        <v>29</v>
      </c>
      <c r="BL97" s="24" t="s">
        <v>29</v>
      </c>
      <c r="BM97" s="24" t="s">
        <v>29</v>
      </c>
      <c r="BN97" s="24" t="s">
        <v>29</v>
      </c>
      <c r="BO97" s="24" t="s">
        <v>29</v>
      </c>
      <c r="BP97" s="24" t="s">
        <v>29</v>
      </c>
      <c r="BQ97" s="24" t="s">
        <v>29</v>
      </c>
      <c r="BR97" s="24" t="s">
        <v>29</v>
      </c>
      <c r="BS97" s="24" t="s">
        <v>29</v>
      </c>
      <c r="BT97" s="24" t="s">
        <v>29</v>
      </c>
      <c r="BU97" s="24" t="s">
        <v>29</v>
      </c>
      <c r="BV97" s="24" t="s">
        <v>29</v>
      </c>
      <c r="BW97" s="24" t="s">
        <v>29</v>
      </c>
      <c r="BX97" s="24" t="s">
        <v>29</v>
      </c>
      <c r="BY97" s="24" t="s">
        <v>29</v>
      </c>
      <c r="BZ97" s="24" t="s">
        <v>29</v>
      </c>
      <c r="CA97" s="24" t="s">
        <v>29</v>
      </c>
      <c r="CB97" s="24" t="s">
        <v>29</v>
      </c>
    </row>
    <row r="98" spans="2:80" s="1" customFormat="1" ht="13.9" customHeight="1">
      <c r="B98" s="57" t="s">
        <v>751</v>
      </c>
      <c r="C98" s="59" t="str">
        <f>Individual_Scores_Men_Var!C98</f>
        <v/>
      </c>
      <c r="D98" s="60" t="str">
        <f>Individual_Scores_Men_Var!D98</f>
        <v/>
      </c>
      <c r="E98" s="58"/>
      <c r="F98" s="13"/>
      <c r="G98" s="24" t="s">
        <v>29</v>
      </c>
      <c r="H98" s="24" t="s">
        <v>29</v>
      </c>
      <c r="I98" s="24" t="s">
        <v>29</v>
      </c>
      <c r="J98" s="24" t="s">
        <v>29</v>
      </c>
      <c r="K98" s="24" t="s">
        <v>29</v>
      </c>
      <c r="L98" s="24" t="s">
        <v>29</v>
      </c>
      <c r="M98" s="24" t="s">
        <v>29</v>
      </c>
      <c r="N98" s="24" t="s">
        <v>29</v>
      </c>
      <c r="O98" s="24" t="s">
        <v>29</v>
      </c>
      <c r="P98" s="24" t="s">
        <v>29</v>
      </c>
      <c r="Q98" s="24" t="s">
        <v>29</v>
      </c>
      <c r="R98" s="24" t="s">
        <v>29</v>
      </c>
      <c r="S98" s="24" t="s">
        <v>29</v>
      </c>
      <c r="T98" s="24" t="s">
        <v>29</v>
      </c>
      <c r="U98" s="24" t="s">
        <v>29</v>
      </c>
      <c r="V98" s="24" t="s">
        <v>29</v>
      </c>
      <c r="W98" s="24" t="s">
        <v>29</v>
      </c>
      <c r="X98" s="24" t="s">
        <v>29</v>
      </c>
      <c r="Y98" s="24" t="s">
        <v>29</v>
      </c>
      <c r="Z98" s="24" t="s">
        <v>29</v>
      </c>
      <c r="AA98" s="24" t="s">
        <v>29</v>
      </c>
      <c r="AB98" s="24" t="s">
        <v>29</v>
      </c>
      <c r="AC98" s="24" t="s">
        <v>29</v>
      </c>
      <c r="AD98" s="24" t="s">
        <v>29</v>
      </c>
      <c r="AE98" s="24" t="s">
        <v>29</v>
      </c>
      <c r="AF98" s="24" t="s">
        <v>29</v>
      </c>
      <c r="AG98" s="24" t="s">
        <v>29</v>
      </c>
      <c r="AH98" s="24" t="s">
        <v>29</v>
      </c>
      <c r="AI98" s="24" t="s">
        <v>29</v>
      </c>
      <c r="AJ98" s="24" t="s">
        <v>29</v>
      </c>
      <c r="AK98" s="24" t="s">
        <v>29</v>
      </c>
      <c r="AL98" s="24" t="s">
        <v>29</v>
      </c>
      <c r="AM98" s="24" t="s">
        <v>29</v>
      </c>
      <c r="AN98" s="24" t="s">
        <v>29</v>
      </c>
      <c r="AO98" s="24" t="s">
        <v>29</v>
      </c>
      <c r="AP98" s="24" t="s">
        <v>29</v>
      </c>
      <c r="AQ98" s="24" t="s">
        <v>29</v>
      </c>
      <c r="AR98" s="24" t="s">
        <v>29</v>
      </c>
      <c r="AS98" s="24" t="s">
        <v>29</v>
      </c>
      <c r="AT98" s="24" t="s">
        <v>29</v>
      </c>
      <c r="AU98" s="24" t="s">
        <v>29</v>
      </c>
      <c r="AV98" s="24" t="s">
        <v>29</v>
      </c>
      <c r="AW98" s="24" t="s">
        <v>29</v>
      </c>
      <c r="AX98" s="24" t="s">
        <v>29</v>
      </c>
      <c r="AY98" s="24" t="s">
        <v>29</v>
      </c>
      <c r="AZ98" s="24" t="s">
        <v>29</v>
      </c>
      <c r="BA98" s="24" t="s">
        <v>29</v>
      </c>
      <c r="BB98" s="24" t="s">
        <v>29</v>
      </c>
      <c r="BC98" s="24" t="s">
        <v>29</v>
      </c>
      <c r="BD98" s="24" t="s">
        <v>29</v>
      </c>
      <c r="BE98" s="24" t="s">
        <v>29</v>
      </c>
      <c r="BF98" s="24" t="s">
        <v>29</v>
      </c>
      <c r="BG98" s="24" t="s">
        <v>29</v>
      </c>
      <c r="BH98" s="24" t="s">
        <v>29</v>
      </c>
      <c r="BI98" s="24" t="s">
        <v>29</v>
      </c>
      <c r="BJ98" s="24" t="s">
        <v>29</v>
      </c>
      <c r="BK98" s="24" t="s">
        <v>29</v>
      </c>
      <c r="BL98" s="24" t="s">
        <v>29</v>
      </c>
      <c r="BM98" s="24" t="s">
        <v>29</v>
      </c>
      <c r="BN98" s="24" t="s">
        <v>29</v>
      </c>
      <c r="BO98" s="24" t="s">
        <v>29</v>
      </c>
      <c r="BP98" s="24" t="s">
        <v>29</v>
      </c>
      <c r="BQ98" s="24" t="s">
        <v>29</v>
      </c>
      <c r="BR98" s="24" t="s">
        <v>29</v>
      </c>
      <c r="BS98" s="24" t="s">
        <v>29</v>
      </c>
      <c r="BT98" s="24" t="s">
        <v>29</v>
      </c>
      <c r="BU98" s="24" t="s">
        <v>29</v>
      </c>
      <c r="BV98" s="24" t="s">
        <v>29</v>
      </c>
      <c r="BW98" s="24" t="s">
        <v>29</v>
      </c>
      <c r="BX98" s="24" t="s">
        <v>29</v>
      </c>
      <c r="BY98" s="24" t="s">
        <v>29</v>
      </c>
      <c r="BZ98" s="24" t="s">
        <v>29</v>
      </c>
      <c r="CA98" s="24" t="s">
        <v>29</v>
      </c>
      <c r="CB98" s="24" t="s">
        <v>29</v>
      </c>
    </row>
    <row r="99" spans="2:80" s="1" customFormat="1" ht="13.9" customHeight="1">
      <c r="B99" s="57" t="s">
        <v>751</v>
      </c>
      <c r="C99" s="59" t="str">
        <f>Individual_Scores_Men_Var!C99</f>
        <v/>
      </c>
      <c r="D99" s="60" t="str">
        <f>Individual_Scores_Men_Var!D99</f>
        <v/>
      </c>
      <c r="E99" s="58"/>
      <c r="F99" s="13"/>
      <c r="G99" s="24" t="s">
        <v>29</v>
      </c>
      <c r="H99" s="24" t="s">
        <v>29</v>
      </c>
      <c r="I99" s="24" t="s">
        <v>29</v>
      </c>
      <c r="J99" s="24" t="s">
        <v>29</v>
      </c>
      <c r="K99" s="24" t="s">
        <v>29</v>
      </c>
      <c r="L99" s="24" t="s">
        <v>29</v>
      </c>
      <c r="M99" s="24" t="s">
        <v>29</v>
      </c>
      <c r="N99" s="24" t="s">
        <v>29</v>
      </c>
      <c r="O99" s="24" t="s">
        <v>29</v>
      </c>
      <c r="P99" s="24" t="s">
        <v>29</v>
      </c>
      <c r="Q99" s="24" t="s">
        <v>29</v>
      </c>
      <c r="R99" s="24" t="s">
        <v>29</v>
      </c>
      <c r="S99" s="24" t="s">
        <v>29</v>
      </c>
      <c r="T99" s="24" t="s">
        <v>29</v>
      </c>
      <c r="U99" s="24" t="s">
        <v>29</v>
      </c>
      <c r="V99" s="24" t="s">
        <v>29</v>
      </c>
      <c r="W99" s="24" t="s">
        <v>29</v>
      </c>
      <c r="X99" s="24" t="s">
        <v>29</v>
      </c>
      <c r="Y99" s="24" t="s">
        <v>29</v>
      </c>
      <c r="Z99" s="24" t="s">
        <v>29</v>
      </c>
      <c r="AA99" s="24" t="s">
        <v>29</v>
      </c>
      <c r="AB99" s="24" t="s">
        <v>29</v>
      </c>
      <c r="AC99" s="24" t="s">
        <v>29</v>
      </c>
      <c r="AD99" s="24" t="s">
        <v>29</v>
      </c>
      <c r="AE99" s="24" t="s">
        <v>29</v>
      </c>
      <c r="AF99" s="24" t="s">
        <v>29</v>
      </c>
      <c r="AG99" s="24" t="s">
        <v>29</v>
      </c>
      <c r="AH99" s="24" t="s">
        <v>29</v>
      </c>
      <c r="AI99" s="24" t="s">
        <v>29</v>
      </c>
      <c r="AJ99" s="24" t="s">
        <v>29</v>
      </c>
      <c r="AK99" s="24" t="s">
        <v>29</v>
      </c>
      <c r="AL99" s="24" t="s">
        <v>29</v>
      </c>
      <c r="AM99" s="24" t="s">
        <v>29</v>
      </c>
      <c r="AN99" s="24" t="s">
        <v>29</v>
      </c>
      <c r="AO99" s="24" t="s">
        <v>29</v>
      </c>
      <c r="AP99" s="24" t="s">
        <v>29</v>
      </c>
      <c r="AQ99" s="24" t="s">
        <v>29</v>
      </c>
      <c r="AR99" s="24" t="s">
        <v>29</v>
      </c>
      <c r="AS99" s="24" t="s">
        <v>29</v>
      </c>
      <c r="AT99" s="24" t="s">
        <v>29</v>
      </c>
      <c r="AU99" s="24" t="s">
        <v>29</v>
      </c>
      <c r="AV99" s="24" t="s">
        <v>29</v>
      </c>
      <c r="AW99" s="24" t="s">
        <v>29</v>
      </c>
      <c r="AX99" s="24" t="s">
        <v>29</v>
      </c>
      <c r="AY99" s="24" t="s">
        <v>29</v>
      </c>
      <c r="AZ99" s="24" t="s">
        <v>29</v>
      </c>
      <c r="BA99" s="24" t="s">
        <v>29</v>
      </c>
      <c r="BB99" s="24" t="s">
        <v>29</v>
      </c>
      <c r="BC99" s="24" t="s">
        <v>29</v>
      </c>
      <c r="BD99" s="24" t="s">
        <v>29</v>
      </c>
      <c r="BE99" s="24" t="s">
        <v>29</v>
      </c>
      <c r="BF99" s="24" t="s">
        <v>29</v>
      </c>
      <c r="BG99" s="24" t="s">
        <v>29</v>
      </c>
      <c r="BH99" s="24" t="s">
        <v>29</v>
      </c>
      <c r="BI99" s="24" t="s">
        <v>29</v>
      </c>
      <c r="BJ99" s="24" t="s">
        <v>29</v>
      </c>
      <c r="BK99" s="24" t="s">
        <v>29</v>
      </c>
      <c r="BL99" s="24" t="s">
        <v>29</v>
      </c>
      <c r="BM99" s="24" t="s">
        <v>29</v>
      </c>
      <c r="BN99" s="24" t="s">
        <v>29</v>
      </c>
      <c r="BO99" s="24" t="s">
        <v>29</v>
      </c>
      <c r="BP99" s="24" t="s">
        <v>29</v>
      </c>
      <c r="BQ99" s="24" t="s">
        <v>29</v>
      </c>
      <c r="BR99" s="24" t="s">
        <v>29</v>
      </c>
      <c r="BS99" s="24" t="s">
        <v>29</v>
      </c>
      <c r="BT99" s="24" t="s">
        <v>29</v>
      </c>
      <c r="BU99" s="24" t="s">
        <v>29</v>
      </c>
      <c r="BV99" s="24" t="s">
        <v>29</v>
      </c>
      <c r="BW99" s="24" t="s">
        <v>29</v>
      </c>
      <c r="BX99" s="24" t="s">
        <v>29</v>
      </c>
      <c r="BY99" s="24" t="s">
        <v>29</v>
      </c>
      <c r="BZ99" s="24" t="s">
        <v>29</v>
      </c>
      <c r="CA99" s="24" t="s">
        <v>29</v>
      </c>
      <c r="CB99" s="24" t="s">
        <v>29</v>
      </c>
    </row>
    <row r="100" spans="2:80" s="1" customFormat="1" ht="13.9" customHeight="1">
      <c r="B100" s="57" t="s">
        <v>751</v>
      </c>
      <c r="C100" s="59" t="str">
        <f>Individual_Scores_Men_Var!C100</f>
        <v/>
      </c>
      <c r="D100" s="60" t="str">
        <f>Individual_Scores_Men_Var!D100</f>
        <v/>
      </c>
      <c r="E100" s="58"/>
      <c r="F100" s="13"/>
      <c r="G100" s="24" t="s">
        <v>29</v>
      </c>
      <c r="H100" s="24" t="s">
        <v>29</v>
      </c>
      <c r="I100" s="24" t="s">
        <v>29</v>
      </c>
      <c r="J100" s="24" t="s">
        <v>29</v>
      </c>
      <c r="K100" s="24" t="s">
        <v>29</v>
      </c>
      <c r="L100" s="24" t="s">
        <v>29</v>
      </c>
      <c r="M100" s="24" t="s">
        <v>29</v>
      </c>
      <c r="N100" s="24" t="s">
        <v>29</v>
      </c>
      <c r="O100" s="24" t="s">
        <v>29</v>
      </c>
      <c r="P100" s="24" t="s">
        <v>29</v>
      </c>
      <c r="Q100" s="24" t="s">
        <v>29</v>
      </c>
      <c r="R100" s="24" t="s">
        <v>29</v>
      </c>
      <c r="S100" s="24" t="s">
        <v>29</v>
      </c>
      <c r="T100" s="24" t="s">
        <v>29</v>
      </c>
      <c r="U100" s="24" t="s">
        <v>29</v>
      </c>
      <c r="V100" s="24" t="s">
        <v>29</v>
      </c>
      <c r="W100" s="24" t="s">
        <v>29</v>
      </c>
      <c r="X100" s="24" t="s">
        <v>29</v>
      </c>
      <c r="Y100" s="24" t="s">
        <v>29</v>
      </c>
      <c r="Z100" s="24" t="s">
        <v>29</v>
      </c>
      <c r="AA100" s="24" t="s">
        <v>29</v>
      </c>
      <c r="AB100" s="24" t="s">
        <v>29</v>
      </c>
      <c r="AC100" s="24" t="s">
        <v>29</v>
      </c>
      <c r="AD100" s="24" t="s">
        <v>29</v>
      </c>
      <c r="AE100" s="24" t="s">
        <v>29</v>
      </c>
      <c r="AF100" s="24" t="s">
        <v>29</v>
      </c>
      <c r="AG100" s="24" t="s">
        <v>29</v>
      </c>
      <c r="AH100" s="24" t="s">
        <v>29</v>
      </c>
      <c r="AI100" s="24" t="s">
        <v>29</v>
      </c>
      <c r="AJ100" s="24" t="s">
        <v>29</v>
      </c>
      <c r="AK100" s="24" t="s">
        <v>29</v>
      </c>
      <c r="AL100" s="24" t="s">
        <v>29</v>
      </c>
      <c r="AM100" s="24" t="s">
        <v>29</v>
      </c>
      <c r="AN100" s="24" t="s">
        <v>29</v>
      </c>
      <c r="AO100" s="24" t="s">
        <v>29</v>
      </c>
      <c r="AP100" s="24" t="s">
        <v>29</v>
      </c>
      <c r="AQ100" s="24" t="s">
        <v>29</v>
      </c>
      <c r="AR100" s="24" t="s">
        <v>29</v>
      </c>
      <c r="AS100" s="24" t="s">
        <v>29</v>
      </c>
      <c r="AT100" s="24" t="s">
        <v>29</v>
      </c>
      <c r="AU100" s="24" t="s">
        <v>29</v>
      </c>
      <c r="AV100" s="24" t="s">
        <v>29</v>
      </c>
      <c r="AW100" s="24" t="s">
        <v>29</v>
      </c>
      <c r="AX100" s="24" t="s">
        <v>29</v>
      </c>
      <c r="AY100" s="24" t="s">
        <v>29</v>
      </c>
      <c r="AZ100" s="24" t="s">
        <v>29</v>
      </c>
      <c r="BA100" s="24" t="s">
        <v>29</v>
      </c>
      <c r="BB100" s="24" t="s">
        <v>29</v>
      </c>
      <c r="BC100" s="24" t="s">
        <v>29</v>
      </c>
      <c r="BD100" s="24" t="s">
        <v>29</v>
      </c>
      <c r="BE100" s="24" t="s">
        <v>29</v>
      </c>
      <c r="BF100" s="24" t="s">
        <v>29</v>
      </c>
      <c r="BG100" s="24" t="s">
        <v>29</v>
      </c>
      <c r="BH100" s="24" t="s">
        <v>29</v>
      </c>
      <c r="BI100" s="24" t="s">
        <v>29</v>
      </c>
      <c r="BJ100" s="24" t="s">
        <v>29</v>
      </c>
      <c r="BK100" s="24" t="s">
        <v>29</v>
      </c>
      <c r="BL100" s="24" t="s">
        <v>29</v>
      </c>
      <c r="BM100" s="24" t="s">
        <v>29</v>
      </c>
      <c r="BN100" s="24" t="s">
        <v>29</v>
      </c>
      <c r="BO100" s="24" t="s">
        <v>29</v>
      </c>
      <c r="BP100" s="24" t="s">
        <v>29</v>
      </c>
      <c r="BQ100" s="24" t="s">
        <v>29</v>
      </c>
      <c r="BR100" s="24" t="s">
        <v>29</v>
      </c>
      <c r="BS100" s="24" t="s">
        <v>29</v>
      </c>
      <c r="BT100" s="24" t="s">
        <v>29</v>
      </c>
      <c r="BU100" s="24" t="s">
        <v>29</v>
      </c>
      <c r="BV100" s="24" t="s">
        <v>29</v>
      </c>
      <c r="BW100" s="24" t="s">
        <v>29</v>
      </c>
      <c r="BX100" s="24" t="s">
        <v>29</v>
      </c>
      <c r="BY100" s="24" t="s">
        <v>29</v>
      </c>
      <c r="BZ100" s="24" t="s">
        <v>29</v>
      </c>
      <c r="CA100" s="24" t="s">
        <v>29</v>
      </c>
      <c r="CB100" s="24" t="s">
        <v>29</v>
      </c>
    </row>
    <row r="101" spans="2:80" s="1" customFormat="1" ht="13.9" customHeight="1">
      <c r="B101" s="57" t="s">
        <v>29</v>
      </c>
      <c r="C101" s="57" t="s">
        <v>29</v>
      </c>
      <c r="D101" s="57" t="s">
        <v>29</v>
      </c>
      <c r="E101" s="61"/>
      <c r="G101" s="24" t="s">
        <v>29</v>
      </c>
      <c r="H101" s="24" t="s">
        <v>29</v>
      </c>
      <c r="I101" s="24" t="s">
        <v>29</v>
      </c>
      <c r="J101" s="24" t="s">
        <v>29</v>
      </c>
      <c r="K101" s="24" t="s">
        <v>29</v>
      </c>
      <c r="L101" s="24" t="s">
        <v>29</v>
      </c>
      <c r="M101" s="24" t="s">
        <v>29</v>
      </c>
      <c r="N101" s="24" t="s">
        <v>29</v>
      </c>
      <c r="O101" s="24" t="s">
        <v>29</v>
      </c>
      <c r="P101" s="24" t="s">
        <v>29</v>
      </c>
      <c r="Q101" s="24" t="s">
        <v>29</v>
      </c>
      <c r="R101" s="24" t="s">
        <v>29</v>
      </c>
      <c r="S101" s="24" t="s">
        <v>29</v>
      </c>
      <c r="T101" s="24" t="s">
        <v>29</v>
      </c>
      <c r="U101" s="24" t="s">
        <v>29</v>
      </c>
      <c r="V101" s="24" t="s">
        <v>29</v>
      </c>
      <c r="W101" s="24" t="s">
        <v>29</v>
      </c>
      <c r="X101" s="24" t="s">
        <v>29</v>
      </c>
      <c r="Y101" s="24" t="s">
        <v>29</v>
      </c>
      <c r="Z101" s="24" t="s">
        <v>29</v>
      </c>
      <c r="AA101" s="24" t="s">
        <v>29</v>
      </c>
      <c r="AB101" s="24" t="s">
        <v>29</v>
      </c>
      <c r="AC101" s="24" t="s">
        <v>29</v>
      </c>
      <c r="AD101" s="24" t="s">
        <v>29</v>
      </c>
      <c r="AE101" s="24" t="s">
        <v>29</v>
      </c>
      <c r="AF101" s="24" t="s">
        <v>29</v>
      </c>
      <c r="AG101" s="24" t="s">
        <v>29</v>
      </c>
      <c r="AH101" s="24" t="s">
        <v>29</v>
      </c>
      <c r="AI101" s="24" t="s">
        <v>29</v>
      </c>
      <c r="AJ101" s="24" t="s">
        <v>29</v>
      </c>
      <c r="AK101" s="24" t="s">
        <v>29</v>
      </c>
      <c r="AL101" s="24" t="s">
        <v>29</v>
      </c>
      <c r="AM101" s="24" t="s">
        <v>29</v>
      </c>
      <c r="AN101" s="24" t="s">
        <v>29</v>
      </c>
      <c r="AO101" s="24" t="s">
        <v>29</v>
      </c>
      <c r="AP101" s="24" t="s">
        <v>29</v>
      </c>
      <c r="AQ101" s="24" t="s">
        <v>29</v>
      </c>
      <c r="AR101" s="24" t="s">
        <v>29</v>
      </c>
      <c r="AS101" s="24" t="s">
        <v>29</v>
      </c>
      <c r="AT101" s="24" t="s">
        <v>29</v>
      </c>
      <c r="AU101" s="24" t="s">
        <v>29</v>
      </c>
      <c r="AV101" s="24" t="s">
        <v>29</v>
      </c>
      <c r="AW101" s="24" t="s">
        <v>29</v>
      </c>
      <c r="AX101" s="24" t="s">
        <v>29</v>
      </c>
      <c r="AY101" s="24" t="s">
        <v>29</v>
      </c>
      <c r="AZ101" s="24" t="s">
        <v>29</v>
      </c>
      <c r="BA101" s="24" t="s">
        <v>29</v>
      </c>
      <c r="BB101" s="24" t="s">
        <v>29</v>
      </c>
      <c r="BC101" s="24" t="s">
        <v>29</v>
      </c>
      <c r="BD101" s="24" t="s">
        <v>29</v>
      </c>
      <c r="BE101" s="24" t="s">
        <v>29</v>
      </c>
      <c r="BF101" s="24" t="s">
        <v>29</v>
      </c>
      <c r="BG101" s="24" t="s">
        <v>29</v>
      </c>
      <c r="BH101" s="24" t="s">
        <v>29</v>
      </c>
      <c r="BI101" s="24" t="s">
        <v>29</v>
      </c>
      <c r="BJ101" s="24" t="s">
        <v>29</v>
      </c>
      <c r="BK101" s="24" t="s">
        <v>29</v>
      </c>
      <c r="BL101" s="24" t="s">
        <v>29</v>
      </c>
      <c r="BM101" s="24" t="s">
        <v>29</v>
      </c>
      <c r="BN101" s="24" t="s">
        <v>29</v>
      </c>
      <c r="BO101" s="24" t="s">
        <v>29</v>
      </c>
      <c r="BP101" s="24" t="s">
        <v>29</v>
      </c>
      <c r="BQ101" s="24" t="s">
        <v>29</v>
      </c>
      <c r="BR101" s="24" t="s">
        <v>29</v>
      </c>
      <c r="BS101" s="24" t="s">
        <v>29</v>
      </c>
      <c r="BT101" s="24" t="s">
        <v>29</v>
      </c>
      <c r="BU101" s="24" t="s">
        <v>29</v>
      </c>
      <c r="BV101" s="24" t="s">
        <v>29</v>
      </c>
      <c r="BW101" s="24" t="s">
        <v>29</v>
      </c>
      <c r="BX101" s="24" t="s">
        <v>29</v>
      </c>
      <c r="BY101" s="24" t="s">
        <v>29</v>
      </c>
      <c r="BZ101" s="24" t="s">
        <v>29</v>
      </c>
      <c r="CA101" s="24" t="s">
        <v>29</v>
      </c>
      <c r="CB101" s="24" t="s">
        <v>29</v>
      </c>
    </row>
    <row r="102" spans="2:80" s="1" customFormat="1" ht="13.9" customHeight="1">
      <c r="B102" s="57" t="s">
        <v>29</v>
      </c>
      <c r="C102" s="57" t="s">
        <v>29</v>
      </c>
      <c r="D102" s="57" t="s">
        <v>29</v>
      </c>
      <c r="E102" s="61"/>
      <c r="G102" s="24" t="s">
        <v>29</v>
      </c>
      <c r="H102" s="24" t="s">
        <v>29</v>
      </c>
      <c r="I102" s="24" t="s">
        <v>29</v>
      </c>
      <c r="J102" s="24" t="s">
        <v>29</v>
      </c>
      <c r="K102" s="24" t="s">
        <v>29</v>
      </c>
      <c r="L102" s="24" t="s">
        <v>29</v>
      </c>
      <c r="M102" s="24" t="s">
        <v>29</v>
      </c>
      <c r="N102" s="24" t="s">
        <v>29</v>
      </c>
      <c r="O102" s="24" t="s">
        <v>29</v>
      </c>
      <c r="P102" s="24" t="s">
        <v>29</v>
      </c>
      <c r="Q102" s="24" t="s">
        <v>29</v>
      </c>
      <c r="R102" s="24" t="s">
        <v>29</v>
      </c>
      <c r="S102" s="24" t="s">
        <v>29</v>
      </c>
      <c r="T102" s="24" t="s">
        <v>29</v>
      </c>
      <c r="U102" s="24" t="s">
        <v>29</v>
      </c>
      <c r="V102" s="24" t="s">
        <v>29</v>
      </c>
      <c r="W102" s="24" t="s">
        <v>29</v>
      </c>
      <c r="X102" s="24" t="s">
        <v>29</v>
      </c>
      <c r="Y102" s="24" t="s">
        <v>29</v>
      </c>
      <c r="Z102" s="24" t="s">
        <v>29</v>
      </c>
      <c r="AA102" s="24" t="s">
        <v>29</v>
      </c>
      <c r="AB102" s="24" t="s">
        <v>29</v>
      </c>
      <c r="AC102" s="24" t="s">
        <v>29</v>
      </c>
      <c r="AD102" s="24" t="s">
        <v>29</v>
      </c>
      <c r="AE102" s="24" t="s">
        <v>29</v>
      </c>
      <c r="AF102" s="24" t="s">
        <v>29</v>
      </c>
      <c r="AG102" s="24" t="s">
        <v>29</v>
      </c>
      <c r="AH102" s="24" t="s">
        <v>29</v>
      </c>
      <c r="AI102" s="24" t="s">
        <v>29</v>
      </c>
      <c r="AJ102" s="24" t="s">
        <v>29</v>
      </c>
      <c r="AK102" s="24" t="s">
        <v>29</v>
      </c>
      <c r="AL102" s="24" t="s">
        <v>29</v>
      </c>
      <c r="AM102" s="24" t="s">
        <v>29</v>
      </c>
      <c r="AN102" s="24" t="s">
        <v>29</v>
      </c>
      <c r="AO102" s="24" t="s">
        <v>29</v>
      </c>
      <c r="AP102" s="24" t="s">
        <v>29</v>
      </c>
      <c r="AQ102" s="24" t="s">
        <v>29</v>
      </c>
      <c r="AR102" s="24" t="s">
        <v>29</v>
      </c>
      <c r="AS102" s="24" t="s">
        <v>29</v>
      </c>
      <c r="AT102" s="24" t="s">
        <v>29</v>
      </c>
      <c r="AU102" s="24" t="s">
        <v>29</v>
      </c>
      <c r="AV102" s="24" t="s">
        <v>29</v>
      </c>
      <c r="AW102" s="24" t="s">
        <v>29</v>
      </c>
      <c r="AX102" s="24" t="s">
        <v>29</v>
      </c>
      <c r="AY102" s="24" t="s">
        <v>29</v>
      </c>
      <c r="AZ102" s="24" t="s">
        <v>29</v>
      </c>
      <c r="BA102" s="24" t="s">
        <v>29</v>
      </c>
      <c r="BB102" s="24" t="s">
        <v>29</v>
      </c>
      <c r="BC102" s="24" t="s">
        <v>29</v>
      </c>
      <c r="BD102" s="24" t="s">
        <v>29</v>
      </c>
      <c r="BE102" s="24" t="s">
        <v>29</v>
      </c>
      <c r="BF102" s="24" t="s">
        <v>29</v>
      </c>
      <c r="BG102" s="24" t="s">
        <v>29</v>
      </c>
      <c r="BH102" s="24" t="s">
        <v>29</v>
      </c>
      <c r="BI102" s="24" t="s">
        <v>29</v>
      </c>
      <c r="BJ102" s="24" t="s">
        <v>29</v>
      </c>
      <c r="BK102" s="24" t="s">
        <v>29</v>
      </c>
      <c r="BL102" s="24" t="s">
        <v>29</v>
      </c>
      <c r="BM102" s="24" t="s">
        <v>29</v>
      </c>
      <c r="BN102" s="24" t="s">
        <v>29</v>
      </c>
      <c r="BO102" s="24" t="s">
        <v>29</v>
      </c>
      <c r="BP102" s="24" t="s">
        <v>29</v>
      </c>
      <c r="BQ102" s="24" t="s">
        <v>29</v>
      </c>
      <c r="BR102" s="24" t="s">
        <v>29</v>
      </c>
      <c r="BS102" s="24" t="s">
        <v>29</v>
      </c>
      <c r="BT102" s="24" t="s">
        <v>29</v>
      </c>
      <c r="BU102" s="24" t="s">
        <v>29</v>
      </c>
      <c r="BV102" s="24" t="s">
        <v>29</v>
      </c>
      <c r="BW102" s="24" t="s">
        <v>29</v>
      </c>
      <c r="BX102" s="24" t="s">
        <v>29</v>
      </c>
      <c r="BY102" s="24" t="s">
        <v>29</v>
      </c>
      <c r="BZ102" s="24" t="s">
        <v>29</v>
      </c>
      <c r="CA102" s="24" t="s">
        <v>29</v>
      </c>
      <c r="CB102" s="24" t="s">
        <v>29</v>
      </c>
    </row>
    <row r="103" spans="2:80" s="1" customFormat="1" ht="13.9" customHeight="1">
      <c r="B103" s="57" t="str">
        <f>Roster_Selection_Men!AB133&amp;" " &amp; "V "</f>
        <v xml:space="preserve">Midway University V </v>
      </c>
      <c r="C103" s="57" t="str">
        <f>Roster_Selection_Men!AD133</f>
        <v>15-174075</v>
      </c>
      <c r="D103" s="57" t="str">
        <f>Roster_Selection_Men!AE133</f>
        <v>Caleb Marshall</v>
      </c>
      <c r="E103" s="58"/>
      <c r="F103" s="1" t="str">
        <f>IF(ISERROR(Individual_Scores_Men_Var!E103), " ", IF(Individual_Scores_Men_Var!E103 = "Yes", "Yes", "  "))</f>
        <v xml:space="preserve">  </v>
      </c>
      <c r="G103" s="24" t="s">
        <v>738</v>
      </c>
      <c r="H103" s="44">
        <v>134</v>
      </c>
      <c r="I103" s="44">
        <v>140</v>
      </c>
      <c r="J103" s="44">
        <v>144</v>
      </c>
      <c r="K103" s="44">
        <v>152</v>
      </c>
      <c r="L103" s="44">
        <v>149</v>
      </c>
      <c r="M103" s="44">
        <v>178</v>
      </c>
      <c r="N103" s="44">
        <v>167</v>
      </c>
      <c r="O103" s="44">
        <v>203</v>
      </c>
      <c r="P103" s="44">
        <v>213</v>
      </c>
      <c r="Q103" s="44">
        <v>177</v>
      </c>
      <c r="R103" s="44">
        <v>185</v>
      </c>
      <c r="S103" s="44">
        <v>181</v>
      </c>
      <c r="T103" s="19">
        <f>SUM(H103:S103)</f>
        <v>2023</v>
      </c>
      <c r="U103" s="19">
        <f>COUNTIF(H103:S103, "&gt;0" )</f>
        <v>12</v>
      </c>
      <c r="V103" s="19">
        <f>T103/U103</f>
        <v>168.58333333333334</v>
      </c>
      <c r="W103" s="24" t="s">
        <v>29</v>
      </c>
      <c r="X103" s="24" t="s">
        <v>29</v>
      </c>
      <c r="Y103" s="24" t="s">
        <v>29</v>
      </c>
      <c r="Z103" s="24" t="s">
        <v>29</v>
      </c>
      <c r="AA103" s="24" t="s">
        <v>29</v>
      </c>
      <c r="AB103" s="24" t="s">
        <v>29</v>
      </c>
      <c r="AC103" s="24" t="s">
        <v>29</v>
      </c>
      <c r="AD103" s="24" t="s">
        <v>29</v>
      </c>
      <c r="AE103" s="24" t="s">
        <v>29</v>
      </c>
      <c r="AF103" s="24" t="s">
        <v>29</v>
      </c>
      <c r="AG103" s="24" t="s">
        <v>29</v>
      </c>
      <c r="AH103" s="24" t="s">
        <v>29</v>
      </c>
      <c r="AI103" s="24" t="s">
        <v>29</v>
      </c>
      <c r="AJ103" s="24" t="s">
        <v>29</v>
      </c>
      <c r="AK103" s="24" t="s">
        <v>29</v>
      </c>
      <c r="AL103" s="24" t="s">
        <v>29</v>
      </c>
      <c r="AM103" s="24" t="s">
        <v>29</v>
      </c>
      <c r="AN103" s="24" t="s">
        <v>29</v>
      </c>
      <c r="AO103" s="24" t="s">
        <v>29</v>
      </c>
      <c r="AP103" s="24" t="s">
        <v>29</v>
      </c>
      <c r="AQ103" s="24" t="s">
        <v>29</v>
      </c>
      <c r="AR103" s="24" t="s">
        <v>29</v>
      </c>
      <c r="AS103" s="24" t="s">
        <v>29</v>
      </c>
      <c r="AT103" s="24" t="s">
        <v>29</v>
      </c>
      <c r="AU103" s="24" t="s">
        <v>29</v>
      </c>
      <c r="AV103" s="24" t="s">
        <v>29</v>
      </c>
      <c r="AW103" s="24" t="s">
        <v>29</v>
      </c>
      <c r="AX103" s="24" t="s">
        <v>29</v>
      </c>
      <c r="AY103" s="24" t="s">
        <v>29</v>
      </c>
      <c r="AZ103" s="24" t="s">
        <v>29</v>
      </c>
      <c r="BA103" s="24" t="s">
        <v>29</v>
      </c>
      <c r="BB103" s="24" t="s">
        <v>29</v>
      </c>
      <c r="BC103" s="24" t="s">
        <v>29</v>
      </c>
      <c r="BD103" s="24" t="s">
        <v>29</v>
      </c>
      <c r="BE103" s="24" t="s">
        <v>29</v>
      </c>
      <c r="BF103" s="24" t="s">
        <v>29</v>
      </c>
      <c r="BG103" s="24" t="s">
        <v>29</v>
      </c>
      <c r="BH103" s="24" t="s">
        <v>29</v>
      </c>
      <c r="BI103" s="24" t="s">
        <v>29</v>
      </c>
      <c r="BJ103" s="24" t="s">
        <v>29</v>
      </c>
      <c r="BK103" s="24" t="s">
        <v>29</v>
      </c>
      <c r="BL103" s="24" t="s">
        <v>29</v>
      </c>
      <c r="BM103" s="24" t="s">
        <v>29</v>
      </c>
      <c r="BN103" s="24" t="s">
        <v>29</v>
      </c>
      <c r="BO103" s="24" t="s">
        <v>29</v>
      </c>
      <c r="BP103" s="24" t="s">
        <v>29</v>
      </c>
      <c r="BQ103" s="24" t="s">
        <v>29</v>
      </c>
      <c r="BR103" s="24" t="s">
        <v>29</v>
      </c>
      <c r="BS103" s="24" t="s">
        <v>29</v>
      </c>
      <c r="BT103" s="24" t="s">
        <v>29</v>
      </c>
      <c r="BU103" s="24" t="s">
        <v>29</v>
      </c>
      <c r="BV103" s="24" t="s">
        <v>29</v>
      </c>
      <c r="BW103" s="24" t="s">
        <v>29</v>
      </c>
      <c r="BX103" s="24" t="s">
        <v>29</v>
      </c>
      <c r="BY103" s="24" t="s">
        <v>29</v>
      </c>
      <c r="BZ103" s="24" t="s">
        <v>29</v>
      </c>
      <c r="CA103" s="24" t="s">
        <v>29</v>
      </c>
      <c r="CB103" s="24" t="s">
        <v>29</v>
      </c>
    </row>
    <row r="104" spans="2:80" s="1" customFormat="1" ht="13.9" customHeight="1">
      <c r="B104" s="57" t="str">
        <f>Roster_Selection_Men!AB134&amp;" " &amp; "V "</f>
        <v xml:space="preserve">Midway University V </v>
      </c>
      <c r="C104" s="57" t="str">
        <f>Roster_Selection_Men!AD134</f>
        <v>11-585106</v>
      </c>
      <c r="D104" s="57" t="str">
        <f>Roster_Selection_Men!AE134</f>
        <v>Charlie Smith</v>
      </c>
      <c r="E104" s="58"/>
      <c r="F104" s="1" t="str">
        <f>IF(ISERROR(Individual_Scores_Men_Var!E104), " ", IF(Individual_Scores_Men_Var!E104 = "Yes", "Yes", "  "))</f>
        <v xml:space="preserve">  </v>
      </c>
      <c r="G104" s="24" t="s">
        <v>29</v>
      </c>
      <c r="H104" s="24" t="s">
        <v>29</v>
      </c>
      <c r="I104" s="24" t="s">
        <v>29</v>
      </c>
      <c r="J104" s="24" t="s">
        <v>29</v>
      </c>
      <c r="K104" s="24" t="s">
        <v>29</v>
      </c>
      <c r="L104" s="24" t="s">
        <v>29</v>
      </c>
      <c r="M104" s="24" t="s">
        <v>29</v>
      </c>
      <c r="N104" s="24" t="s">
        <v>29</v>
      </c>
      <c r="O104" s="24" t="s">
        <v>29</v>
      </c>
      <c r="P104" s="24" t="s">
        <v>29</v>
      </c>
      <c r="Q104" s="24" t="s">
        <v>29</v>
      </c>
      <c r="R104" s="24" t="s">
        <v>29</v>
      </c>
      <c r="S104" s="24" t="s">
        <v>29</v>
      </c>
      <c r="T104" s="24" t="s">
        <v>29</v>
      </c>
      <c r="U104" s="24" t="s">
        <v>29</v>
      </c>
      <c r="V104" s="24" t="s">
        <v>29</v>
      </c>
      <c r="W104" s="24" t="s">
        <v>29</v>
      </c>
      <c r="X104" s="24" t="s">
        <v>29</v>
      </c>
      <c r="Y104" s="24" t="s">
        <v>29</v>
      </c>
      <c r="Z104" s="24" t="s">
        <v>29</v>
      </c>
      <c r="AA104" s="24" t="s">
        <v>29</v>
      </c>
      <c r="AB104" s="24" t="s">
        <v>29</v>
      </c>
      <c r="AC104" s="24" t="s">
        <v>29</v>
      </c>
      <c r="AD104" s="24" t="s">
        <v>29</v>
      </c>
      <c r="AE104" s="24" t="s">
        <v>29</v>
      </c>
      <c r="AF104" s="24" t="s">
        <v>29</v>
      </c>
      <c r="AG104" s="24" t="s">
        <v>29</v>
      </c>
      <c r="AH104" s="24" t="s">
        <v>29</v>
      </c>
      <c r="AI104" s="24" t="s">
        <v>29</v>
      </c>
      <c r="AJ104" s="24" t="s">
        <v>29</v>
      </c>
      <c r="AK104" s="24" t="s">
        <v>29</v>
      </c>
      <c r="AL104" s="24" t="s">
        <v>29</v>
      </c>
      <c r="AM104" s="24" t="s">
        <v>29</v>
      </c>
      <c r="AN104" s="24" t="s">
        <v>29</v>
      </c>
      <c r="AO104" s="24" t="s">
        <v>29</v>
      </c>
      <c r="AP104" s="24" t="s">
        <v>29</v>
      </c>
      <c r="AQ104" s="24" t="s">
        <v>29</v>
      </c>
      <c r="AR104" s="24" t="s">
        <v>29</v>
      </c>
      <c r="AS104" s="24" t="s">
        <v>29</v>
      </c>
      <c r="AT104" s="24" t="s">
        <v>29</v>
      </c>
      <c r="AU104" s="24" t="s">
        <v>29</v>
      </c>
      <c r="AV104" s="24" t="s">
        <v>29</v>
      </c>
      <c r="AW104" s="24" t="s">
        <v>29</v>
      </c>
      <c r="AX104" s="24" t="s">
        <v>29</v>
      </c>
      <c r="AY104" s="24" t="s">
        <v>29</v>
      </c>
      <c r="AZ104" s="24" t="s">
        <v>29</v>
      </c>
      <c r="BA104" s="24" t="s">
        <v>29</v>
      </c>
      <c r="BB104" s="24" t="s">
        <v>29</v>
      </c>
      <c r="BC104" s="24" t="s">
        <v>29</v>
      </c>
      <c r="BD104" s="24" t="s">
        <v>29</v>
      </c>
      <c r="BE104" s="24" t="s">
        <v>29</v>
      </c>
      <c r="BF104" s="24" t="s">
        <v>29</v>
      </c>
      <c r="BG104" s="24" t="s">
        <v>29</v>
      </c>
      <c r="BH104" s="24" t="s">
        <v>29</v>
      </c>
      <c r="BI104" s="24" t="s">
        <v>29</v>
      </c>
      <c r="BJ104" s="24" t="s">
        <v>29</v>
      </c>
      <c r="BK104" s="24" t="s">
        <v>29</v>
      </c>
      <c r="BL104" s="24" t="s">
        <v>29</v>
      </c>
      <c r="BM104" s="24" t="s">
        <v>29</v>
      </c>
      <c r="BN104" s="24" t="s">
        <v>29</v>
      </c>
      <c r="BO104" s="24" t="s">
        <v>29</v>
      </c>
      <c r="BP104" s="24" t="s">
        <v>29</v>
      </c>
      <c r="BQ104" s="24" t="s">
        <v>29</v>
      </c>
      <c r="BR104" s="24" t="s">
        <v>29</v>
      </c>
      <c r="BS104" s="24" t="s">
        <v>29</v>
      </c>
      <c r="BT104" s="24" t="s">
        <v>29</v>
      </c>
      <c r="BU104" s="24" t="s">
        <v>29</v>
      </c>
      <c r="BV104" s="24" t="s">
        <v>29</v>
      </c>
      <c r="BW104" s="24" t="s">
        <v>29</v>
      </c>
      <c r="BX104" s="24" t="s">
        <v>29</v>
      </c>
      <c r="BY104" s="24" t="s">
        <v>29</v>
      </c>
      <c r="BZ104" s="24" t="s">
        <v>29</v>
      </c>
      <c r="CA104" s="24" t="s">
        <v>29</v>
      </c>
      <c r="CB104" s="24" t="s">
        <v>29</v>
      </c>
    </row>
    <row r="105" spans="2:80" s="1" customFormat="1" ht="13.9" customHeight="1">
      <c r="B105" s="57" t="str">
        <f>Roster_Selection_Men!AB135&amp;" " &amp; "V "</f>
        <v xml:space="preserve">Midway University V </v>
      </c>
      <c r="C105" s="57" t="str">
        <f>Roster_Selection_Men!AD135</f>
        <v>11-601145</v>
      </c>
      <c r="D105" s="57" t="str">
        <f>Roster_Selection_Men!AE135</f>
        <v>Jackson Ryan</v>
      </c>
      <c r="E105" s="58"/>
      <c r="F105" s="1" t="str">
        <f>IF(ISERROR(Individual_Scores_Men_Var!E105), " ", IF(Individual_Scores_Men_Var!E105 = "Yes", "Yes", "  "))</f>
        <v xml:space="preserve">  </v>
      </c>
      <c r="G105" s="24" t="s">
        <v>29</v>
      </c>
      <c r="H105" s="24" t="s">
        <v>29</v>
      </c>
      <c r="I105" s="24" t="s">
        <v>29</v>
      </c>
      <c r="J105" s="24" t="s">
        <v>29</v>
      </c>
      <c r="K105" s="24" t="s">
        <v>29</v>
      </c>
      <c r="L105" s="24" t="s">
        <v>29</v>
      </c>
      <c r="M105" s="24" t="s">
        <v>29</v>
      </c>
      <c r="N105" s="24" t="s">
        <v>29</v>
      </c>
      <c r="O105" s="24" t="s">
        <v>29</v>
      </c>
      <c r="P105" s="24" t="s">
        <v>29</v>
      </c>
      <c r="Q105" s="24" t="s">
        <v>29</v>
      </c>
      <c r="R105" s="24" t="s">
        <v>29</v>
      </c>
      <c r="S105" s="24" t="s">
        <v>29</v>
      </c>
      <c r="T105" s="24" t="s">
        <v>29</v>
      </c>
      <c r="U105" s="24" t="s">
        <v>29</v>
      </c>
      <c r="V105" s="24" t="s">
        <v>29</v>
      </c>
      <c r="W105" s="24" t="s">
        <v>29</v>
      </c>
      <c r="X105" s="24" t="s">
        <v>29</v>
      </c>
      <c r="Y105" s="24" t="s">
        <v>29</v>
      </c>
      <c r="Z105" s="24" t="s">
        <v>29</v>
      </c>
      <c r="AA105" s="24" t="s">
        <v>29</v>
      </c>
      <c r="AB105" s="24" t="s">
        <v>29</v>
      </c>
      <c r="AC105" s="24" t="s">
        <v>29</v>
      </c>
      <c r="AD105" s="24" t="s">
        <v>29</v>
      </c>
      <c r="AE105" s="24" t="s">
        <v>29</v>
      </c>
      <c r="AF105" s="24" t="s">
        <v>29</v>
      </c>
      <c r="AG105" s="24" t="s">
        <v>29</v>
      </c>
      <c r="AH105" s="24" t="s">
        <v>29</v>
      </c>
      <c r="AI105" s="24" t="s">
        <v>29</v>
      </c>
      <c r="AJ105" s="24" t="s">
        <v>29</v>
      </c>
      <c r="AK105" s="24" t="s">
        <v>29</v>
      </c>
      <c r="AL105" s="24" t="s">
        <v>29</v>
      </c>
      <c r="AM105" s="24" t="s">
        <v>29</v>
      </c>
      <c r="AN105" s="24" t="s">
        <v>29</v>
      </c>
      <c r="AO105" s="24" t="s">
        <v>29</v>
      </c>
      <c r="AP105" s="24" t="s">
        <v>29</v>
      </c>
      <c r="AQ105" s="24" t="s">
        <v>29</v>
      </c>
      <c r="AR105" s="24" t="s">
        <v>29</v>
      </c>
      <c r="AS105" s="24" t="s">
        <v>29</v>
      </c>
      <c r="AT105" s="24" t="s">
        <v>29</v>
      </c>
      <c r="AU105" s="24" t="s">
        <v>29</v>
      </c>
      <c r="AV105" s="24" t="s">
        <v>29</v>
      </c>
      <c r="AW105" s="24" t="s">
        <v>29</v>
      </c>
      <c r="AX105" s="24" t="s">
        <v>29</v>
      </c>
      <c r="AY105" s="24" t="s">
        <v>29</v>
      </c>
      <c r="AZ105" s="24" t="s">
        <v>29</v>
      </c>
      <c r="BA105" s="24" t="s">
        <v>29</v>
      </c>
      <c r="BB105" s="24" t="s">
        <v>29</v>
      </c>
      <c r="BC105" s="24" t="s">
        <v>29</v>
      </c>
      <c r="BD105" s="24" t="s">
        <v>29</v>
      </c>
      <c r="BE105" s="24" t="s">
        <v>29</v>
      </c>
      <c r="BF105" s="24" t="s">
        <v>29</v>
      </c>
      <c r="BG105" s="24" t="s">
        <v>29</v>
      </c>
      <c r="BH105" s="24" t="s">
        <v>29</v>
      </c>
      <c r="BI105" s="24" t="s">
        <v>29</v>
      </c>
      <c r="BJ105" s="24" t="s">
        <v>29</v>
      </c>
      <c r="BK105" s="24" t="s">
        <v>29</v>
      </c>
      <c r="BL105" s="24" t="s">
        <v>29</v>
      </c>
      <c r="BM105" s="24" t="s">
        <v>29</v>
      </c>
      <c r="BN105" s="24" t="s">
        <v>29</v>
      </c>
      <c r="BO105" s="24" t="s">
        <v>29</v>
      </c>
      <c r="BP105" s="24" t="s">
        <v>29</v>
      </c>
      <c r="BQ105" s="24" t="s">
        <v>29</v>
      </c>
      <c r="BR105" s="24" t="s">
        <v>29</v>
      </c>
      <c r="BS105" s="24" t="s">
        <v>29</v>
      </c>
      <c r="BT105" s="24" t="s">
        <v>29</v>
      </c>
      <c r="BU105" s="24" t="s">
        <v>29</v>
      </c>
      <c r="BV105" s="24" t="s">
        <v>29</v>
      </c>
      <c r="BW105" s="24" t="s">
        <v>29</v>
      </c>
      <c r="BX105" s="24" t="s">
        <v>29</v>
      </c>
      <c r="BY105" s="24" t="s">
        <v>29</v>
      </c>
      <c r="BZ105" s="24" t="s">
        <v>29</v>
      </c>
      <c r="CA105" s="24" t="s">
        <v>29</v>
      </c>
      <c r="CB105" s="24" t="s">
        <v>29</v>
      </c>
    </row>
    <row r="106" spans="2:80" s="1" customFormat="1" ht="13.9" customHeight="1">
      <c r="B106" s="57" t="str">
        <f>Roster_Selection_Men!AB136&amp;" " &amp; "V "</f>
        <v xml:space="preserve">Midway University V </v>
      </c>
      <c r="C106" s="57" t="str">
        <f>Roster_Selection_Men!AD136</f>
        <v>11-528742</v>
      </c>
      <c r="D106" s="57" t="str">
        <f>Roster_Selection_Men!AE136</f>
        <v>Joshua Nelson</v>
      </c>
      <c r="E106" s="58"/>
      <c r="F106" s="1" t="str">
        <f>IF(ISERROR(Individual_Scores_Men_Var!E106), " ", IF(Individual_Scores_Men_Var!E106 = "Yes", "Yes", "  "))</f>
        <v xml:space="preserve">  </v>
      </c>
      <c r="G106" s="24" t="s">
        <v>29</v>
      </c>
      <c r="H106" s="24" t="s">
        <v>29</v>
      </c>
      <c r="I106" s="24" t="s">
        <v>29</v>
      </c>
      <c r="J106" s="24" t="s">
        <v>29</v>
      </c>
      <c r="K106" s="24" t="s">
        <v>29</v>
      </c>
      <c r="L106" s="24" t="s">
        <v>29</v>
      </c>
      <c r="M106" s="24" t="s">
        <v>29</v>
      </c>
      <c r="N106" s="24" t="s">
        <v>29</v>
      </c>
      <c r="O106" s="24" t="s">
        <v>29</v>
      </c>
      <c r="P106" s="24" t="s">
        <v>29</v>
      </c>
      <c r="Q106" s="24" t="s">
        <v>29</v>
      </c>
      <c r="R106" s="24" t="s">
        <v>29</v>
      </c>
      <c r="S106" s="24" t="s">
        <v>29</v>
      </c>
      <c r="T106" s="24" t="s">
        <v>29</v>
      </c>
      <c r="U106" s="24" t="s">
        <v>29</v>
      </c>
      <c r="V106" s="24" t="s">
        <v>29</v>
      </c>
      <c r="W106" s="24" t="s">
        <v>29</v>
      </c>
      <c r="X106" s="24" t="s">
        <v>29</v>
      </c>
      <c r="Y106" s="24" t="s">
        <v>29</v>
      </c>
      <c r="Z106" s="24" t="s">
        <v>29</v>
      </c>
      <c r="AA106" s="24" t="s">
        <v>29</v>
      </c>
      <c r="AB106" s="24" t="s">
        <v>29</v>
      </c>
      <c r="AC106" s="24" t="s">
        <v>29</v>
      </c>
      <c r="AD106" s="24" t="s">
        <v>29</v>
      </c>
      <c r="AE106" s="24" t="s">
        <v>29</v>
      </c>
      <c r="AF106" s="24" t="s">
        <v>29</v>
      </c>
      <c r="AG106" s="24" t="s">
        <v>29</v>
      </c>
      <c r="AH106" s="24" t="s">
        <v>29</v>
      </c>
      <c r="AI106" s="24" t="s">
        <v>29</v>
      </c>
      <c r="AJ106" s="24" t="s">
        <v>29</v>
      </c>
      <c r="AK106" s="24" t="s">
        <v>29</v>
      </c>
      <c r="AL106" s="24" t="s">
        <v>29</v>
      </c>
      <c r="AM106" s="24" t="s">
        <v>29</v>
      </c>
      <c r="AN106" s="24" t="s">
        <v>29</v>
      </c>
      <c r="AO106" s="24" t="s">
        <v>29</v>
      </c>
      <c r="AP106" s="24" t="s">
        <v>29</v>
      </c>
      <c r="AQ106" s="24" t="s">
        <v>29</v>
      </c>
      <c r="AR106" s="24" t="s">
        <v>29</v>
      </c>
      <c r="AS106" s="24" t="s">
        <v>29</v>
      </c>
      <c r="AT106" s="24" t="s">
        <v>29</v>
      </c>
      <c r="AU106" s="24" t="s">
        <v>29</v>
      </c>
      <c r="AV106" s="24" t="s">
        <v>29</v>
      </c>
      <c r="AW106" s="24" t="s">
        <v>29</v>
      </c>
      <c r="AX106" s="24" t="s">
        <v>29</v>
      </c>
      <c r="AY106" s="24" t="s">
        <v>29</v>
      </c>
      <c r="AZ106" s="24" t="s">
        <v>29</v>
      </c>
      <c r="BA106" s="24" t="s">
        <v>29</v>
      </c>
      <c r="BB106" s="24" t="s">
        <v>29</v>
      </c>
      <c r="BC106" s="24" t="s">
        <v>29</v>
      </c>
      <c r="BD106" s="24" t="s">
        <v>29</v>
      </c>
      <c r="BE106" s="24" t="s">
        <v>29</v>
      </c>
      <c r="BF106" s="24" t="s">
        <v>29</v>
      </c>
      <c r="BG106" s="24" t="s">
        <v>29</v>
      </c>
      <c r="BH106" s="24" t="s">
        <v>29</v>
      </c>
      <c r="BI106" s="24" t="s">
        <v>29</v>
      </c>
      <c r="BJ106" s="24" t="s">
        <v>29</v>
      </c>
      <c r="BK106" s="24" t="s">
        <v>29</v>
      </c>
      <c r="BL106" s="24" t="s">
        <v>29</v>
      </c>
      <c r="BM106" s="24" t="s">
        <v>29</v>
      </c>
      <c r="BN106" s="24" t="s">
        <v>29</v>
      </c>
      <c r="BO106" s="24" t="s">
        <v>29</v>
      </c>
      <c r="BP106" s="24" t="s">
        <v>29</v>
      </c>
      <c r="BQ106" s="24" t="s">
        <v>29</v>
      </c>
      <c r="BR106" s="24" t="s">
        <v>29</v>
      </c>
      <c r="BS106" s="24" t="s">
        <v>29</v>
      </c>
      <c r="BT106" s="24" t="s">
        <v>29</v>
      </c>
      <c r="BU106" s="24" t="s">
        <v>29</v>
      </c>
      <c r="BV106" s="24" t="s">
        <v>29</v>
      </c>
      <c r="BW106" s="24" t="s">
        <v>29</v>
      </c>
      <c r="BX106" s="24" t="s">
        <v>29</v>
      </c>
      <c r="BY106" s="24" t="s">
        <v>29</v>
      </c>
      <c r="BZ106" s="24" t="s">
        <v>29</v>
      </c>
      <c r="CA106" s="24" t="s">
        <v>29</v>
      </c>
      <c r="CB106" s="24" t="s">
        <v>29</v>
      </c>
    </row>
    <row r="107" spans="2:80" s="1" customFormat="1" ht="13.9" customHeight="1">
      <c r="B107" s="57" t="str">
        <f>Roster_Selection_Men!AB137&amp;" " &amp; "V "</f>
        <v xml:space="preserve">Midway University V </v>
      </c>
      <c r="C107" s="57" t="str">
        <f>Roster_Selection_Men!AD137</f>
        <v>15-96052</v>
      </c>
      <c r="D107" s="57" t="str">
        <f>Roster_Selection_Men!AE137</f>
        <v>Logan Tincher</v>
      </c>
      <c r="E107" s="58"/>
      <c r="F107" s="1" t="str">
        <f>IF(ISERROR(Individual_Scores_Men_Var!E107), " ", IF(Individual_Scores_Men_Var!E107 = "Yes", "Yes", "  "))</f>
        <v xml:space="preserve">  </v>
      </c>
      <c r="G107" s="24" t="s">
        <v>29</v>
      </c>
      <c r="H107" s="24" t="s">
        <v>29</v>
      </c>
      <c r="I107" s="24" t="s">
        <v>29</v>
      </c>
      <c r="J107" s="24" t="s">
        <v>29</v>
      </c>
      <c r="K107" s="24" t="s">
        <v>29</v>
      </c>
      <c r="L107" s="24" t="s">
        <v>29</v>
      </c>
      <c r="M107" s="24" t="s">
        <v>29</v>
      </c>
      <c r="N107" s="24" t="s">
        <v>29</v>
      </c>
      <c r="O107" s="24" t="s">
        <v>29</v>
      </c>
      <c r="P107" s="24" t="s">
        <v>29</v>
      </c>
      <c r="Q107" s="24" t="s">
        <v>29</v>
      </c>
      <c r="R107" s="24" t="s">
        <v>29</v>
      </c>
      <c r="S107" s="24" t="s">
        <v>29</v>
      </c>
      <c r="T107" s="24" t="s">
        <v>29</v>
      </c>
      <c r="U107" s="24" t="s">
        <v>29</v>
      </c>
      <c r="V107" s="24" t="s">
        <v>29</v>
      </c>
      <c r="W107" s="24" t="s">
        <v>29</v>
      </c>
      <c r="X107" s="24" t="s">
        <v>29</v>
      </c>
      <c r="Y107" s="24" t="s">
        <v>29</v>
      </c>
      <c r="Z107" s="24" t="s">
        <v>29</v>
      </c>
      <c r="AA107" s="24" t="s">
        <v>29</v>
      </c>
      <c r="AB107" s="24" t="s">
        <v>29</v>
      </c>
      <c r="AC107" s="24" t="s">
        <v>29</v>
      </c>
      <c r="AD107" s="24" t="s">
        <v>29</v>
      </c>
      <c r="AE107" s="24" t="s">
        <v>29</v>
      </c>
      <c r="AF107" s="24" t="s">
        <v>29</v>
      </c>
      <c r="AG107" s="24" t="s">
        <v>29</v>
      </c>
      <c r="AH107" s="24" t="s">
        <v>29</v>
      </c>
      <c r="AI107" s="24" t="s">
        <v>29</v>
      </c>
      <c r="AJ107" s="24" t="s">
        <v>29</v>
      </c>
      <c r="AK107" s="24" t="s">
        <v>29</v>
      </c>
      <c r="AL107" s="24" t="s">
        <v>29</v>
      </c>
      <c r="AM107" s="24" t="s">
        <v>29</v>
      </c>
      <c r="AN107" s="24" t="s">
        <v>29</v>
      </c>
      <c r="AO107" s="24" t="s">
        <v>29</v>
      </c>
      <c r="AP107" s="24" t="s">
        <v>29</v>
      </c>
      <c r="AQ107" s="24" t="s">
        <v>29</v>
      </c>
      <c r="AR107" s="24" t="s">
        <v>29</v>
      </c>
      <c r="AS107" s="24" t="s">
        <v>29</v>
      </c>
      <c r="AT107" s="24" t="s">
        <v>29</v>
      </c>
      <c r="AU107" s="24" t="s">
        <v>29</v>
      </c>
      <c r="AV107" s="24" t="s">
        <v>29</v>
      </c>
      <c r="AW107" s="24" t="s">
        <v>29</v>
      </c>
      <c r="AX107" s="24" t="s">
        <v>29</v>
      </c>
      <c r="AY107" s="24" t="s">
        <v>29</v>
      </c>
      <c r="AZ107" s="24" t="s">
        <v>29</v>
      </c>
      <c r="BA107" s="24" t="s">
        <v>29</v>
      </c>
      <c r="BB107" s="24" t="s">
        <v>29</v>
      </c>
      <c r="BC107" s="24" t="s">
        <v>29</v>
      </c>
      <c r="BD107" s="24" t="s">
        <v>29</v>
      </c>
      <c r="BE107" s="24" t="s">
        <v>29</v>
      </c>
      <c r="BF107" s="24" t="s">
        <v>29</v>
      </c>
      <c r="BG107" s="24" t="s">
        <v>29</v>
      </c>
      <c r="BH107" s="24" t="s">
        <v>29</v>
      </c>
      <c r="BI107" s="24" t="s">
        <v>29</v>
      </c>
      <c r="BJ107" s="24" t="s">
        <v>29</v>
      </c>
      <c r="BK107" s="24" t="s">
        <v>29</v>
      </c>
      <c r="BL107" s="24" t="s">
        <v>29</v>
      </c>
      <c r="BM107" s="24" t="s">
        <v>29</v>
      </c>
      <c r="BN107" s="24" t="s">
        <v>29</v>
      </c>
      <c r="BO107" s="24" t="s">
        <v>29</v>
      </c>
      <c r="BP107" s="24" t="s">
        <v>29</v>
      </c>
      <c r="BQ107" s="24" t="s">
        <v>29</v>
      </c>
      <c r="BR107" s="24" t="s">
        <v>29</v>
      </c>
      <c r="BS107" s="24" t="s">
        <v>29</v>
      </c>
      <c r="BT107" s="24" t="s">
        <v>29</v>
      </c>
      <c r="BU107" s="24" t="s">
        <v>29</v>
      </c>
      <c r="BV107" s="24" t="s">
        <v>29</v>
      </c>
      <c r="BW107" s="24" t="s">
        <v>29</v>
      </c>
      <c r="BX107" s="24" t="s">
        <v>29</v>
      </c>
      <c r="BY107" s="24" t="s">
        <v>29</v>
      </c>
      <c r="BZ107" s="24" t="s">
        <v>29</v>
      </c>
      <c r="CA107" s="24" t="s">
        <v>29</v>
      </c>
      <c r="CB107" s="24" t="s">
        <v>29</v>
      </c>
    </row>
    <row r="108" spans="2:80" s="1" customFormat="1" ht="13.9" customHeight="1">
      <c r="B108" s="57" t="str">
        <f>Roster_Selection_Men!AB138&amp;" " &amp; "V "</f>
        <v xml:space="preserve">Midway University V </v>
      </c>
      <c r="C108" s="57" t="str">
        <f>Roster_Selection_Men!AD138</f>
        <v>15-166182</v>
      </c>
      <c r="D108" s="57" t="str">
        <f>Roster_Selection_Men!AE138</f>
        <v>Ryan Tuite</v>
      </c>
      <c r="E108" s="58"/>
      <c r="F108" s="1" t="str">
        <f>IF(ISERROR(Individual_Scores_Men_Var!E108), " ", IF(Individual_Scores_Men_Var!E108 = "Yes", "Yes", "  "))</f>
        <v xml:space="preserve">  </v>
      </c>
      <c r="G108" s="24" t="s">
        <v>29</v>
      </c>
      <c r="H108" s="24" t="s">
        <v>29</v>
      </c>
      <c r="I108" s="24" t="s">
        <v>29</v>
      </c>
      <c r="J108" s="24" t="s">
        <v>29</v>
      </c>
      <c r="K108" s="24" t="s">
        <v>29</v>
      </c>
      <c r="L108" s="24" t="s">
        <v>29</v>
      </c>
      <c r="M108" s="24" t="s">
        <v>29</v>
      </c>
      <c r="N108" s="24" t="s">
        <v>29</v>
      </c>
      <c r="O108" s="24" t="s">
        <v>29</v>
      </c>
      <c r="P108" s="24" t="s">
        <v>29</v>
      </c>
      <c r="Q108" s="24" t="s">
        <v>29</v>
      </c>
      <c r="R108" s="24" t="s">
        <v>29</v>
      </c>
      <c r="S108" s="24" t="s">
        <v>29</v>
      </c>
      <c r="T108" s="24" t="s">
        <v>29</v>
      </c>
      <c r="U108" s="24" t="s">
        <v>29</v>
      </c>
      <c r="V108" s="24" t="s">
        <v>29</v>
      </c>
      <c r="W108" s="24" t="s">
        <v>29</v>
      </c>
      <c r="X108" s="24" t="s">
        <v>29</v>
      </c>
      <c r="Y108" s="24" t="s">
        <v>29</v>
      </c>
      <c r="Z108" s="24" t="s">
        <v>29</v>
      </c>
      <c r="AA108" s="24" t="s">
        <v>29</v>
      </c>
      <c r="AB108" s="24" t="s">
        <v>29</v>
      </c>
      <c r="AC108" s="24" t="s">
        <v>29</v>
      </c>
      <c r="AD108" s="24" t="s">
        <v>29</v>
      </c>
      <c r="AE108" s="24" t="s">
        <v>29</v>
      </c>
      <c r="AF108" s="24" t="s">
        <v>29</v>
      </c>
      <c r="AG108" s="24" t="s">
        <v>29</v>
      </c>
      <c r="AH108" s="24" t="s">
        <v>29</v>
      </c>
      <c r="AI108" s="24" t="s">
        <v>29</v>
      </c>
      <c r="AJ108" s="24" t="s">
        <v>29</v>
      </c>
      <c r="AK108" s="24" t="s">
        <v>29</v>
      </c>
      <c r="AL108" s="24" t="s">
        <v>29</v>
      </c>
      <c r="AM108" s="24" t="s">
        <v>29</v>
      </c>
      <c r="AN108" s="24" t="s">
        <v>29</v>
      </c>
      <c r="AO108" s="24" t="s">
        <v>29</v>
      </c>
      <c r="AP108" s="24" t="s">
        <v>29</v>
      </c>
      <c r="AQ108" s="24" t="s">
        <v>29</v>
      </c>
      <c r="AR108" s="24" t="s">
        <v>29</v>
      </c>
      <c r="AS108" s="24" t="s">
        <v>29</v>
      </c>
      <c r="AT108" s="24" t="s">
        <v>29</v>
      </c>
      <c r="AU108" s="24" t="s">
        <v>29</v>
      </c>
      <c r="AV108" s="24" t="s">
        <v>29</v>
      </c>
      <c r="AW108" s="24" t="s">
        <v>29</v>
      </c>
      <c r="AX108" s="24" t="s">
        <v>29</v>
      </c>
      <c r="AY108" s="24" t="s">
        <v>29</v>
      </c>
      <c r="AZ108" s="24" t="s">
        <v>29</v>
      </c>
      <c r="BA108" s="24" t="s">
        <v>29</v>
      </c>
      <c r="BB108" s="24" t="s">
        <v>29</v>
      </c>
      <c r="BC108" s="24" t="s">
        <v>29</v>
      </c>
      <c r="BD108" s="24" t="s">
        <v>29</v>
      </c>
      <c r="BE108" s="24" t="s">
        <v>29</v>
      </c>
      <c r="BF108" s="24" t="s">
        <v>29</v>
      </c>
      <c r="BG108" s="24" t="s">
        <v>29</v>
      </c>
      <c r="BH108" s="24" t="s">
        <v>29</v>
      </c>
      <c r="BI108" s="24" t="s">
        <v>29</v>
      </c>
      <c r="BJ108" s="24" t="s">
        <v>29</v>
      </c>
      <c r="BK108" s="24" t="s">
        <v>29</v>
      </c>
      <c r="BL108" s="24" t="s">
        <v>29</v>
      </c>
      <c r="BM108" s="24" t="s">
        <v>29</v>
      </c>
      <c r="BN108" s="24" t="s">
        <v>29</v>
      </c>
      <c r="BO108" s="24" t="s">
        <v>29</v>
      </c>
      <c r="BP108" s="24" t="s">
        <v>29</v>
      </c>
      <c r="BQ108" s="24" t="s">
        <v>29</v>
      </c>
      <c r="BR108" s="24" t="s">
        <v>29</v>
      </c>
      <c r="BS108" s="24" t="s">
        <v>29</v>
      </c>
      <c r="BT108" s="24" t="s">
        <v>29</v>
      </c>
      <c r="BU108" s="24" t="s">
        <v>29</v>
      </c>
      <c r="BV108" s="24" t="s">
        <v>29</v>
      </c>
      <c r="BW108" s="24" t="s">
        <v>29</v>
      </c>
      <c r="BX108" s="24" t="s">
        <v>29</v>
      </c>
      <c r="BY108" s="24" t="s">
        <v>29</v>
      </c>
      <c r="BZ108" s="24" t="s">
        <v>29</v>
      </c>
      <c r="CA108" s="24" t="s">
        <v>29</v>
      </c>
      <c r="CB108" s="24" t="s">
        <v>29</v>
      </c>
    </row>
    <row r="109" spans="2:80" s="1" customFormat="1" ht="13.9" customHeight="1">
      <c r="B109" s="57" t="str">
        <f>Roster_Selection_Men!AB139&amp;" " &amp; "V "</f>
        <v xml:space="preserve">Midway University V </v>
      </c>
      <c r="C109" s="57" t="str">
        <f>Roster_Selection_Men!AD139</f>
        <v>11-304847</v>
      </c>
      <c r="D109" s="57" t="str">
        <f>Roster_Selection_Men!AE139</f>
        <v>Troy Lund</v>
      </c>
      <c r="E109" s="58"/>
      <c r="F109" s="1" t="str">
        <f>IF(ISERROR(Individual_Scores_Men_Var!E109), " ", IF(Individual_Scores_Men_Var!E109 = "Yes", "Yes", "  "))</f>
        <v xml:space="preserve">  </v>
      </c>
      <c r="G109" s="24" t="s">
        <v>29</v>
      </c>
      <c r="H109" s="24" t="s">
        <v>29</v>
      </c>
      <c r="I109" s="24" t="s">
        <v>29</v>
      </c>
      <c r="J109" s="24" t="s">
        <v>29</v>
      </c>
      <c r="K109" s="24" t="s">
        <v>29</v>
      </c>
      <c r="L109" s="24" t="s">
        <v>29</v>
      </c>
      <c r="M109" s="24" t="s">
        <v>29</v>
      </c>
      <c r="N109" s="24" t="s">
        <v>29</v>
      </c>
      <c r="O109" s="24" t="s">
        <v>29</v>
      </c>
      <c r="P109" s="24" t="s">
        <v>29</v>
      </c>
      <c r="Q109" s="24" t="s">
        <v>29</v>
      </c>
      <c r="R109" s="24" t="s">
        <v>29</v>
      </c>
      <c r="S109" s="24" t="s">
        <v>29</v>
      </c>
      <c r="T109" s="24" t="s">
        <v>29</v>
      </c>
      <c r="U109" s="24" t="s">
        <v>29</v>
      </c>
      <c r="V109" s="24" t="s">
        <v>29</v>
      </c>
      <c r="W109" s="24" t="s">
        <v>29</v>
      </c>
      <c r="X109" s="24" t="s">
        <v>29</v>
      </c>
      <c r="Y109" s="24" t="s">
        <v>29</v>
      </c>
      <c r="Z109" s="24" t="s">
        <v>29</v>
      </c>
      <c r="AA109" s="24" t="s">
        <v>29</v>
      </c>
      <c r="AB109" s="24" t="s">
        <v>29</v>
      </c>
      <c r="AC109" s="24" t="s">
        <v>29</v>
      </c>
      <c r="AD109" s="24" t="s">
        <v>29</v>
      </c>
      <c r="AE109" s="24" t="s">
        <v>29</v>
      </c>
      <c r="AF109" s="24" t="s">
        <v>29</v>
      </c>
      <c r="AG109" s="24" t="s">
        <v>29</v>
      </c>
      <c r="AH109" s="24" t="s">
        <v>29</v>
      </c>
      <c r="AI109" s="24" t="s">
        <v>29</v>
      </c>
      <c r="AJ109" s="24" t="s">
        <v>29</v>
      </c>
      <c r="AK109" s="24" t="s">
        <v>29</v>
      </c>
      <c r="AL109" s="24" t="s">
        <v>29</v>
      </c>
      <c r="AM109" s="24" t="s">
        <v>29</v>
      </c>
      <c r="AN109" s="24" t="s">
        <v>29</v>
      </c>
      <c r="AO109" s="24" t="s">
        <v>29</v>
      </c>
      <c r="AP109" s="24" t="s">
        <v>29</v>
      </c>
      <c r="AQ109" s="24" t="s">
        <v>29</v>
      </c>
      <c r="AR109" s="24" t="s">
        <v>29</v>
      </c>
      <c r="AS109" s="24" t="s">
        <v>29</v>
      </c>
      <c r="AT109" s="24" t="s">
        <v>29</v>
      </c>
      <c r="AU109" s="24" t="s">
        <v>29</v>
      </c>
      <c r="AV109" s="24" t="s">
        <v>29</v>
      </c>
      <c r="AW109" s="24" t="s">
        <v>29</v>
      </c>
      <c r="AX109" s="24" t="s">
        <v>29</v>
      </c>
      <c r="AY109" s="24" t="s">
        <v>29</v>
      </c>
      <c r="AZ109" s="24" t="s">
        <v>29</v>
      </c>
      <c r="BA109" s="24" t="s">
        <v>29</v>
      </c>
      <c r="BB109" s="24" t="s">
        <v>29</v>
      </c>
      <c r="BC109" s="24" t="s">
        <v>29</v>
      </c>
      <c r="BD109" s="24" t="s">
        <v>29</v>
      </c>
      <c r="BE109" s="24" t="s">
        <v>29</v>
      </c>
      <c r="BF109" s="24" t="s">
        <v>29</v>
      </c>
      <c r="BG109" s="24" t="s">
        <v>29</v>
      </c>
      <c r="BH109" s="24" t="s">
        <v>29</v>
      </c>
      <c r="BI109" s="24" t="s">
        <v>29</v>
      </c>
      <c r="BJ109" s="24" t="s">
        <v>29</v>
      </c>
      <c r="BK109" s="24" t="s">
        <v>29</v>
      </c>
      <c r="BL109" s="24" t="s">
        <v>29</v>
      </c>
      <c r="BM109" s="24" t="s">
        <v>29</v>
      </c>
      <c r="BN109" s="24" t="s">
        <v>29</v>
      </c>
      <c r="BO109" s="24" t="s">
        <v>29</v>
      </c>
      <c r="BP109" s="24" t="s">
        <v>29</v>
      </c>
      <c r="BQ109" s="24" t="s">
        <v>29</v>
      </c>
      <c r="BR109" s="24" t="s">
        <v>29</v>
      </c>
      <c r="BS109" s="24" t="s">
        <v>29</v>
      </c>
      <c r="BT109" s="24" t="s">
        <v>29</v>
      </c>
      <c r="BU109" s="24" t="s">
        <v>29</v>
      </c>
      <c r="BV109" s="24" t="s">
        <v>29</v>
      </c>
      <c r="BW109" s="24" t="s">
        <v>29</v>
      </c>
      <c r="BX109" s="24" t="s">
        <v>29</v>
      </c>
      <c r="BY109" s="24" t="s">
        <v>29</v>
      </c>
      <c r="BZ109" s="24" t="s">
        <v>29</v>
      </c>
      <c r="CA109" s="24" t="s">
        <v>29</v>
      </c>
      <c r="CB109" s="24" t="s">
        <v>29</v>
      </c>
    </row>
    <row r="110" spans="2:80" s="1" customFormat="1" ht="13.9" customHeight="1">
      <c r="B110" s="57" t="str">
        <f>Roster_Selection_Men!AB140&amp;" " &amp; "V "</f>
        <v xml:space="preserve">Midway University V </v>
      </c>
      <c r="C110" s="57" t="str">
        <f>Roster_Selection_Men!AD140</f>
        <v>19-80564</v>
      </c>
      <c r="D110" s="57" t="str">
        <f>Roster_Selection_Men!AE140</f>
        <v>Zach Dickerson</v>
      </c>
      <c r="E110" s="58"/>
      <c r="F110" s="1" t="str">
        <f>IF(ISERROR(Individual_Scores_Men_Var!E110), " ", IF(Individual_Scores_Men_Var!E110 = "Yes", "Yes", "  "))</f>
        <v xml:space="preserve">  </v>
      </c>
      <c r="G110" s="24" t="s">
        <v>29</v>
      </c>
      <c r="H110" s="24" t="s">
        <v>29</v>
      </c>
      <c r="I110" s="24" t="s">
        <v>29</v>
      </c>
      <c r="J110" s="24" t="s">
        <v>29</v>
      </c>
      <c r="K110" s="24" t="s">
        <v>29</v>
      </c>
      <c r="L110" s="24" t="s">
        <v>29</v>
      </c>
      <c r="M110" s="24" t="s">
        <v>29</v>
      </c>
      <c r="N110" s="24" t="s">
        <v>29</v>
      </c>
      <c r="O110" s="24" t="s">
        <v>29</v>
      </c>
      <c r="P110" s="24" t="s">
        <v>29</v>
      </c>
      <c r="Q110" s="24" t="s">
        <v>29</v>
      </c>
      <c r="R110" s="24" t="s">
        <v>29</v>
      </c>
      <c r="S110" s="24" t="s">
        <v>29</v>
      </c>
      <c r="T110" s="24" t="s">
        <v>29</v>
      </c>
      <c r="U110" s="24" t="s">
        <v>29</v>
      </c>
      <c r="V110" s="24" t="s">
        <v>29</v>
      </c>
      <c r="W110" s="24" t="s">
        <v>29</v>
      </c>
      <c r="X110" s="24" t="s">
        <v>29</v>
      </c>
      <c r="Y110" s="24" t="s">
        <v>29</v>
      </c>
      <c r="Z110" s="24" t="s">
        <v>29</v>
      </c>
      <c r="AA110" s="24" t="s">
        <v>29</v>
      </c>
      <c r="AB110" s="24" t="s">
        <v>29</v>
      </c>
      <c r="AC110" s="24" t="s">
        <v>29</v>
      </c>
      <c r="AD110" s="24" t="s">
        <v>29</v>
      </c>
      <c r="AE110" s="24" t="s">
        <v>29</v>
      </c>
      <c r="AF110" s="24" t="s">
        <v>29</v>
      </c>
      <c r="AG110" s="24" t="s">
        <v>29</v>
      </c>
      <c r="AH110" s="24" t="s">
        <v>29</v>
      </c>
      <c r="AI110" s="24" t="s">
        <v>29</v>
      </c>
      <c r="AJ110" s="24" t="s">
        <v>29</v>
      </c>
      <c r="AK110" s="24" t="s">
        <v>29</v>
      </c>
      <c r="AL110" s="24" t="s">
        <v>29</v>
      </c>
      <c r="AM110" s="24" t="s">
        <v>29</v>
      </c>
      <c r="AN110" s="24" t="s">
        <v>29</v>
      </c>
      <c r="AO110" s="24" t="s">
        <v>29</v>
      </c>
      <c r="AP110" s="24" t="s">
        <v>29</v>
      </c>
      <c r="AQ110" s="24" t="s">
        <v>29</v>
      </c>
      <c r="AR110" s="24" t="s">
        <v>29</v>
      </c>
      <c r="AS110" s="24" t="s">
        <v>29</v>
      </c>
      <c r="AT110" s="24" t="s">
        <v>29</v>
      </c>
      <c r="AU110" s="24" t="s">
        <v>29</v>
      </c>
      <c r="AV110" s="24" t="s">
        <v>29</v>
      </c>
      <c r="AW110" s="24" t="s">
        <v>29</v>
      </c>
      <c r="AX110" s="24" t="s">
        <v>29</v>
      </c>
      <c r="AY110" s="24" t="s">
        <v>29</v>
      </c>
      <c r="AZ110" s="24" t="s">
        <v>29</v>
      </c>
      <c r="BA110" s="24" t="s">
        <v>29</v>
      </c>
      <c r="BB110" s="24" t="s">
        <v>29</v>
      </c>
      <c r="BC110" s="24" t="s">
        <v>29</v>
      </c>
      <c r="BD110" s="24" t="s">
        <v>29</v>
      </c>
      <c r="BE110" s="24" t="s">
        <v>29</v>
      </c>
      <c r="BF110" s="24" t="s">
        <v>29</v>
      </c>
      <c r="BG110" s="24" t="s">
        <v>29</v>
      </c>
      <c r="BH110" s="24" t="s">
        <v>29</v>
      </c>
      <c r="BI110" s="24" t="s">
        <v>29</v>
      </c>
      <c r="BJ110" s="24" t="s">
        <v>29</v>
      </c>
      <c r="BK110" s="24" t="s">
        <v>29</v>
      </c>
      <c r="BL110" s="24" t="s">
        <v>29</v>
      </c>
      <c r="BM110" s="24" t="s">
        <v>29</v>
      </c>
      <c r="BN110" s="24" t="s">
        <v>29</v>
      </c>
      <c r="BO110" s="24" t="s">
        <v>29</v>
      </c>
      <c r="BP110" s="24" t="s">
        <v>29</v>
      </c>
      <c r="BQ110" s="24" t="s">
        <v>29</v>
      </c>
      <c r="BR110" s="24" t="s">
        <v>29</v>
      </c>
      <c r="BS110" s="24" t="s">
        <v>29</v>
      </c>
      <c r="BT110" s="24" t="s">
        <v>29</v>
      </c>
      <c r="BU110" s="24" t="s">
        <v>29</v>
      </c>
      <c r="BV110" s="24" t="s">
        <v>29</v>
      </c>
      <c r="BW110" s="24" t="s">
        <v>29</v>
      </c>
      <c r="BX110" s="24" t="s">
        <v>29</v>
      </c>
      <c r="BY110" s="24" t="s">
        <v>29</v>
      </c>
      <c r="BZ110" s="24" t="s">
        <v>29</v>
      </c>
      <c r="CA110" s="24" t="s">
        <v>29</v>
      </c>
      <c r="CB110" s="24" t="s">
        <v>29</v>
      </c>
    </row>
    <row r="111" spans="2:80" s="1" customFormat="1" ht="13.9" customHeight="1">
      <c r="B111" s="57" t="s">
        <v>752</v>
      </c>
      <c r="C111" s="59" t="str">
        <f>Individual_Scores_Men_Var!C111</f>
        <v/>
      </c>
      <c r="D111" s="60" t="str">
        <f>Individual_Scores_Men_Var!D111</f>
        <v/>
      </c>
      <c r="E111" s="58"/>
      <c r="F111" s="13"/>
      <c r="G111" s="24" t="s">
        <v>29</v>
      </c>
      <c r="H111" s="24" t="s">
        <v>29</v>
      </c>
      <c r="I111" s="24" t="s">
        <v>29</v>
      </c>
      <c r="J111" s="24" t="s">
        <v>29</v>
      </c>
      <c r="K111" s="24" t="s">
        <v>29</v>
      </c>
      <c r="L111" s="24" t="s">
        <v>29</v>
      </c>
      <c r="M111" s="24" t="s">
        <v>29</v>
      </c>
      <c r="N111" s="24" t="s">
        <v>29</v>
      </c>
      <c r="O111" s="24" t="s">
        <v>29</v>
      </c>
      <c r="P111" s="24" t="s">
        <v>29</v>
      </c>
      <c r="Q111" s="24" t="s">
        <v>29</v>
      </c>
      <c r="R111" s="24" t="s">
        <v>29</v>
      </c>
      <c r="S111" s="24" t="s">
        <v>29</v>
      </c>
      <c r="T111" s="24" t="s">
        <v>29</v>
      </c>
      <c r="U111" s="24" t="s">
        <v>29</v>
      </c>
      <c r="V111" s="24" t="s">
        <v>29</v>
      </c>
      <c r="W111" s="24" t="s">
        <v>29</v>
      </c>
      <c r="X111" s="24" t="s">
        <v>29</v>
      </c>
      <c r="Y111" s="24" t="s">
        <v>29</v>
      </c>
      <c r="Z111" s="24" t="s">
        <v>29</v>
      </c>
      <c r="AA111" s="24" t="s">
        <v>29</v>
      </c>
      <c r="AB111" s="24" t="s">
        <v>29</v>
      </c>
      <c r="AC111" s="24" t="s">
        <v>29</v>
      </c>
      <c r="AD111" s="24" t="s">
        <v>29</v>
      </c>
      <c r="AE111" s="24" t="s">
        <v>29</v>
      </c>
      <c r="AF111" s="24" t="s">
        <v>29</v>
      </c>
      <c r="AG111" s="24" t="s">
        <v>29</v>
      </c>
      <c r="AH111" s="24" t="s">
        <v>29</v>
      </c>
      <c r="AI111" s="24" t="s">
        <v>29</v>
      </c>
      <c r="AJ111" s="24" t="s">
        <v>29</v>
      </c>
      <c r="AK111" s="24" t="s">
        <v>29</v>
      </c>
      <c r="AL111" s="24" t="s">
        <v>29</v>
      </c>
      <c r="AM111" s="24" t="s">
        <v>29</v>
      </c>
      <c r="AN111" s="24" t="s">
        <v>29</v>
      </c>
      <c r="AO111" s="24" t="s">
        <v>29</v>
      </c>
      <c r="AP111" s="24" t="s">
        <v>29</v>
      </c>
      <c r="AQ111" s="24" t="s">
        <v>29</v>
      </c>
      <c r="AR111" s="24" t="s">
        <v>29</v>
      </c>
      <c r="AS111" s="24" t="s">
        <v>29</v>
      </c>
      <c r="AT111" s="24" t="s">
        <v>29</v>
      </c>
      <c r="AU111" s="24" t="s">
        <v>29</v>
      </c>
      <c r="AV111" s="24" t="s">
        <v>29</v>
      </c>
      <c r="AW111" s="24" t="s">
        <v>29</v>
      </c>
      <c r="AX111" s="24" t="s">
        <v>29</v>
      </c>
      <c r="AY111" s="24" t="s">
        <v>29</v>
      </c>
      <c r="AZ111" s="24" t="s">
        <v>29</v>
      </c>
      <c r="BA111" s="24" t="s">
        <v>29</v>
      </c>
      <c r="BB111" s="24" t="s">
        <v>29</v>
      </c>
      <c r="BC111" s="24" t="s">
        <v>29</v>
      </c>
      <c r="BD111" s="24" t="s">
        <v>29</v>
      </c>
      <c r="BE111" s="24" t="s">
        <v>29</v>
      </c>
      <c r="BF111" s="24" t="s">
        <v>29</v>
      </c>
      <c r="BG111" s="24" t="s">
        <v>29</v>
      </c>
      <c r="BH111" s="24" t="s">
        <v>29</v>
      </c>
      <c r="BI111" s="24" t="s">
        <v>29</v>
      </c>
      <c r="BJ111" s="24" t="s">
        <v>29</v>
      </c>
      <c r="BK111" s="24" t="s">
        <v>29</v>
      </c>
      <c r="BL111" s="24" t="s">
        <v>29</v>
      </c>
      <c r="BM111" s="24" t="s">
        <v>29</v>
      </c>
      <c r="BN111" s="24" t="s">
        <v>29</v>
      </c>
      <c r="BO111" s="24" t="s">
        <v>29</v>
      </c>
      <c r="BP111" s="24" t="s">
        <v>29</v>
      </c>
      <c r="BQ111" s="24" t="s">
        <v>29</v>
      </c>
      <c r="BR111" s="24" t="s">
        <v>29</v>
      </c>
      <c r="BS111" s="24" t="s">
        <v>29</v>
      </c>
      <c r="BT111" s="24" t="s">
        <v>29</v>
      </c>
      <c r="BU111" s="24" t="s">
        <v>29</v>
      </c>
      <c r="BV111" s="24" t="s">
        <v>29</v>
      </c>
      <c r="BW111" s="24" t="s">
        <v>29</v>
      </c>
      <c r="BX111" s="24" t="s">
        <v>29</v>
      </c>
      <c r="BY111" s="24" t="s">
        <v>29</v>
      </c>
      <c r="BZ111" s="24" t="s">
        <v>29</v>
      </c>
      <c r="CA111" s="24" t="s">
        <v>29</v>
      </c>
      <c r="CB111" s="24" t="s">
        <v>29</v>
      </c>
    </row>
    <row r="112" spans="2:80" s="1" customFormat="1" ht="13.9" customHeight="1">
      <c r="B112" s="57" t="s">
        <v>752</v>
      </c>
      <c r="C112" s="59" t="str">
        <f>Individual_Scores_Men_Var!C112</f>
        <v/>
      </c>
      <c r="D112" s="60" t="str">
        <f>Individual_Scores_Men_Var!D112</f>
        <v/>
      </c>
      <c r="E112" s="58"/>
      <c r="F112" s="13"/>
      <c r="G112" s="24" t="s">
        <v>29</v>
      </c>
      <c r="H112" s="24" t="s">
        <v>29</v>
      </c>
      <c r="I112" s="24" t="s">
        <v>29</v>
      </c>
      <c r="J112" s="24" t="s">
        <v>29</v>
      </c>
      <c r="K112" s="24" t="s">
        <v>29</v>
      </c>
      <c r="L112" s="24" t="s">
        <v>29</v>
      </c>
      <c r="M112" s="24" t="s">
        <v>29</v>
      </c>
      <c r="N112" s="24" t="s">
        <v>29</v>
      </c>
      <c r="O112" s="24" t="s">
        <v>29</v>
      </c>
      <c r="P112" s="24" t="s">
        <v>29</v>
      </c>
      <c r="Q112" s="24" t="s">
        <v>29</v>
      </c>
      <c r="R112" s="24" t="s">
        <v>29</v>
      </c>
      <c r="S112" s="24" t="s">
        <v>29</v>
      </c>
      <c r="T112" s="24" t="s">
        <v>29</v>
      </c>
      <c r="U112" s="24" t="s">
        <v>29</v>
      </c>
      <c r="V112" s="24" t="s">
        <v>29</v>
      </c>
      <c r="W112" s="24" t="s">
        <v>29</v>
      </c>
      <c r="X112" s="24" t="s">
        <v>29</v>
      </c>
      <c r="Y112" s="24" t="s">
        <v>29</v>
      </c>
      <c r="Z112" s="24" t="s">
        <v>29</v>
      </c>
      <c r="AA112" s="24" t="s">
        <v>29</v>
      </c>
      <c r="AB112" s="24" t="s">
        <v>29</v>
      </c>
      <c r="AC112" s="24" t="s">
        <v>29</v>
      </c>
      <c r="AD112" s="24" t="s">
        <v>29</v>
      </c>
      <c r="AE112" s="24" t="s">
        <v>29</v>
      </c>
      <c r="AF112" s="24" t="s">
        <v>29</v>
      </c>
      <c r="AG112" s="24" t="s">
        <v>29</v>
      </c>
      <c r="AH112" s="24" t="s">
        <v>29</v>
      </c>
      <c r="AI112" s="24" t="s">
        <v>29</v>
      </c>
      <c r="AJ112" s="24" t="s">
        <v>29</v>
      </c>
      <c r="AK112" s="24" t="s">
        <v>29</v>
      </c>
      <c r="AL112" s="24" t="s">
        <v>29</v>
      </c>
      <c r="AM112" s="24" t="s">
        <v>29</v>
      </c>
      <c r="AN112" s="24" t="s">
        <v>29</v>
      </c>
      <c r="AO112" s="24" t="s">
        <v>29</v>
      </c>
      <c r="AP112" s="24" t="s">
        <v>29</v>
      </c>
      <c r="AQ112" s="24" t="s">
        <v>29</v>
      </c>
      <c r="AR112" s="24" t="s">
        <v>29</v>
      </c>
      <c r="AS112" s="24" t="s">
        <v>29</v>
      </c>
      <c r="AT112" s="24" t="s">
        <v>29</v>
      </c>
      <c r="AU112" s="24" t="s">
        <v>29</v>
      </c>
      <c r="AV112" s="24" t="s">
        <v>29</v>
      </c>
      <c r="AW112" s="24" t="s">
        <v>29</v>
      </c>
      <c r="AX112" s="24" t="s">
        <v>29</v>
      </c>
      <c r="AY112" s="24" t="s">
        <v>29</v>
      </c>
      <c r="AZ112" s="24" t="s">
        <v>29</v>
      </c>
      <c r="BA112" s="24" t="s">
        <v>29</v>
      </c>
      <c r="BB112" s="24" t="s">
        <v>29</v>
      </c>
      <c r="BC112" s="24" t="s">
        <v>29</v>
      </c>
      <c r="BD112" s="24" t="s">
        <v>29</v>
      </c>
      <c r="BE112" s="24" t="s">
        <v>29</v>
      </c>
      <c r="BF112" s="24" t="s">
        <v>29</v>
      </c>
      <c r="BG112" s="24" t="s">
        <v>29</v>
      </c>
      <c r="BH112" s="24" t="s">
        <v>29</v>
      </c>
      <c r="BI112" s="24" t="s">
        <v>29</v>
      </c>
      <c r="BJ112" s="24" t="s">
        <v>29</v>
      </c>
      <c r="BK112" s="24" t="s">
        <v>29</v>
      </c>
      <c r="BL112" s="24" t="s">
        <v>29</v>
      </c>
      <c r="BM112" s="24" t="s">
        <v>29</v>
      </c>
      <c r="BN112" s="24" t="s">
        <v>29</v>
      </c>
      <c r="BO112" s="24" t="s">
        <v>29</v>
      </c>
      <c r="BP112" s="24" t="s">
        <v>29</v>
      </c>
      <c r="BQ112" s="24" t="s">
        <v>29</v>
      </c>
      <c r="BR112" s="24" t="s">
        <v>29</v>
      </c>
      <c r="BS112" s="24" t="s">
        <v>29</v>
      </c>
      <c r="BT112" s="24" t="s">
        <v>29</v>
      </c>
      <c r="BU112" s="24" t="s">
        <v>29</v>
      </c>
      <c r="BV112" s="24" t="s">
        <v>29</v>
      </c>
      <c r="BW112" s="24" t="s">
        <v>29</v>
      </c>
      <c r="BX112" s="24" t="s">
        <v>29</v>
      </c>
      <c r="BY112" s="24" t="s">
        <v>29</v>
      </c>
      <c r="BZ112" s="24" t="s">
        <v>29</v>
      </c>
      <c r="CA112" s="24" t="s">
        <v>29</v>
      </c>
      <c r="CB112" s="24" t="s">
        <v>29</v>
      </c>
    </row>
    <row r="113" spans="2:80" s="1" customFormat="1" ht="13.9" customHeight="1">
      <c r="B113" s="57" t="s">
        <v>752</v>
      </c>
      <c r="C113" s="59" t="str">
        <f>Individual_Scores_Men_Var!C113</f>
        <v/>
      </c>
      <c r="D113" s="60" t="str">
        <f>Individual_Scores_Men_Var!D113</f>
        <v/>
      </c>
      <c r="E113" s="58"/>
      <c r="F113" s="13"/>
      <c r="G113" s="24" t="s">
        <v>29</v>
      </c>
      <c r="H113" s="24" t="s">
        <v>29</v>
      </c>
      <c r="I113" s="24" t="s">
        <v>29</v>
      </c>
      <c r="J113" s="24" t="s">
        <v>29</v>
      </c>
      <c r="K113" s="24" t="s">
        <v>29</v>
      </c>
      <c r="L113" s="24" t="s">
        <v>29</v>
      </c>
      <c r="M113" s="24" t="s">
        <v>29</v>
      </c>
      <c r="N113" s="24" t="s">
        <v>29</v>
      </c>
      <c r="O113" s="24" t="s">
        <v>29</v>
      </c>
      <c r="P113" s="24" t="s">
        <v>29</v>
      </c>
      <c r="Q113" s="24" t="s">
        <v>29</v>
      </c>
      <c r="R113" s="24" t="s">
        <v>29</v>
      </c>
      <c r="S113" s="24" t="s">
        <v>29</v>
      </c>
      <c r="T113" s="24" t="s">
        <v>29</v>
      </c>
      <c r="U113" s="24" t="s">
        <v>29</v>
      </c>
      <c r="V113" s="24" t="s">
        <v>29</v>
      </c>
      <c r="W113" s="24" t="s">
        <v>29</v>
      </c>
      <c r="X113" s="24" t="s">
        <v>29</v>
      </c>
      <c r="Y113" s="24" t="s">
        <v>29</v>
      </c>
      <c r="Z113" s="24" t="s">
        <v>29</v>
      </c>
      <c r="AA113" s="24" t="s">
        <v>29</v>
      </c>
      <c r="AB113" s="24" t="s">
        <v>29</v>
      </c>
      <c r="AC113" s="24" t="s">
        <v>29</v>
      </c>
      <c r="AD113" s="24" t="s">
        <v>29</v>
      </c>
      <c r="AE113" s="24" t="s">
        <v>29</v>
      </c>
      <c r="AF113" s="24" t="s">
        <v>29</v>
      </c>
      <c r="AG113" s="24" t="s">
        <v>29</v>
      </c>
      <c r="AH113" s="24" t="s">
        <v>29</v>
      </c>
      <c r="AI113" s="24" t="s">
        <v>29</v>
      </c>
      <c r="AJ113" s="24" t="s">
        <v>29</v>
      </c>
      <c r="AK113" s="24" t="s">
        <v>29</v>
      </c>
      <c r="AL113" s="24" t="s">
        <v>29</v>
      </c>
      <c r="AM113" s="24" t="s">
        <v>29</v>
      </c>
      <c r="AN113" s="24" t="s">
        <v>29</v>
      </c>
      <c r="AO113" s="24" t="s">
        <v>29</v>
      </c>
      <c r="AP113" s="24" t="s">
        <v>29</v>
      </c>
      <c r="AQ113" s="24" t="s">
        <v>29</v>
      </c>
      <c r="AR113" s="24" t="s">
        <v>29</v>
      </c>
      <c r="AS113" s="24" t="s">
        <v>29</v>
      </c>
      <c r="AT113" s="24" t="s">
        <v>29</v>
      </c>
      <c r="AU113" s="24" t="s">
        <v>29</v>
      </c>
      <c r="AV113" s="24" t="s">
        <v>29</v>
      </c>
      <c r="AW113" s="24" t="s">
        <v>29</v>
      </c>
      <c r="AX113" s="24" t="s">
        <v>29</v>
      </c>
      <c r="AY113" s="24" t="s">
        <v>29</v>
      </c>
      <c r="AZ113" s="24" t="s">
        <v>29</v>
      </c>
      <c r="BA113" s="24" t="s">
        <v>29</v>
      </c>
      <c r="BB113" s="24" t="s">
        <v>29</v>
      </c>
      <c r="BC113" s="24" t="s">
        <v>29</v>
      </c>
      <c r="BD113" s="24" t="s">
        <v>29</v>
      </c>
      <c r="BE113" s="24" t="s">
        <v>29</v>
      </c>
      <c r="BF113" s="24" t="s">
        <v>29</v>
      </c>
      <c r="BG113" s="24" t="s">
        <v>29</v>
      </c>
      <c r="BH113" s="24" t="s">
        <v>29</v>
      </c>
      <c r="BI113" s="24" t="s">
        <v>29</v>
      </c>
      <c r="BJ113" s="24" t="s">
        <v>29</v>
      </c>
      <c r="BK113" s="24" t="s">
        <v>29</v>
      </c>
      <c r="BL113" s="24" t="s">
        <v>29</v>
      </c>
      <c r="BM113" s="24" t="s">
        <v>29</v>
      </c>
      <c r="BN113" s="24" t="s">
        <v>29</v>
      </c>
      <c r="BO113" s="24" t="s">
        <v>29</v>
      </c>
      <c r="BP113" s="24" t="s">
        <v>29</v>
      </c>
      <c r="BQ113" s="24" t="s">
        <v>29</v>
      </c>
      <c r="BR113" s="24" t="s">
        <v>29</v>
      </c>
      <c r="BS113" s="24" t="s">
        <v>29</v>
      </c>
      <c r="BT113" s="24" t="s">
        <v>29</v>
      </c>
      <c r="BU113" s="24" t="s">
        <v>29</v>
      </c>
      <c r="BV113" s="24" t="s">
        <v>29</v>
      </c>
      <c r="BW113" s="24" t="s">
        <v>29</v>
      </c>
      <c r="BX113" s="24" t="s">
        <v>29</v>
      </c>
      <c r="BY113" s="24" t="s">
        <v>29</v>
      </c>
      <c r="BZ113" s="24" t="s">
        <v>29</v>
      </c>
      <c r="CA113" s="24" t="s">
        <v>29</v>
      </c>
      <c r="CB113" s="24" t="s">
        <v>29</v>
      </c>
    </row>
    <row r="114" spans="2:80" s="1" customFormat="1" ht="13.9" customHeight="1">
      <c r="B114" s="57" t="s">
        <v>29</v>
      </c>
      <c r="C114" s="57" t="s">
        <v>29</v>
      </c>
      <c r="D114" s="57" t="s">
        <v>29</v>
      </c>
      <c r="E114" s="61"/>
      <c r="G114" s="24" t="s">
        <v>29</v>
      </c>
      <c r="H114" s="24" t="s">
        <v>29</v>
      </c>
      <c r="I114" s="24" t="s">
        <v>29</v>
      </c>
      <c r="J114" s="24" t="s">
        <v>29</v>
      </c>
      <c r="K114" s="24" t="s">
        <v>29</v>
      </c>
      <c r="L114" s="24" t="s">
        <v>29</v>
      </c>
      <c r="M114" s="24" t="s">
        <v>29</v>
      </c>
      <c r="N114" s="24" t="s">
        <v>29</v>
      </c>
      <c r="O114" s="24" t="s">
        <v>29</v>
      </c>
      <c r="P114" s="24" t="s">
        <v>29</v>
      </c>
      <c r="Q114" s="24" t="s">
        <v>29</v>
      </c>
      <c r="R114" s="24" t="s">
        <v>29</v>
      </c>
      <c r="S114" s="24" t="s">
        <v>29</v>
      </c>
      <c r="T114" s="24" t="s">
        <v>29</v>
      </c>
      <c r="U114" s="24" t="s">
        <v>29</v>
      </c>
      <c r="V114" s="24" t="s">
        <v>29</v>
      </c>
      <c r="W114" s="24" t="s">
        <v>29</v>
      </c>
      <c r="X114" s="24" t="s">
        <v>29</v>
      </c>
      <c r="Y114" s="24" t="s">
        <v>29</v>
      </c>
      <c r="Z114" s="24" t="s">
        <v>29</v>
      </c>
      <c r="AA114" s="24" t="s">
        <v>29</v>
      </c>
      <c r="AB114" s="24" t="s">
        <v>29</v>
      </c>
      <c r="AC114" s="24" t="s">
        <v>29</v>
      </c>
      <c r="AD114" s="24" t="s">
        <v>29</v>
      </c>
      <c r="AE114" s="24" t="s">
        <v>29</v>
      </c>
      <c r="AF114" s="24" t="s">
        <v>29</v>
      </c>
      <c r="AG114" s="24" t="s">
        <v>29</v>
      </c>
      <c r="AH114" s="24" t="s">
        <v>29</v>
      </c>
      <c r="AI114" s="24" t="s">
        <v>29</v>
      </c>
      <c r="AJ114" s="24" t="s">
        <v>29</v>
      </c>
      <c r="AK114" s="24" t="s">
        <v>29</v>
      </c>
      <c r="AL114" s="24" t="s">
        <v>29</v>
      </c>
      <c r="AM114" s="24" t="s">
        <v>29</v>
      </c>
      <c r="AN114" s="24" t="s">
        <v>29</v>
      </c>
      <c r="AO114" s="24" t="s">
        <v>29</v>
      </c>
      <c r="AP114" s="24" t="s">
        <v>29</v>
      </c>
      <c r="AQ114" s="24" t="s">
        <v>29</v>
      </c>
      <c r="AR114" s="24" t="s">
        <v>29</v>
      </c>
      <c r="AS114" s="24" t="s">
        <v>29</v>
      </c>
      <c r="AT114" s="24" t="s">
        <v>29</v>
      </c>
      <c r="AU114" s="24" t="s">
        <v>29</v>
      </c>
      <c r="AV114" s="24" t="s">
        <v>29</v>
      </c>
      <c r="AW114" s="24" t="s">
        <v>29</v>
      </c>
      <c r="AX114" s="24" t="s">
        <v>29</v>
      </c>
      <c r="AY114" s="24" t="s">
        <v>29</v>
      </c>
      <c r="AZ114" s="24" t="s">
        <v>29</v>
      </c>
      <c r="BA114" s="24" t="s">
        <v>29</v>
      </c>
      <c r="BB114" s="24" t="s">
        <v>29</v>
      </c>
      <c r="BC114" s="24" t="s">
        <v>29</v>
      </c>
      <c r="BD114" s="24" t="s">
        <v>29</v>
      </c>
      <c r="BE114" s="24" t="s">
        <v>29</v>
      </c>
      <c r="BF114" s="24" t="s">
        <v>29</v>
      </c>
      <c r="BG114" s="24" t="s">
        <v>29</v>
      </c>
      <c r="BH114" s="24" t="s">
        <v>29</v>
      </c>
      <c r="BI114" s="24" t="s">
        <v>29</v>
      </c>
      <c r="BJ114" s="24" t="s">
        <v>29</v>
      </c>
      <c r="BK114" s="24" t="s">
        <v>29</v>
      </c>
      <c r="BL114" s="24" t="s">
        <v>29</v>
      </c>
      <c r="BM114" s="24" t="s">
        <v>29</v>
      </c>
      <c r="BN114" s="24" t="s">
        <v>29</v>
      </c>
      <c r="BO114" s="24" t="s">
        <v>29</v>
      </c>
      <c r="BP114" s="24" t="s">
        <v>29</v>
      </c>
      <c r="BQ114" s="24" t="s">
        <v>29</v>
      </c>
      <c r="BR114" s="24" t="s">
        <v>29</v>
      </c>
      <c r="BS114" s="24" t="s">
        <v>29</v>
      </c>
      <c r="BT114" s="24" t="s">
        <v>29</v>
      </c>
      <c r="BU114" s="24" t="s">
        <v>29</v>
      </c>
      <c r="BV114" s="24" t="s">
        <v>29</v>
      </c>
      <c r="BW114" s="24" t="s">
        <v>29</v>
      </c>
      <c r="BX114" s="24" t="s">
        <v>29</v>
      </c>
      <c r="BY114" s="24" t="s">
        <v>29</v>
      </c>
      <c r="BZ114" s="24" t="s">
        <v>29</v>
      </c>
      <c r="CA114" s="24" t="s">
        <v>29</v>
      </c>
      <c r="CB114" s="24" t="s">
        <v>29</v>
      </c>
    </row>
    <row r="115" spans="2:80" s="1" customFormat="1" ht="13.9" customHeight="1">
      <c r="B115" s="57" t="s">
        <v>29</v>
      </c>
      <c r="C115" s="57" t="s">
        <v>29</v>
      </c>
      <c r="D115" s="57" t="s">
        <v>29</v>
      </c>
      <c r="E115" s="61"/>
      <c r="G115" s="24" t="s">
        <v>29</v>
      </c>
      <c r="H115" s="24" t="s">
        <v>29</v>
      </c>
      <c r="I115" s="24" t="s">
        <v>29</v>
      </c>
      <c r="J115" s="24" t="s">
        <v>29</v>
      </c>
      <c r="K115" s="24" t="s">
        <v>29</v>
      </c>
      <c r="L115" s="24" t="s">
        <v>29</v>
      </c>
      <c r="M115" s="24" t="s">
        <v>29</v>
      </c>
      <c r="N115" s="24" t="s">
        <v>29</v>
      </c>
      <c r="O115" s="24" t="s">
        <v>29</v>
      </c>
      <c r="P115" s="24" t="s">
        <v>29</v>
      </c>
      <c r="Q115" s="24" t="s">
        <v>29</v>
      </c>
      <c r="R115" s="24" t="s">
        <v>29</v>
      </c>
      <c r="S115" s="24" t="s">
        <v>29</v>
      </c>
      <c r="T115" s="24" t="s">
        <v>29</v>
      </c>
      <c r="U115" s="24" t="s">
        <v>29</v>
      </c>
      <c r="V115" s="24" t="s">
        <v>29</v>
      </c>
      <c r="W115" s="24" t="s">
        <v>29</v>
      </c>
      <c r="X115" s="24" t="s">
        <v>29</v>
      </c>
      <c r="Y115" s="24" t="s">
        <v>29</v>
      </c>
      <c r="Z115" s="24" t="s">
        <v>29</v>
      </c>
      <c r="AA115" s="24" t="s">
        <v>29</v>
      </c>
      <c r="AB115" s="24" t="s">
        <v>29</v>
      </c>
      <c r="AC115" s="24" t="s">
        <v>29</v>
      </c>
      <c r="AD115" s="24" t="s">
        <v>29</v>
      </c>
      <c r="AE115" s="24" t="s">
        <v>29</v>
      </c>
      <c r="AF115" s="24" t="s">
        <v>29</v>
      </c>
      <c r="AG115" s="24" t="s">
        <v>29</v>
      </c>
      <c r="AH115" s="24" t="s">
        <v>29</v>
      </c>
      <c r="AI115" s="24" t="s">
        <v>29</v>
      </c>
      <c r="AJ115" s="24" t="s">
        <v>29</v>
      </c>
      <c r="AK115" s="24" t="s">
        <v>29</v>
      </c>
      <c r="AL115" s="24" t="s">
        <v>29</v>
      </c>
      <c r="AM115" s="24" t="s">
        <v>29</v>
      </c>
      <c r="AN115" s="24" t="s">
        <v>29</v>
      </c>
      <c r="AO115" s="24" t="s">
        <v>29</v>
      </c>
      <c r="AP115" s="24" t="s">
        <v>29</v>
      </c>
      <c r="AQ115" s="24" t="s">
        <v>29</v>
      </c>
      <c r="AR115" s="24" t="s">
        <v>29</v>
      </c>
      <c r="AS115" s="24" t="s">
        <v>29</v>
      </c>
      <c r="AT115" s="24" t="s">
        <v>29</v>
      </c>
      <c r="AU115" s="24" t="s">
        <v>29</v>
      </c>
      <c r="AV115" s="24" t="s">
        <v>29</v>
      </c>
      <c r="AW115" s="24" t="s">
        <v>29</v>
      </c>
      <c r="AX115" s="24" t="s">
        <v>29</v>
      </c>
      <c r="AY115" s="24" t="s">
        <v>29</v>
      </c>
      <c r="AZ115" s="24" t="s">
        <v>29</v>
      </c>
      <c r="BA115" s="24" t="s">
        <v>29</v>
      </c>
      <c r="BB115" s="24" t="s">
        <v>29</v>
      </c>
      <c r="BC115" s="24" t="s">
        <v>29</v>
      </c>
      <c r="BD115" s="24" t="s">
        <v>29</v>
      </c>
      <c r="BE115" s="24" t="s">
        <v>29</v>
      </c>
      <c r="BF115" s="24" t="s">
        <v>29</v>
      </c>
      <c r="BG115" s="24" t="s">
        <v>29</v>
      </c>
      <c r="BH115" s="24" t="s">
        <v>29</v>
      </c>
      <c r="BI115" s="24" t="s">
        <v>29</v>
      </c>
      <c r="BJ115" s="24" t="s">
        <v>29</v>
      </c>
      <c r="BK115" s="24" t="s">
        <v>29</v>
      </c>
      <c r="BL115" s="24" t="s">
        <v>29</v>
      </c>
      <c r="BM115" s="24" t="s">
        <v>29</v>
      </c>
      <c r="BN115" s="24" t="s">
        <v>29</v>
      </c>
      <c r="BO115" s="24" t="s">
        <v>29</v>
      </c>
      <c r="BP115" s="24" t="s">
        <v>29</v>
      </c>
      <c r="BQ115" s="24" t="s">
        <v>29</v>
      </c>
      <c r="BR115" s="24" t="s">
        <v>29</v>
      </c>
      <c r="BS115" s="24" t="s">
        <v>29</v>
      </c>
      <c r="BT115" s="24" t="s">
        <v>29</v>
      </c>
      <c r="BU115" s="24" t="s">
        <v>29</v>
      </c>
      <c r="BV115" s="24" t="s">
        <v>29</v>
      </c>
      <c r="BW115" s="24" t="s">
        <v>29</v>
      </c>
      <c r="BX115" s="24" t="s">
        <v>29</v>
      </c>
      <c r="BY115" s="24" t="s">
        <v>29</v>
      </c>
      <c r="BZ115" s="24" t="s">
        <v>29</v>
      </c>
      <c r="CA115" s="24" t="s">
        <v>29</v>
      </c>
      <c r="CB115" s="24" t="s">
        <v>29</v>
      </c>
    </row>
    <row r="116" spans="2:80" s="1" customFormat="1" ht="13.9" customHeight="1">
      <c r="B116" s="57" t="str">
        <f>Roster_Selection_Men!AB155&amp;" " &amp; "V "</f>
        <v xml:space="preserve">Milligan University V </v>
      </c>
      <c r="C116" s="57" t="str">
        <f>Roster_Selection_Men!AD155</f>
        <v>11-117823</v>
      </c>
      <c r="D116" s="57" t="str">
        <f>Roster_Selection_Men!AE155</f>
        <v>Alexander Evans</v>
      </c>
      <c r="E116" s="58"/>
      <c r="F116" s="1" t="str">
        <f>IF(ISERROR(Individual_Scores_Men_Var!E116), " ", IF(Individual_Scores_Men_Var!E116 = "Yes", "Yes", "  "))</f>
        <v xml:space="preserve">  </v>
      </c>
      <c r="G116" s="24" t="s">
        <v>738</v>
      </c>
      <c r="H116" s="44">
        <v>165</v>
      </c>
      <c r="I116" s="44">
        <v>205</v>
      </c>
      <c r="J116" s="44">
        <v>213</v>
      </c>
      <c r="K116" s="44">
        <v>207</v>
      </c>
      <c r="L116" s="44">
        <v>165</v>
      </c>
      <c r="M116" s="44">
        <v>215</v>
      </c>
      <c r="N116" s="44">
        <v>178</v>
      </c>
      <c r="O116" s="44">
        <v>185</v>
      </c>
      <c r="P116" s="44">
        <v>217</v>
      </c>
      <c r="Q116" s="44">
        <v>196</v>
      </c>
      <c r="R116" s="44">
        <v>213</v>
      </c>
      <c r="S116" s="44">
        <v>209</v>
      </c>
      <c r="T116" s="19">
        <f>SUM(H116:S116)</f>
        <v>2368</v>
      </c>
      <c r="U116" s="19">
        <f>COUNTIF(H116:S116, "&gt;0" )</f>
        <v>12</v>
      </c>
      <c r="V116" s="19">
        <f>T116/U116</f>
        <v>197.33333333333334</v>
      </c>
      <c r="W116" s="24" t="s">
        <v>29</v>
      </c>
      <c r="X116" s="24" t="s">
        <v>29</v>
      </c>
      <c r="Y116" s="24" t="s">
        <v>29</v>
      </c>
      <c r="Z116" s="24" t="s">
        <v>29</v>
      </c>
      <c r="AA116" s="24" t="s">
        <v>29</v>
      </c>
      <c r="AB116" s="24" t="s">
        <v>29</v>
      </c>
      <c r="AC116" s="24" t="s">
        <v>29</v>
      </c>
      <c r="AD116" s="24" t="s">
        <v>29</v>
      </c>
      <c r="AE116" s="24" t="s">
        <v>29</v>
      </c>
      <c r="AF116" s="24" t="s">
        <v>29</v>
      </c>
      <c r="AG116" s="24" t="s">
        <v>29</v>
      </c>
      <c r="AH116" s="24" t="s">
        <v>29</v>
      </c>
      <c r="AI116" s="24" t="s">
        <v>29</v>
      </c>
      <c r="AJ116" s="24" t="s">
        <v>29</v>
      </c>
      <c r="AK116" s="24" t="s">
        <v>29</v>
      </c>
      <c r="AL116" s="24" t="s">
        <v>29</v>
      </c>
      <c r="AM116" s="24" t="s">
        <v>29</v>
      </c>
      <c r="AN116" s="24" t="s">
        <v>29</v>
      </c>
      <c r="AO116" s="24" t="s">
        <v>29</v>
      </c>
      <c r="AP116" s="24" t="s">
        <v>29</v>
      </c>
      <c r="AQ116" s="24" t="s">
        <v>29</v>
      </c>
      <c r="AR116" s="24" t="s">
        <v>29</v>
      </c>
      <c r="AS116" s="24" t="s">
        <v>29</v>
      </c>
      <c r="AT116" s="24" t="s">
        <v>29</v>
      </c>
      <c r="AU116" s="24" t="s">
        <v>29</v>
      </c>
      <c r="AV116" s="24" t="s">
        <v>29</v>
      </c>
      <c r="AW116" s="24" t="s">
        <v>29</v>
      </c>
      <c r="AX116" s="24" t="s">
        <v>29</v>
      </c>
      <c r="AY116" s="24" t="s">
        <v>29</v>
      </c>
      <c r="AZ116" s="24" t="s">
        <v>29</v>
      </c>
      <c r="BA116" s="24" t="s">
        <v>29</v>
      </c>
      <c r="BB116" s="24" t="s">
        <v>29</v>
      </c>
      <c r="BC116" s="24" t="s">
        <v>29</v>
      </c>
      <c r="BD116" s="24" t="s">
        <v>29</v>
      </c>
      <c r="BE116" s="24" t="s">
        <v>29</v>
      </c>
      <c r="BF116" s="24" t="s">
        <v>29</v>
      </c>
      <c r="BG116" s="24" t="s">
        <v>29</v>
      </c>
      <c r="BH116" s="24" t="s">
        <v>29</v>
      </c>
      <c r="BI116" s="24" t="s">
        <v>29</v>
      </c>
      <c r="BJ116" s="24" t="s">
        <v>29</v>
      </c>
      <c r="BK116" s="24" t="s">
        <v>29</v>
      </c>
      <c r="BL116" s="24" t="s">
        <v>29</v>
      </c>
      <c r="BM116" s="24" t="s">
        <v>29</v>
      </c>
      <c r="BN116" s="24" t="s">
        <v>29</v>
      </c>
      <c r="BO116" s="24" t="s">
        <v>29</v>
      </c>
      <c r="BP116" s="24" t="s">
        <v>29</v>
      </c>
      <c r="BQ116" s="24" t="s">
        <v>29</v>
      </c>
      <c r="BR116" s="24" t="s">
        <v>29</v>
      </c>
      <c r="BS116" s="24" t="s">
        <v>29</v>
      </c>
      <c r="BT116" s="24" t="s">
        <v>29</v>
      </c>
      <c r="BU116" s="24" t="s">
        <v>29</v>
      </c>
      <c r="BV116" s="24" t="s">
        <v>29</v>
      </c>
      <c r="BW116" s="24" t="s">
        <v>29</v>
      </c>
      <c r="BX116" s="24" t="s">
        <v>29</v>
      </c>
      <c r="BY116" s="24" t="s">
        <v>29</v>
      </c>
      <c r="BZ116" s="24" t="s">
        <v>29</v>
      </c>
      <c r="CA116" s="24" t="s">
        <v>29</v>
      </c>
      <c r="CB116" s="24" t="s">
        <v>29</v>
      </c>
    </row>
    <row r="117" spans="2:80" s="1" customFormat="1" ht="13.9" customHeight="1">
      <c r="B117" s="57" t="str">
        <f>Roster_Selection_Men!AB156&amp;" " &amp; "V "</f>
        <v xml:space="preserve">Milligan University V </v>
      </c>
      <c r="C117" s="57" t="str">
        <f>Roster_Selection_Men!AD156</f>
        <v>16-14362</v>
      </c>
      <c r="D117" s="57" t="str">
        <f>Roster_Selection_Men!AE156</f>
        <v>Alexander Stephens</v>
      </c>
      <c r="E117" s="58"/>
      <c r="F117" s="1" t="str">
        <f>IF(ISERROR(Individual_Scores_Men_Var!E117), " ", IF(Individual_Scores_Men_Var!E117 = "Yes", "Yes", "  "))</f>
        <v xml:space="preserve">  </v>
      </c>
      <c r="G117" s="24" t="s">
        <v>29</v>
      </c>
      <c r="H117" s="24" t="s">
        <v>29</v>
      </c>
      <c r="I117" s="24" t="s">
        <v>29</v>
      </c>
      <c r="J117" s="24" t="s">
        <v>29</v>
      </c>
      <c r="K117" s="24" t="s">
        <v>29</v>
      </c>
      <c r="L117" s="24" t="s">
        <v>29</v>
      </c>
      <c r="M117" s="24" t="s">
        <v>29</v>
      </c>
      <c r="N117" s="24" t="s">
        <v>29</v>
      </c>
      <c r="O117" s="24" t="s">
        <v>29</v>
      </c>
      <c r="P117" s="24" t="s">
        <v>29</v>
      </c>
      <c r="Q117" s="24" t="s">
        <v>29</v>
      </c>
      <c r="R117" s="24" t="s">
        <v>29</v>
      </c>
      <c r="S117" s="24" t="s">
        <v>29</v>
      </c>
      <c r="T117" s="24" t="s">
        <v>29</v>
      </c>
      <c r="U117" s="24" t="s">
        <v>29</v>
      </c>
      <c r="V117" s="24" t="s">
        <v>29</v>
      </c>
      <c r="W117" s="24" t="s">
        <v>29</v>
      </c>
      <c r="X117" s="24" t="s">
        <v>29</v>
      </c>
      <c r="Y117" s="24" t="s">
        <v>29</v>
      </c>
      <c r="Z117" s="24" t="s">
        <v>29</v>
      </c>
      <c r="AA117" s="24" t="s">
        <v>29</v>
      </c>
      <c r="AB117" s="24" t="s">
        <v>29</v>
      </c>
      <c r="AC117" s="24" t="s">
        <v>29</v>
      </c>
      <c r="AD117" s="24" t="s">
        <v>29</v>
      </c>
      <c r="AE117" s="24" t="s">
        <v>29</v>
      </c>
      <c r="AF117" s="24" t="s">
        <v>29</v>
      </c>
      <c r="AG117" s="24" t="s">
        <v>29</v>
      </c>
      <c r="AH117" s="24" t="s">
        <v>29</v>
      </c>
      <c r="AI117" s="24" t="s">
        <v>29</v>
      </c>
      <c r="AJ117" s="24" t="s">
        <v>29</v>
      </c>
      <c r="AK117" s="24" t="s">
        <v>29</v>
      </c>
      <c r="AL117" s="24" t="s">
        <v>29</v>
      </c>
      <c r="AM117" s="24" t="s">
        <v>29</v>
      </c>
      <c r="AN117" s="24" t="s">
        <v>29</v>
      </c>
      <c r="AO117" s="24" t="s">
        <v>29</v>
      </c>
      <c r="AP117" s="24" t="s">
        <v>29</v>
      </c>
      <c r="AQ117" s="24" t="s">
        <v>29</v>
      </c>
      <c r="AR117" s="24" t="s">
        <v>29</v>
      </c>
      <c r="AS117" s="24" t="s">
        <v>29</v>
      </c>
      <c r="AT117" s="24" t="s">
        <v>29</v>
      </c>
      <c r="AU117" s="24" t="s">
        <v>29</v>
      </c>
      <c r="AV117" s="24" t="s">
        <v>29</v>
      </c>
      <c r="AW117" s="24" t="s">
        <v>29</v>
      </c>
      <c r="AX117" s="24" t="s">
        <v>29</v>
      </c>
      <c r="AY117" s="24" t="s">
        <v>29</v>
      </c>
      <c r="AZ117" s="24" t="s">
        <v>29</v>
      </c>
      <c r="BA117" s="24" t="s">
        <v>29</v>
      </c>
      <c r="BB117" s="24" t="s">
        <v>29</v>
      </c>
      <c r="BC117" s="24" t="s">
        <v>29</v>
      </c>
      <c r="BD117" s="24" t="s">
        <v>29</v>
      </c>
      <c r="BE117" s="24" t="s">
        <v>29</v>
      </c>
      <c r="BF117" s="24" t="s">
        <v>29</v>
      </c>
      <c r="BG117" s="24" t="s">
        <v>29</v>
      </c>
      <c r="BH117" s="24" t="s">
        <v>29</v>
      </c>
      <c r="BI117" s="24" t="s">
        <v>29</v>
      </c>
      <c r="BJ117" s="24" t="s">
        <v>29</v>
      </c>
      <c r="BK117" s="24" t="s">
        <v>29</v>
      </c>
      <c r="BL117" s="24" t="s">
        <v>29</v>
      </c>
      <c r="BM117" s="24" t="s">
        <v>29</v>
      </c>
      <c r="BN117" s="24" t="s">
        <v>29</v>
      </c>
      <c r="BO117" s="24" t="s">
        <v>29</v>
      </c>
      <c r="BP117" s="24" t="s">
        <v>29</v>
      </c>
      <c r="BQ117" s="24" t="s">
        <v>29</v>
      </c>
      <c r="BR117" s="24" t="s">
        <v>29</v>
      </c>
      <c r="BS117" s="24" t="s">
        <v>29</v>
      </c>
      <c r="BT117" s="24" t="s">
        <v>29</v>
      </c>
      <c r="BU117" s="24" t="s">
        <v>29</v>
      </c>
      <c r="BV117" s="24" t="s">
        <v>29</v>
      </c>
      <c r="BW117" s="24" t="s">
        <v>29</v>
      </c>
      <c r="BX117" s="24" t="s">
        <v>29</v>
      </c>
      <c r="BY117" s="24" t="s">
        <v>29</v>
      </c>
      <c r="BZ117" s="24" t="s">
        <v>29</v>
      </c>
      <c r="CA117" s="24" t="s">
        <v>29</v>
      </c>
      <c r="CB117" s="24" t="s">
        <v>29</v>
      </c>
    </row>
    <row r="118" spans="2:80" s="1" customFormat="1" ht="13.9" customHeight="1">
      <c r="B118" s="57" t="str">
        <f>Roster_Selection_Men!AB157&amp;" " &amp; "V "</f>
        <v xml:space="preserve">Milligan University V </v>
      </c>
      <c r="C118" s="57" t="str">
        <f>Roster_Selection_Men!AD157</f>
        <v>11-349213</v>
      </c>
      <c r="D118" s="57" t="str">
        <f>Roster_Selection_Men!AE157</f>
        <v>Bryant Griffith</v>
      </c>
      <c r="E118" s="58"/>
      <c r="F118" s="1" t="str">
        <f>IF(ISERROR(Individual_Scores_Men_Var!E118), " ", IF(Individual_Scores_Men_Var!E118 = "Yes", "Yes", "  "))</f>
        <v xml:space="preserve">  </v>
      </c>
      <c r="G118" s="24" t="s">
        <v>29</v>
      </c>
      <c r="H118" s="24" t="s">
        <v>29</v>
      </c>
      <c r="I118" s="24" t="s">
        <v>29</v>
      </c>
      <c r="J118" s="24" t="s">
        <v>29</v>
      </c>
      <c r="K118" s="24" t="s">
        <v>29</v>
      </c>
      <c r="L118" s="24" t="s">
        <v>29</v>
      </c>
      <c r="M118" s="24" t="s">
        <v>29</v>
      </c>
      <c r="N118" s="24" t="s">
        <v>29</v>
      </c>
      <c r="O118" s="24" t="s">
        <v>29</v>
      </c>
      <c r="P118" s="24" t="s">
        <v>29</v>
      </c>
      <c r="Q118" s="24" t="s">
        <v>29</v>
      </c>
      <c r="R118" s="24" t="s">
        <v>29</v>
      </c>
      <c r="S118" s="24" t="s">
        <v>29</v>
      </c>
      <c r="T118" s="24" t="s">
        <v>29</v>
      </c>
      <c r="U118" s="24" t="s">
        <v>29</v>
      </c>
      <c r="V118" s="24" t="s">
        <v>29</v>
      </c>
      <c r="W118" s="24" t="s">
        <v>29</v>
      </c>
      <c r="X118" s="24" t="s">
        <v>29</v>
      </c>
      <c r="Y118" s="24" t="s">
        <v>29</v>
      </c>
      <c r="Z118" s="24" t="s">
        <v>29</v>
      </c>
      <c r="AA118" s="24" t="s">
        <v>29</v>
      </c>
      <c r="AB118" s="24" t="s">
        <v>29</v>
      </c>
      <c r="AC118" s="24" t="s">
        <v>29</v>
      </c>
      <c r="AD118" s="24" t="s">
        <v>29</v>
      </c>
      <c r="AE118" s="24" t="s">
        <v>29</v>
      </c>
      <c r="AF118" s="24" t="s">
        <v>29</v>
      </c>
      <c r="AG118" s="24" t="s">
        <v>29</v>
      </c>
      <c r="AH118" s="24" t="s">
        <v>29</v>
      </c>
      <c r="AI118" s="24" t="s">
        <v>29</v>
      </c>
      <c r="AJ118" s="24" t="s">
        <v>29</v>
      </c>
      <c r="AK118" s="24" t="s">
        <v>29</v>
      </c>
      <c r="AL118" s="24" t="s">
        <v>29</v>
      </c>
      <c r="AM118" s="24" t="s">
        <v>29</v>
      </c>
      <c r="AN118" s="24" t="s">
        <v>29</v>
      </c>
      <c r="AO118" s="24" t="s">
        <v>29</v>
      </c>
      <c r="AP118" s="24" t="s">
        <v>29</v>
      </c>
      <c r="AQ118" s="24" t="s">
        <v>29</v>
      </c>
      <c r="AR118" s="24" t="s">
        <v>29</v>
      </c>
      <c r="AS118" s="24" t="s">
        <v>29</v>
      </c>
      <c r="AT118" s="24" t="s">
        <v>29</v>
      </c>
      <c r="AU118" s="24" t="s">
        <v>29</v>
      </c>
      <c r="AV118" s="24" t="s">
        <v>29</v>
      </c>
      <c r="AW118" s="24" t="s">
        <v>29</v>
      </c>
      <c r="AX118" s="24" t="s">
        <v>29</v>
      </c>
      <c r="AY118" s="24" t="s">
        <v>29</v>
      </c>
      <c r="AZ118" s="24" t="s">
        <v>29</v>
      </c>
      <c r="BA118" s="24" t="s">
        <v>29</v>
      </c>
      <c r="BB118" s="24" t="s">
        <v>29</v>
      </c>
      <c r="BC118" s="24" t="s">
        <v>29</v>
      </c>
      <c r="BD118" s="24" t="s">
        <v>29</v>
      </c>
      <c r="BE118" s="24" t="s">
        <v>29</v>
      </c>
      <c r="BF118" s="24" t="s">
        <v>29</v>
      </c>
      <c r="BG118" s="24" t="s">
        <v>29</v>
      </c>
      <c r="BH118" s="24" t="s">
        <v>29</v>
      </c>
      <c r="BI118" s="24" t="s">
        <v>29</v>
      </c>
      <c r="BJ118" s="24" t="s">
        <v>29</v>
      </c>
      <c r="BK118" s="24" t="s">
        <v>29</v>
      </c>
      <c r="BL118" s="24" t="s">
        <v>29</v>
      </c>
      <c r="BM118" s="24" t="s">
        <v>29</v>
      </c>
      <c r="BN118" s="24" t="s">
        <v>29</v>
      </c>
      <c r="BO118" s="24" t="s">
        <v>29</v>
      </c>
      <c r="BP118" s="24" t="s">
        <v>29</v>
      </c>
      <c r="BQ118" s="24" t="s">
        <v>29</v>
      </c>
      <c r="BR118" s="24" t="s">
        <v>29</v>
      </c>
      <c r="BS118" s="24" t="s">
        <v>29</v>
      </c>
      <c r="BT118" s="24" t="s">
        <v>29</v>
      </c>
      <c r="BU118" s="24" t="s">
        <v>29</v>
      </c>
      <c r="BV118" s="24" t="s">
        <v>29</v>
      </c>
      <c r="BW118" s="24" t="s">
        <v>29</v>
      </c>
      <c r="BX118" s="24" t="s">
        <v>29</v>
      </c>
      <c r="BY118" s="24" t="s">
        <v>29</v>
      </c>
      <c r="BZ118" s="24" t="s">
        <v>29</v>
      </c>
      <c r="CA118" s="24" t="s">
        <v>29</v>
      </c>
      <c r="CB118" s="24" t="s">
        <v>29</v>
      </c>
    </row>
    <row r="119" spans="2:80" s="1" customFormat="1" ht="13.9" customHeight="1">
      <c r="B119" s="57" t="str">
        <f>Roster_Selection_Men!AB158&amp;" " &amp; "V "</f>
        <v xml:space="preserve">Milligan University V </v>
      </c>
      <c r="C119" s="57" t="str">
        <f>Roster_Selection_Men!AD158</f>
        <v>11-610505</v>
      </c>
      <c r="D119" s="57" t="str">
        <f>Roster_Selection_Men!AE158</f>
        <v>Cameron Shockey</v>
      </c>
      <c r="E119" s="58"/>
      <c r="F119" s="1" t="str">
        <f>IF(ISERROR(Individual_Scores_Men_Var!E119), " ", IF(Individual_Scores_Men_Var!E119 = "Yes", "Yes", "  "))</f>
        <v xml:space="preserve">  </v>
      </c>
      <c r="G119" s="24" t="s">
        <v>29</v>
      </c>
      <c r="H119" s="24" t="s">
        <v>29</v>
      </c>
      <c r="I119" s="24" t="s">
        <v>29</v>
      </c>
      <c r="J119" s="24" t="s">
        <v>29</v>
      </c>
      <c r="K119" s="24" t="s">
        <v>29</v>
      </c>
      <c r="L119" s="24" t="s">
        <v>29</v>
      </c>
      <c r="M119" s="24" t="s">
        <v>29</v>
      </c>
      <c r="N119" s="24" t="s">
        <v>29</v>
      </c>
      <c r="O119" s="24" t="s">
        <v>29</v>
      </c>
      <c r="P119" s="24" t="s">
        <v>29</v>
      </c>
      <c r="Q119" s="24" t="s">
        <v>29</v>
      </c>
      <c r="R119" s="24" t="s">
        <v>29</v>
      </c>
      <c r="S119" s="24" t="s">
        <v>29</v>
      </c>
      <c r="T119" s="24" t="s">
        <v>29</v>
      </c>
      <c r="U119" s="24" t="s">
        <v>29</v>
      </c>
      <c r="V119" s="24" t="s">
        <v>29</v>
      </c>
      <c r="W119" s="24" t="s">
        <v>29</v>
      </c>
      <c r="X119" s="24" t="s">
        <v>29</v>
      </c>
      <c r="Y119" s="24" t="s">
        <v>29</v>
      </c>
      <c r="Z119" s="24" t="s">
        <v>29</v>
      </c>
      <c r="AA119" s="24" t="s">
        <v>29</v>
      </c>
      <c r="AB119" s="24" t="s">
        <v>29</v>
      </c>
      <c r="AC119" s="24" t="s">
        <v>29</v>
      </c>
      <c r="AD119" s="24" t="s">
        <v>29</v>
      </c>
      <c r="AE119" s="24" t="s">
        <v>29</v>
      </c>
      <c r="AF119" s="24" t="s">
        <v>29</v>
      </c>
      <c r="AG119" s="24" t="s">
        <v>29</v>
      </c>
      <c r="AH119" s="24" t="s">
        <v>29</v>
      </c>
      <c r="AI119" s="24" t="s">
        <v>29</v>
      </c>
      <c r="AJ119" s="24" t="s">
        <v>29</v>
      </c>
      <c r="AK119" s="24" t="s">
        <v>29</v>
      </c>
      <c r="AL119" s="24" t="s">
        <v>29</v>
      </c>
      <c r="AM119" s="24" t="s">
        <v>29</v>
      </c>
      <c r="AN119" s="24" t="s">
        <v>29</v>
      </c>
      <c r="AO119" s="24" t="s">
        <v>29</v>
      </c>
      <c r="AP119" s="24" t="s">
        <v>29</v>
      </c>
      <c r="AQ119" s="24" t="s">
        <v>29</v>
      </c>
      <c r="AR119" s="24" t="s">
        <v>29</v>
      </c>
      <c r="AS119" s="24" t="s">
        <v>29</v>
      </c>
      <c r="AT119" s="24" t="s">
        <v>29</v>
      </c>
      <c r="AU119" s="24" t="s">
        <v>29</v>
      </c>
      <c r="AV119" s="24" t="s">
        <v>29</v>
      </c>
      <c r="AW119" s="24" t="s">
        <v>29</v>
      </c>
      <c r="AX119" s="24" t="s">
        <v>29</v>
      </c>
      <c r="AY119" s="24" t="s">
        <v>29</v>
      </c>
      <c r="AZ119" s="24" t="s">
        <v>29</v>
      </c>
      <c r="BA119" s="24" t="s">
        <v>29</v>
      </c>
      <c r="BB119" s="24" t="s">
        <v>29</v>
      </c>
      <c r="BC119" s="24" t="s">
        <v>29</v>
      </c>
      <c r="BD119" s="24" t="s">
        <v>29</v>
      </c>
      <c r="BE119" s="24" t="s">
        <v>29</v>
      </c>
      <c r="BF119" s="24" t="s">
        <v>29</v>
      </c>
      <c r="BG119" s="24" t="s">
        <v>29</v>
      </c>
      <c r="BH119" s="24" t="s">
        <v>29</v>
      </c>
      <c r="BI119" s="24" t="s">
        <v>29</v>
      </c>
      <c r="BJ119" s="24" t="s">
        <v>29</v>
      </c>
      <c r="BK119" s="24" t="s">
        <v>29</v>
      </c>
      <c r="BL119" s="24" t="s">
        <v>29</v>
      </c>
      <c r="BM119" s="24" t="s">
        <v>29</v>
      </c>
      <c r="BN119" s="24" t="s">
        <v>29</v>
      </c>
      <c r="BO119" s="24" t="s">
        <v>29</v>
      </c>
      <c r="BP119" s="24" t="s">
        <v>29</v>
      </c>
      <c r="BQ119" s="24" t="s">
        <v>29</v>
      </c>
      <c r="BR119" s="24" t="s">
        <v>29</v>
      </c>
      <c r="BS119" s="24" t="s">
        <v>29</v>
      </c>
      <c r="BT119" s="24" t="s">
        <v>29</v>
      </c>
      <c r="BU119" s="24" t="s">
        <v>29</v>
      </c>
      <c r="BV119" s="24" t="s">
        <v>29</v>
      </c>
      <c r="BW119" s="24" t="s">
        <v>29</v>
      </c>
      <c r="BX119" s="24" t="s">
        <v>29</v>
      </c>
      <c r="BY119" s="24" t="s">
        <v>29</v>
      </c>
      <c r="BZ119" s="24" t="s">
        <v>29</v>
      </c>
      <c r="CA119" s="24" t="s">
        <v>29</v>
      </c>
      <c r="CB119" s="24" t="s">
        <v>29</v>
      </c>
    </row>
    <row r="120" spans="2:80" s="1" customFormat="1" ht="13.9" customHeight="1">
      <c r="B120" s="57" t="str">
        <f>Roster_Selection_Men!AB159&amp;" " &amp; "V "</f>
        <v xml:space="preserve">Milligan University V </v>
      </c>
      <c r="C120" s="57" t="str">
        <f>Roster_Selection_Men!AD159</f>
        <v>11-482279</v>
      </c>
      <c r="D120" s="57" t="str">
        <f>Roster_Selection_Men!AE159</f>
        <v>Ethan Collier</v>
      </c>
      <c r="E120" s="58"/>
      <c r="F120" s="1" t="str">
        <f>IF(ISERROR(Individual_Scores_Men_Var!E120), " ", IF(Individual_Scores_Men_Var!E120 = "Yes", "Yes", "  "))</f>
        <v xml:space="preserve">  </v>
      </c>
      <c r="G120" s="24" t="s">
        <v>29</v>
      </c>
      <c r="H120" s="24" t="s">
        <v>29</v>
      </c>
      <c r="I120" s="24" t="s">
        <v>29</v>
      </c>
      <c r="J120" s="24" t="s">
        <v>29</v>
      </c>
      <c r="K120" s="24" t="s">
        <v>29</v>
      </c>
      <c r="L120" s="24" t="s">
        <v>29</v>
      </c>
      <c r="M120" s="24" t="s">
        <v>29</v>
      </c>
      <c r="N120" s="24" t="s">
        <v>29</v>
      </c>
      <c r="O120" s="24" t="s">
        <v>29</v>
      </c>
      <c r="P120" s="24" t="s">
        <v>29</v>
      </c>
      <c r="Q120" s="24" t="s">
        <v>29</v>
      </c>
      <c r="R120" s="24" t="s">
        <v>29</v>
      </c>
      <c r="S120" s="24" t="s">
        <v>29</v>
      </c>
      <c r="T120" s="24" t="s">
        <v>29</v>
      </c>
      <c r="U120" s="24" t="s">
        <v>29</v>
      </c>
      <c r="V120" s="24" t="s">
        <v>29</v>
      </c>
      <c r="W120" s="24" t="s">
        <v>29</v>
      </c>
      <c r="X120" s="24" t="s">
        <v>29</v>
      </c>
      <c r="Y120" s="24" t="s">
        <v>29</v>
      </c>
      <c r="Z120" s="24" t="s">
        <v>29</v>
      </c>
      <c r="AA120" s="24" t="s">
        <v>29</v>
      </c>
      <c r="AB120" s="24" t="s">
        <v>29</v>
      </c>
      <c r="AC120" s="24" t="s">
        <v>29</v>
      </c>
      <c r="AD120" s="24" t="s">
        <v>29</v>
      </c>
      <c r="AE120" s="24" t="s">
        <v>29</v>
      </c>
      <c r="AF120" s="24" t="s">
        <v>29</v>
      </c>
      <c r="AG120" s="24" t="s">
        <v>29</v>
      </c>
      <c r="AH120" s="24" t="s">
        <v>29</v>
      </c>
      <c r="AI120" s="24" t="s">
        <v>29</v>
      </c>
      <c r="AJ120" s="24" t="s">
        <v>29</v>
      </c>
      <c r="AK120" s="24" t="s">
        <v>29</v>
      </c>
      <c r="AL120" s="24" t="s">
        <v>29</v>
      </c>
      <c r="AM120" s="24" t="s">
        <v>29</v>
      </c>
      <c r="AN120" s="24" t="s">
        <v>29</v>
      </c>
      <c r="AO120" s="24" t="s">
        <v>29</v>
      </c>
      <c r="AP120" s="24" t="s">
        <v>29</v>
      </c>
      <c r="AQ120" s="24" t="s">
        <v>29</v>
      </c>
      <c r="AR120" s="24" t="s">
        <v>29</v>
      </c>
      <c r="AS120" s="24" t="s">
        <v>29</v>
      </c>
      <c r="AT120" s="24" t="s">
        <v>29</v>
      </c>
      <c r="AU120" s="24" t="s">
        <v>29</v>
      </c>
      <c r="AV120" s="24" t="s">
        <v>29</v>
      </c>
      <c r="AW120" s="24" t="s">
        <v>29</v>
      </c>
      <c r="AX120" s="24" t="s">
        <v>29</v>
      </c>
      <c r="AY120" s="24" t="s">
        <v>29</v>
      </c>
      <c r="AZ120" s="24" t="s">
        <v>29</v>
      </c>
      <c r="BA120" s="24" t="s">
        <v>29</v>
      </c>
      <c r="BB120" s="24" t="s">
        <v>29</v>
      </c>
      <c r="BC120" s="24" t="s">
        <v>29</v>
      </c>
      <c r="BD120" s="24" t="s">
        <v>29</v>
      </c>
      <c r="BE120" s="24" t="s">
        <v>29</v>
      </c>
      <c r="BF120" s="24" t="s">
        <v>29</v>
      </c>
      <c r="BG120" s="24" t="s">
        <v>29</v>
      </c>
      <c r="BH120" s="24" t="s">
        <v>29</v>
      </c>
      <c r="BI120" s="24" t="s">
        <v>29</v>
      </c>
      <c r="BJ120" s="24" t="s">
        <v>29</v>
      </c>
      <c r="BK120" s="24" t="s">
        <v>29</v>
      </c>
      <c r="BL120" s="24" t="s">
        <v>29</v>
      </c>
      <c r="BM120" s="24" t="s">
        <v>29</v>
      </c>
      <c r="BN120" s="24" t="s">
        <v>29</v>
      </c>
      <c r="BO120" s="24" t="s">
        <v>29</v>
      </c>
      <c r="BP120" s="24" t="s">
        <v>29</v>
      </c>
      <c r="BQ120" s="24" t="s">
        <v>29</v>
      </c>
      <c r="BR120" s="24" t="s">
        <v>29</v>
      </c>
      <c r="BS120" s="24" t="s">
        <v>29</v>
      </c>
      <c r="BT120" s="24" t="s">
        <v>29</v>
      </c>
      <c r="BU120" s="24" t="s">
        <v>29</v>
      </c>
      <c r="BV120" s="24" t="s">
        <v>29</v>
      </c>
      <c r="BW120" s="24" t="s">
        <v>29</v>
      </c>
      <c r="BX120" s="24" t="s">
        <v>29</v>
      </c>
      <c r="BY120" s="24" t="s">
        <v>29</v>
      </c>
      <c r="BZ120" s="24" t="s">
        <v>29</v>
      </c>
      <c r="CA120" s="24" t="s">
        <v>29</v>
      </c>
      <c r="CB120" s="24" t="s">
        <v>29</v>
      </c>
    </row>
    <row r="121" spans="2:80" s="1" customFormat="1" ht="13.9" customHeight="1">
      <c r="B121" s="57" t="str">
        <f>Roster_Selection_Men!AB160&amp;" " &amp; "V "</f>
        <v xml:space="preserve">Milligan University V </v>
      </c>
      <c r="C121" s="57" t="str">
        <f>Roster_Selection_Men!AD160</f>
        <v>18-52839</v>
      </c>
      <c r="D121" s="57" t="str">
        <f>Roster_Selection_Men!AE160</f>
        <v>Jackson McRae</v>
      </c>
      <c r="E121" s="58"/>
      <c r="F121" s="1" t="str">
        <f>IF(ISERROR(Individual_Scores_Men_Var!E121), " ", IF(Individual_Scores_Men_Var!E121 = "Yes", "Yes", "  "))</f>
        <v xml:space="preserve">  </v>
      </c>
      <c r="G121" s="24" t="s">
        <v>29</v>
      </c>
      <c r="H121" s="24" t="s">
        <v>29</v>
      </c>
      <c r="I121" s="24" t="s">
        <v>29</v>
      </c>
      <c r="J121" s="24" t="s">
        <v>29</v>
      </c>
      <c r="K121" s="24" t="s">
        <v>29</v>
      </c>
      <c r="L121" s="24" t="s">
        <v>29</v>
      </c>
      <c r="M121" s="24" t="s">
        <v>29</v>
      </c>
      <c r="N121" s="24" t="s">
        <v>29</v>
      </c>
      <c r="O121" s="24" t="s">
        <v>29</v>
      </c>
      <c r="P121" s="24" t="s">
        <v>29</v>
      </c>
      <c r="Q121" s="24" t="s">
        <v>29</v>
      </c>
      <c r="R121" s="24" t="s">
        <v>29</v>
      </c>
      <c r="S121" s="24" t="s">
        <v>29</v>
      </c>
      <c r="T121" s="24" t="s">
        <v>29</v>
      </c>
      <c r="U121" s="24" t="s">
        <v>29</v>
      </c>
      <c r="V121" s="24" t="s">
        <v>29</v>
      </c>
      <c r="W121" s="24" t="s">
        <v>29</v>
      </c>
      <c r="X121" s="24" t="s">
        <v>29</v>
      </c>
      <c r="Y121" s="24" t="s">
        <v>29</v>
      </c>
      <c r="Z121" s="24" t="s">
        <v>29</v>
      </c>
      <c r="AA121" s="24" t="s">
        <v>29</v>
      </c>
      <c r="AB121" s="24" t="s">
        <v>29</v>
      </c>
      <c r="AC121" s="24" t="s">
        <v>29</v>
      </c>
      <c r="AD121" s="24" t="s">
        <v>29</v>
      </c>
      <c r="AE121" s="24" t="s">
        <v>29</v>
      </c>
      <c r="AF121" s="24" t="s">
        <v>29</v>
      </c>
      <c r="AG121" s="24" t="s">
        <v>29</v>
      </c>
      <c r="AH121" s="24" t="s">
        <v>29</v>
      </c>
      <c r="AI121" s="24" t="s">
        <v>29</v>
      </c>
      <c r="AJ121" s="24" t="s">
        <v>29</v>
      </c>
      <c r="AK121" s="24" t="s">
        <v>29</v>
      </c>
      <c r="AL121" s="24" t="s">
        <v>29</v>
      </c>
      <c r="AM121" s="24" t="s">
        <v>29</v>
      </c>
      <c r="AN121" s="24" t="s">
        <v>29</v>
      </c>
      <c r="AO121" s="24" t="s">
        <v>29</v>
      </c>
      <c r="AP121" s="24" t="s">
        <v>29</v>
      </c>
      <c r="AQ121" s="24" t="s">
        <v>29</v>
      </c>
      <c r="AR121" s="24" t="s">
        <v>29</v>
      </c>
      <c r="AS121" s="24" t="s">
        <v>29</v>
      </c>
      <c r="AT121" s="24" t="s">
        <v>29</v>
      </c>
      <c r="AU121" s="24" t="s">
        <v>29</v>
      </c>
      <c r="AV121" s="24" t="s">
        <v>29</v>
      </c>
      <c r="AW121" s="24" t="s">
        <v>29</v>
      </c>
      <c r="AX121" s="24" t="s">
        <v>29</v>
      </c>
      <c r="AY121" s="24" t="s">
        <v>29</v>
      </c>
      <c r="AZ121" s="24" t="s">
        <v>29</v>
      </c>
      <c r="BA121" s="24" t="s">
        <v>29</v>
      </c>
      <c r="BB121" s="24" t="s">
        <v>29</v>
      </c>
      <c r="BC121" s="24" t="s">
        <v>29</v>
      </c>
      <c r="BD121" s="24" t="s">
        <v>29</v>
      </c>
      <c r="BE121" s="24" t="s">
        <v>29</v>
      </c>
      <c r="BF121" s="24" t="s">
        <v>29</v>
      </c>
      <c r="BG121" s="24" t="s">
        <v>29</v>
      </c>
      <c r="BH121" s="24" t="s">
        <v>29</v>
      </c>
      <c r="BI121" s="24" t="s">
        <v>29</v>
      </c>
      <c r="BJ121" s="24" t="s">
        <v>29</v>
      </c>
      <c r="BK121" s="24" t="s">
        <v>29</v>
      </c>
      <c r="BL121" s="24" t="s">
        <v>29</v>
      </c>
      <c r="BM121" s="24" t="s">
        <v>29</v>
      </c>
      <c r="BN121" s="24" t="s">
        <v>29</v>
      </c>
      <c r="BO121" s="24" t="s">
        <v>29</v>
      </c>
      <c r="BP121" s="24" t="s">
        <v>29</v>
      </c>
      <c r="BQ121" s="24" t="s">
        <v>29</v>
      </c>
      <c r="BR121" s="24" t="s">
        <v>29</v>
      </c>
      <c r="BS121" s="24" t="s">
        <v>29</v>
      </c>
      <c r="BT121" s="24" t="s">
        <v>29</v>
      </c>
      <c r="BU121" s="24" t="s">
        <v>29</v>
      </c>
      <c r="BV121" s="24" t="s">
        <v>29</v>
      </c>
      <c r="BW121" s="24" t="s">
        <v>29</v>
      </c>
      <c r="BX121" s="24" t="s">
        <v>29</v>
      </c>
      <c r="BY121" s="24" t="s">
        <v>29</v>
      </c>
      <c r="BZ121" s="24" t="s">
        <v>29</v>
      </c>
      <c r="CA121" s="24" t="s">
        <v>29</v>
      </c>
      <c r="CB121" s="24" t="s">
        <v>29</v>
      </c>
    </row>
    <row r="122" spans="2:80" s="1" customFormat="1" ht="13.9" customHeight="1">
      <c r="B122" s="57" t="str">
        <f>Roster_Selection_Men!AB161&amp;" " &amp; "V "</f>
        <v xml:space="preserve">Milligan University V </v>
      </c>
      <c r="C122" s="57" t="str">
        <f>Roster_Selection_Men!AD161</f>
        <v>11-641804</v>
      </c>
      <c r="D122" s="57" t="str">
        <f>Roster_Selection_Men!AE161</f>
        <v>Joshua Collins</v>
      </c>
      <c r="E122" s="58"/>
      <c r="F122" s="1" t="str">
        <f>IF(ISERROR(Individual_Scores_Men_Var!E122), " ", IF(Individual_Scores_Men_Var!E122 = "Yes", "Yes", "  "))</f>
        <v xml:space="preserve">  </v>
      </c>
      <c r="G122" s="24" t="s">
        <v>29</v>
      </c>
      <c r="H122" s="24" t="s">
        <v>29</v>
      </c>
      <c r="I122" s="24" t="s">
        <v>29</v>
      </c>
      <c r="J122" s="24" t="s">
        <v>29</v>
      </c>
      <c r="K122" s="24" t="s">
        <v>29</v>
      </c>
      <c r="L122" s="24" t="s">
        <v>29</v>
      </c>
      <c r="M122" s="24" t="s">
        <v>29</v>
      </c>
      <c r="N122" s="24" t="s">
        <v>29</v>
      </c>
      <c r="O122" s="24" t="s">
        <v>29</v>
      </c>
      <c r="P122" s="24" t="s">
        <v>29</v>
      </c>
      <c r="Q122" s="24" t="s">
        <v>29</v>
      </c>
      <c r="R122" s="24" t="s">
        <v>29</v>
      </c>
      <c r="S122" s="24" t="s">
        <v>29</v>
      </c>
      <c r="T122" s="24" t="s">
        <v>29</v>
      </c>
      <c r="U122" s="24" t="s">
        <v>29</v>
      </c>
      <c r="V122" s="24" t="s">
        <v>29</v>
      </c>
      <c r="W122" s="24" t="s">
        <v>29</v>
      </c>
      <c r="X122" s="24" t="s">
        <v>29</v>
      </c>
      <c r="Y122" s="24" t="s">
        <v>29</v>
      </c>
      <c r="Z122" s="24" t="s">
        <v>29</v>
      </c>
      <c r="AA122" s="24" t="s">
        <v>29</v>
      </c>
      <c r="AB122" s="24" t="s">
        <v>29</v>
      </c>
      <c r="AC122" s="24" t="s">
        <v>29</v>
      </c>
      <c r="AD122" s="24" t="s">
        <v>29</v>
      </c>
      <c r="AE122" s="24" t="s">
        <v>29</v>
      </c>
      <c r="AF122" s="24" t="s">
        <v>29</v>
      </c>
      <c r="AG122" s="24" t="s">
        <v>29</v>
      </c>
      <c r="AH122" s="24" t="s">
        <v>29</v>
      </c>
      <c r="AI122" s="24" t="s">
        <v>29</v>
      </c>
      <c r="AJ122" s="24" t="s">
        <v>29</v>
      </c>
      <c r="AK122" s="24" t="s">
        <v>29</v>
      </c>
      <c r="AL122" s="24" t="s">
        <v>29</v>
      </c>
      <c r="AM122" s="24" t="s">
        <v>29</v>
      </c>
      <c r="AN122" s="24" t="s">
        <v>29</v>
      </c>
      <c r="AO122" s="24" t="s">
        <v>29</v>
      </c>
      <c r="AP122" s="24" t="s">
        <v>29</v>
      </c>
      <c r="AQ122" s="24" t="s">
        <v>29</v>
      </c>
      <c r="AR122" s="24" t="s">
        <v>29</v>
      </c>
      <c r="AS122" s="24" t="s">
        <v>29</v>
      </c>
      <c r="AT122" s="24" t="s">
        <v>29</v>
      </c>
      <c r="AU122" s="24" t="s">
        <v>29</v>
      </c>
      <c r="AV122" s="24" t="s">
        <v>29</v>
      </c>
      <c r="AW122" s="24" t="s">
        <v>29</v>
      </c>
      <c r="AX122" s="24" t="s">
        <v>29</v>
      </c>
      <c r="AY122" s="24" t="s">
        <v>29</v>
      </c>
      <c r="AZ122" s="24" t="s">
        <v>29</v>
      </c>
      <c r="BA122" s="24" t="s">
        <v>29</v>
      </c>
      <c r="BB122" s="24" t="s">
        <v>29</v>
      </c>
      <c r="BC122" s="24" t="s">
        <v>29</v>
      </c>
      <c r="BD122" s="24" t="s">
        <v>29</v>
      </c>
      <c r="BE122" s="24" t="s">
        <v>29</v>
      </c>
      <c r="BF122" s="24" t="s">
        <v>29</v>
      </c>
      <c r="BG122" s="24" t="s">
        <v>29</v>
      </c>
      <c r="BH122" s="24" t="s">
        <v>29</v>
      </c>
      <c r="BI122" s="24" t="s">
        <v>29</v>
      </c>
      <c r="BJ122" s="24" t="s">
        <v>29</v>
      </c>
      <c r="BK122" s="24" t="s">
        <v>29</v>
      </c>
      <c r="BL122" s="24" t="s">
        <v>29</v>
      </c>
      <c r="BM122" s="24" t="s">
        <v>29</v>
      </c>
      <c r="BN122" s="24" t="s">
        <v>29</v>
      </c>
      <c r="BO122" s="24" t="s">
        <v>29</v>
      </c>
      <c r="BP122" s="24" t="s">
        <v>29</v>
      </c>
      <c r="BQ122" s="24" t="s">
        <v>29</v>
      </c>
      <c r="BR122" s="24" t="s">
        <v>29</v>
      </c>
      <c r="BS122" s="24" t="s">
        <v>29</v>
      </c>
      <c r="BT122" s="24" t="s">
        <v>29</v>
      </c>
      <c r="BU122" s="24" t="s">
        <v>29</v>
      </c>
      <c r="BV122" s="24" t="s">
        <v>29</v>
      </c>
      <c r="BW122" s="24" t="s">
        <v>29</v>
      </c>
      <c r="BX122" s="24" t="s">
        <v>29</v>
      </c>
      <c r="BY122" s="24" t="s">
        <v>29</v>
      </c>
      <c r="BZ122" s="24" t="s">
        <v>29</v>
      </c>
      <c r="CA122" s="24" t="s">
        <v>29</v>
      </c>
      <c r="CB122" s="24" t="s">
        <v>29</v>
      </c>
    </row>
    <row r="123" spans="2:80" s="1" customFormat="1" ht="13.9" customHeight="1">
      <c r="B123" s="57" t="str">
        <f>Roster_Selection_Men!AB162&amp;" " &amp; "V "</f>
        <v xml:space="preserve">Milligan University V </v>
      </c>
      <c r="C123" s="57" t="str">
        <f>Roster_Selection_Men!AD162</f>
        <v>11-696679</v>
      </c>
      <c r="D123" s="57" t="str">
        <f>Roster_Selection_Men!AE162</f>
        <v>Nate Trentler</v>
      </c>
      <c r="E123" s="58"/>
      <c r="F123" s="1" t="str">
        <f>IF(ISERROR(Individual_Scores_Men_Var!E123), " ", IF(Individual_Scores_Men_Var!E123 = "Yes", "Yes", "  "))</f>
        <v xml:space="preserve">  </v>
      </c>
      <c r="G123" s="24" t="s">
        <v>29</v>
      </c>
      <c r="H123" s="24" t="s">
        <v>29</v>
      </c>
      <c r="I123" s="24" t="s">
        <v>29</v>
      </c>
      <c r="J123" s="24" t="s">
        <v>29</v>
      </c>
      <c r="K123" s="24" t="s">
        <v>29</v>
      </c>
      <c r="L123" s="24" t="s">
        <v>29</v>
      </c>
      <c r="M123" s="24" t="s">
        <v>29</v>
      </c>
      <c r="N123" s="24" t="s">
        <v>29</v>
      </c>
      <c r="O123" s="24" t="s">
        <v>29</v>
      </c>
      <c r="P123" s="24" t="s">
        <v>29</v>
      </c>
      <c r="Q123" s="24" t="s">
        <v>29</v>
      </c>
      <c r="R123" s="24" t="s">
        <v>29</v>
      </c>
      <c r="S123" s="24" t="s">
        <v>29</v>
      </c>
      <c r="T123" s="24" t="s">
        <v>29</v>
      </c>
      <c r="U123" s="24" t="s">
        <v>29</v>
      </c>
      <c r="V123" s="24" t="s">
        <v>29</v>
      </c>
      <c r="W123" s="24" t="s">
        <v>29</v>
      </c>
      <c r="X123" s="24" t="s">
        <v>29</v>
      </c>
      <c r="Y123" s="24" t="s">
        <v>29</v>
      </c>
      <c r="Z123" s="24" t="s">
        <v>29</v>
      </c>
      <c r="AA123" s="24" t="s">
        <v>29</v>
      </c>
      <c r="AB123" s="24" t="s">
        <v>29</v>
      </c>
      <c r="AC123" s="24" t="s">
        <v>29</v>
      </c>
      <c r="AD123" s="24" t="s">
        <v>29</v>
      </c>
      <c r="AE123" s="24" t="s">
        <v>29</v>
      </c>
      <c r="AF123" s="24" t="s">
        <v>29</v>
      </c>
      <c r="AG123" s="24" t="s">
        <v>29</v>
      </c>
      <c r="AH123" s="24" t="s">
        <v>29</v>
      </c>
      <c r="AI123" s="24" t="s">
        <v>29</v>
      </c>
      <c r="AJ123" s="24" t="s">
        <v>29</v>
      </c>
      <c r="AK123" s="24" t="s">
        <v>29</v>
      </c>
      <c r="AL123" s="24" t="s">
        <v>29</v>
      </c>
      <c r="AM123" s="24" t="s">
        <v>29</v>
      </c>
      <c r="AN123" s="24" t="s">
        <v>29</v>
      </c>
      <c r="AO123" s="24" t="s">
        <v>29</v>
      </c>
      <c r="AP123" s="24" t="s">
        <v>29</v>
      </c>
      <c r="AQ123" s="24" t="s">
        <v>29</v>
      </c>
      <c r="AR123" s="24" t="s">
        <v>29</v>
      </c>
      <c r="AS123" s="24" t="s">
        <v>29</v>
      </c>
      <c r="AT123" s="24" t="s">
        <v>29</v>
      </c>
      <c r="AU123" s="24" t="s">
        <v>29</v>
      </c>
      <c r="AV123" s="24" t="s">
        <v>29</v>
      </c>
      <c r="AW123" s="24" t="s">
        <v>29</v>
      </c>
      <c r="AX123" s="24" t="s">
        <v>29</v>
      </c>
      <c r="AY123" s="24" t="s">
        <v>29</v>
      </c>
      <c r="AZ123" s="24" t="s">
        <v>29</v>
      </c>
      <c r="BA123" s="24" t="s">
        <v>29</v>
      </c>
      <c r="BB123" s="24" t="s">
        <v>29</v>
      </c>
      <c r="BC123" s="24" t="s">
        <v>29</v>
      </c>
      <c r="BD123" s="24" t="s">
        <v>29</v>
      </c>
      <c r="BE123" s="24" t="s">
        <v>29</v>
      </c>
      <c r="BF123" s="24" t="s">
        <v>29</v>
      </c>
      <c r="BG123" s="24" t="s">
        <v>29</v>
      </c>
      <c r="BH123" s="24" t="s">
        <v>29</v>
      </c>
      <c r="BI123" s="24" t="s">
        <v>29</v>
      </c>
      <c r="BJ123" s="24" t="s">
        <v>29</v>
      </c>
      <c r="BK123" s="24" t="s">
        <v>29</v>
      </c>
      <c r="BL123" s="24" t="s">
        <v>29</v>
      </c>
      <c r="BM123" s="24" t="s">
        <v>29</v>
      </c>
      <c r="BN123" s="24" t="s">
        <v>29</v>
      </c>
      <c r="BO123" s="24" t="s">
        <v>29</v>
      </c>
      <c r="BP123" s="24" t="s">
        <v>29</v>
      </c>
      <c r="BQ123" s="24" t="s">
        <v>29</v>
      </c>
      <c r="BR123" s="24" t="s">
        <v>29</v>
      </c>
      <c r="BS123" s="24" t="s">
        <v>29</v>
      </c>
      <c r="BT123" s="24" t="s">
        <v>29</v>
      </c>
      <c r="BU123" s="24" t="s">
        <v>29</v>
      </c>
      <c r="BV123" s="24" t="s">
        <v>29</v>
      </c>
      <c r="BW123" s="24" t="s">
        <v>29</v>
      </c>
      <c r="BX123" s="24" t="s">
        <v>29</v>
      </c>
      <c r="BY123" s="24" t="s">
        <v>29</v>
      </c>
      <c r="BZ123" s="24" t="s">
        <v>29</v>
      </c>
      <c r="CA123" s="24" t="s">
        <v>29</v>
      </c>
      <c r="CB123" s="24" t="s">
        <v>29</v>
      </c>
    </row>
    <row r="124" spans="2:80" s="1" customFormat="1" ht="13.9" customHeight="1">
      <c r="B124" s="57" t="s">
        <v>753</v>
      </c>
      <c r="C124" s="59" t="str">
        <f>Individual_Scores_Men_Var!C124</f>
        <v/>
      </c>
      <c r="D124" s="60" t="str">
        <f>Individual_Scores_Men_Var!D124</f>
        <v/>
      </c>
      <c r="E124" s="58"/>
      <c r="F124" s="13"/>
      <c r="G124" s="24" t="s">
        <v>29</v>
      </c>
      <c r="H124" s="24" t="s">
        <v>29</v>
      </c>
      <c r="I124" s="24" t="s">
        <v>29</v>
      </c>
      <c r="J124" s="24" t="s">
        <v>29</v>
      </c>
      <c r="K124" s="24" t="s">
        <v>29</v>
      </c>
      <c r="L124" s="24" t="s">
        <v>29</v>
      </c>
      <c r="M124" s="24" t="s">
        <v>29</v>
      </c>
      <c r="N124" s="24" t="s">
        <v>29</v>
      </c>
      <c r="O124" s="24" t="s">
        <v>29</v>
      </c>
      <c r="P124" s="24" t="s">
        <v>29</v>
      </c>
      <c r="Q124" s="24" t="s">
        <v>29</v>
      </c>
      <c r="R124" s="24" t="s">
        <v>29</v>
      </c>
      <c r="S124" s="24" t="s">
        <v>29</v>
      </c>
      <c r="T124" s="24" t="s">
        <v>29</v>
      </c>
      <c r="U124" s="24" t="s">
        <v>29</v>
      </c>
      <c r="V124" s="24" t="s">
        <v>29</v>
      </c>
      <c r="W124" s="24" t="s">
        <v>29</v>
      </c>
      <c r="X124" s="24" t="s">
        <v>29</v>
      </c>
      <c r="Y124" s="24" t="s">
        <v>29</v>
      </c>
      <c r="Z124" s="24" t="s">
        <v>29</v>
      </c>
      <c r="AA124" s="24" t="s">
        <v>29</v>
      </c>
      <c r="AB124" s="24" t="s">
        <v>29</v>
      </c>
      <c r="AC124" s="24" t="s">
        <v>29</v>
      </c>
      <c r="AD124" s="24" t="s">
        <v>29</v>
      </c>
      <c r="AE124" s="24" t="s">
        <v>29</v>
      </c>
      <c r="AF124" s="24" t="s">
        <v>29</v>
      </c>
      <c r="AG124" s="24" t="s">
        <v>29</v>
      </c>
      <c r="AH124" s="24" t="s">
        <v>29</v>
      </c>
      <c r="AI124" s="24" t="s">
        <v>29</v>
      </c>
      <c r="AJ124" s="24" t="s">
        <v>29</v>
      </c>
      <c r="AK124" s="24" t="s">
        <v>29</v>
      </c>
      <c r="AL124" s="24" t="s">
        <v>29</v>
      </c>
      <c r="AM124" s="24" t="s">
        <v>29</v>
      </c>
      <c r="AN124" s="24" t="s">
        <v>29</v>
      </c>
      <c r="AO124" s="24" t="s">
        <v>29</v>
      </c>
      <c r="AP124" s="24" t="s">
        <v>29</v>
      </c>
      <c r="AQ124" s="24" t="s">
        <v>29</v>
      </c>
      <c r="AR124" s="24" t="s">
        <v>29</v>
      </c>
      <c r="AS124" s="24" t="s">
        <v>29</v>
      </c>
      <c r="AT124" s="24" t="s">
        <v>29</v>
      </c>
      <c r="AU124" s="24" t="s">
        <v>29</v>
      </c>
      <c r="AV124" s="24" t="s">
        <v>29</v>
      </c>
      <c r="AW124" s="24" t="s">
        <v>29</v>
      </c>
      <c r="AX124" s="24" t="s">
        <v>29</v>
      </c>
      <c r="AY124" s="24" t="s">
        <v>29</v>
      </c>
      <c r="AZ124" s="24" t="s">
        <v>29</v>
      </c>
      <c r="BA124" s="24" t="s">
        <v>29</v>
      </c>
      <c r="BB124" s="24" t="s">
        <v>29</v>
      </c>
      <c r="BC124" s="24" t="s">
        <v>29</v>
      </c>
      <c r="BD124" s="24" t="s">
        <v>29</v>
      </c>
      <c r="BE124" s="24" t="s">
        <v>29</v>
      </c>
      <c r="BF124" s="24" t="s">
        <v>29</v>
      </c>
      <c r="BG124" s="24" t="s">
        <v>29</v>
      </c>
      <c r="BH124" s="24" t="s">
        <v>29</v>
      </c>
      <c r="BI124" s="24" t="s">
        <v>29</v>
      </c>
      <c r="BJ124" s="24" t="s">
        <v>29</v>
      </c>
      <c r="BK124" s="24" t="s">
        <v>29</v>
      </c>
      <c r="BL124" s="24" t="s">
        <v>29</v>
      </c>
      <c r="BM124" s="24" t="s">
        <v>29</v>
      </c>
      <c r="BN124" s="24" t="s">
        <v>29</v>
      </c>
      <c r="BO124" s="24" t="s">
        <v>29</v>
      </c>
      <c r="BP124" s="24" t="s">
        <v>29</v>
      </c>
      <c r="BQ124" s="24" t="s">
        <v>29</v>
      </c>
      <c r="BR124" s="24" t="s">
        <v>29</v>
      </c>
      <c r="BS124" s="24" t="s">
        <v>29</v>
      </c>
      <c r="BT124" s="24" t="s">
        <v>29</v>
      </c>
      <c r="BU124" s="24" t="s">
        <v>29</v>
      </c>
      <c r="BV124" s="24" t="s">
        <v>29</v>
      </c>
      <c r="BW124" s="24" t="s">
        <v>29</v>
      </c>
      <c r="BX124" s="24" t="s">
        <v>29</v>
      </c>
      <c r="BY124" s="24" t="s">
        <v>29</v>
      </c>
      <c r="BZ124" s="24" t="s">
        <v>29</v>
      </c>
      <c r="CA124" s="24" t="s">
        <v>29</v>
      </c>
      <c r="CB124" s="24" t="s">
        <v>29</v>
      </c>
    </row>
    <row r="125" spans="2:80" s="1" customFormat="1" ht="13.9" customHeight="1">
      <c r="B125" s="57" t="s">
        <v>753</v>
      </c>
      <c r="C125" s="59" t="str">
        <f>Individual_Scores_Men_Var!C125</f>
        <v/>
      </c>
      <c r="D125" s="60" t="str">
        <f>Individual_Scores_Men_Var!D125</f>
        <v/>
      </c>
      <c r="E125" s="58"/>
      <c r="F125" s="13"/>
      <c r="G125" s="24" t="s">
        <v>29</v>
      </c>
      <c r="H125" s="24" t="s">
        <v>29</v>
      </c>
      <c r="I125" s="24" t="s">
        <v>29</v>
      </c>
      <c r="J125" s="24" t="s">
        <v>29</v>
      </c>
      <c r="K125" s="24" t="s">
        <v>29</v>
      </c>
      <c r="L125" s="24" t="s">
        <v>29</v>
      </c>
      <c r="M125" s="24" t="s">
        <v>29</v>
      </c>
      <c r="N125" s="24" t="s">
        <v>29</v>
      </c>
      <c r="O125" s="24" t="s">
        <v>29</v>
      </c>
      <c r="P125" s="24" t="s">
        <v>29</v>
      </c>
      <c r="Q125" s="24" t="s">
        <v>29</v>
      </c>
      <c r="R125" s="24" t="s">
        <v>29</v>
      </c>
      <c r="S125" s="24" t="s">
        <v>29</v>
      </c>
      <c r="T125" s="24" t="s">
        <v>29</v>
      </c>
      <c r="U125" s="24" t="s">
        <v>29</v>
      </c>
      <c r="V125" s="24" t="s">
        <v>29</v>
      </c>
      <c r="W125" s="24" t="s">
        <v>29</v>
      </c>
      <c r="X125" s="24" t="s">
        <v>29</v>
      </c>
      <c r="Y125" s="24" t="s">
        <v>29</v>
      </c>
      <c r="Z125" s="24" t="s">
        <v>29</v>
      </c>
      <c r="AA125" s="24" t="s">
        <v>29</v>
      </c>
      <c r="AB125" s="24" t="s">
        <v>29</v>
      </c>
      <c r="AC125" s="24" t="s">
        <v>29</v>
      </c>
      <c r="AD125" s="24" t="s">
        <v>29</v>
      </c>
      <c r="AE125" s="24" t="s">
        <v>29</v>
      </c>
      <c r="AF125" s="24" t="s">
        <v>29</v>
      </c>
      <c r="AG125" s="24" t="s">
        <v>29</v>
      </c>
      <c r="AH125" s="24" t="s">
        <v>29</v>
      </c>
      <c r="AI125" s="24" t="s">
        <v>29</v>
      </c>
      <c r="AJ125" s="24" t="s">
        <v>29</v>
      </c>
      <c r="AK125" s="24" t="s">
        <v>29</v>
      </c>
      <c r="AL125" s="24" t="s">
        <v>29</v>
      </c>
      <c r="AM125" s="24" t="s">
        <v>29</v>
      </c>
      <c r="AN125" s="24" t="s">
        <v>29</v>
      </c>
      <c r="AO125" s="24" t="s">
        <v>29</v>
      </c>
      <c r="AP125" s="24" t="s">
        <v>29</v>
      </c>
      <c r="AQ125" s="24" t="s">
        <v>29</v>
      </c>
      <c r="AR125" s="24" t="s">
        <v>29</v>
      </c>
      <c r="AS125" s="24" t="s">
        <v>29</v>
      </c>
      <c r="AT125" s="24" t="s">
        <v>29</v>
      </c>
      <c r="AU125" s="24" t="s">
        <v>29</v>
      </c>
      <c r="AV125" s="24" t="s">
        <v>29</v>
      </c>
      <c r="AW125" s="24" t="s">
        <v>29</v>
      </c>
      <c r="AX125" s="24" t="s">
        <v>29</v>
      </c>
      <c r="AY125" s="24" t="s">
        <v>29</v>
      </c>
      <c r="AZ125" s="24" t="s">
        <v>29</v>
      </c>
      <c r="BA125" s="24" t="s">
        <v>29</v>
      </c>
      <c r="BB125" s="24" t="s">
        <v>29</v>
      </c>
      <c r="BC125" s="24" t="s">
        <v>29</v>
      </c>
      <c r="BD125" s="24" t="s">
        <v>29</v>
      </c>
      <c r="BE125" s="24" t="s">
        <v>29</v>
      </c>
      <c r="BF125" s="24" t="s">
        <v>29</v>
      </c>
      <c r="BG125" s="24" t="s">
        <v>29</v>
      </c>
      <c r="BH125" s="24" t="s">
        <v>29</v>
      </c>
      <c r="BI125" s="24" t="s">
        <v>29</v>
      </c>
      <c r="BJ125" s="24" t="s">
        <v>29</v>
      </c>
      <c r="BK125" s="24" t="s">
        <v>29</v>
      </c>
      <c r="BL125" s="24" t="s">
        <v>29</v>
      </c>
      <c r="BM125" s="24" t="s">
        <v>29</v>
      </c>
      <c r="BN125" s="24" t="s">
        <v>29</v>
      </c>
      <c r="BO125" s="24" t="s">
        <v>29</v>
      </c>
      <c r="BP125" s="24" t="s">
        <v>29</v>
      </c>
      <c r="BQ125" s="24" t="s">
        <v>29</v>
      </c>
      <c r="BR125" s="24" t="s">
        <v>29</v>
      </c>
      <c r="BS125" s="24" t="s">
        <v>29</v>
      </c>
      <c r="BT125" s="24" t="s">
        <v>29</v>
      </c>
      <c r="BU125" s="24" t="s">
        <v>29</v>
      </c>
      <c r="BV125" s="24" t="s">
        <v>29</v>
      </c>
      <c r="BW125" s="24" t="s">
        <v>29</v>
      </c>
      <c r="BX125" s="24" t="s">
        <v>29</v>
      </c>
      <c r="BY125" s="24" t="s">
        <v>29</v>
      </c>
      <c r="BZ125" s="24" t="s">
        <v>29</v>
      </c>
      <c r="CA125" s="24" t="s">
        <v>29</v>
      </c>
      <c r="CB125" s="24" t="s">
        <v>29</v>
      </c>
    </row>
    <row r="126" spans="2:80" s="1" customFormat="1" ht="13.9" customHeight="1">
      <c r="B126" s="57" t="s">
        <v>753</v>
      </c>
      <c r="C126" s="59" t="str">
        <f>Individual_Scores_Men_Var!C126</f>
        <v/>
      </c>
      <c r="D126" s="60" t="str">
        <f>Individual_Scores_Men_Var!D126</f>
        <v/>
      </c>
      <c r="E126" s="58"/>
      <c r="F126" s="13"/>
      <c r="G126" s="24" t="s">
        <v>29</v>
      </c>
      <c r="H126" s="24" t="s">
        <v>29</v>
      </c>
      <c r="I126" s="24" t="s">
        <v>29</v>
      </c>
      <c r="J126" s="24" t="s">
        <v>29</v>
      </c>
      <c r="K126" s="24" t="s">
        <v>29</v>
      </c>
      <c r="L126" s="24" t="s">
        <v>29</v>
      </c>
      <c r="M126" s="24" t="s">
        <v>29</v>
      </c>
      <c r="N126" s="24" t="s">
        <v>29</v>
      </c>
      <c r="O126" s="24" t="s">
        <v>29</v>
      </c>
      <c r="P126" s="24" t="s">
        <v>29</v>
      </c>
      <c r="Q126" s="24" t="s">
        <v>29</v>
      </c>
      <c r="R126" s="24" t="s">
        <v>29</v>
      </c>
      <c r="S126" s="24" t="s">
        <v>29</v>
      </c>
      <c r="T126" s="24" t="s">
        <v>29</v>
      </c>
      <c r="U126" s="24" t="s">
        <v>29</v>
      </c>
      <c r="V126" s="24" t="s">
        <v>29</v>
      </c>
      <c r="W126" s="24" t="s">
        <v>29</v>
      </c>
      <c r="X126" s="24" t="s">
        <v>29</v>
      </c>
      <c r="Y126" s="24" t="s">
        <v>29</v>
      </c>
      <c r="Z126" s="24" t="s">
        <v>29</v>
      </c>
      <c r="AA126" s="24" t="s">
        <v>29</v>
      </c>
      <c r="AB126" s="24" t="s">
        <v>29</v>
      </c>
      <c r="AC126" s="24" t="s">
        <v>29</v>
      </c>
      <c r="AD126" s="24" t="s">
        <v>29</v>
      </c>
      <c r="AE126" s="24" t="s">
        <v>29</v>
      </c>
      <c r="AF126" s="24" t="s">
        <v>29</v>
      </c>
      <c r="AG126" s="24" t="s">
        <v>29</v>
      </c>
      <c r="AH126" s="24" t="s">
        <v>29</v>
      </c>
      <c r="AI126" s="24" t="s">
        <v>29</v>
      </c>
      <c r="AJ126" s="24" t="s">
        <v>29</v>
      </c>
      <c r="AK126" s="24" t="s">
        <v>29</v>
      </c>
      <c r="AL126" s="24" t="s">
        <v>29</v>
      </c>
      <c r="AM126" s="24" t="s">
        <v>29</v>
      </c>
      <c r="AN126" s="24" t="s">
        <v>29</v>
      </c>
      <c r="AO126" s="24" t="s">
        <v>29</v>
      </c>
      <c r="AP126" s="24" t="s">
        <v>29</v>
      </c>
      <c r="AQ126" s="24" t="s">
        <v>29</v>
      </c>
      <c r="AR126" s="24" t="s">
        <v>29</v>
      </c>
      <c r="AS126" s="24" t="s">
        <v>29</v>
      </c>
      <c r="AT126" s="24" t="s">
        <v>29</v>
      </c>
      <c r="AU126" s="24" t="s">
        <v>29</v>
      </c>
      <c r="AV126" s="24" t="s">
        <v>29</v>
      </c>
      <c r="AW126" s="24" t="s">
        <v>29</v>
      </c>
      <c r="AX126" s="24" t="s">
        <v>29</v>
      </c>
      <c r="AY126" s="24" t="s">
        <v>29</v>
      </c>
      <c r="AZ126" s="24" t="s">
        <v>29</v>
      </c>
      <c r="BA126" s="24" t="s">
        <v>29</v>
      </c>
      <c r="BB126" s="24" t="s">
        <v>29</v>
      </c>
      <c r="BC126" s="24" t="s">
        <v>29</v>
      </c>
      <c r="BD126" s="24" t="s">
        <v>29</v>
      </c>
      <c r="BE126" s="24" t="s">
        <v>29</v>
      </c>
      <c r="BF126" s="24" t="s">
        <v>29</v>
      </c>
      <c r="BG126" s="24" t="s">
        <v>29</v>
      </c>
      <c r="BH126" s="24" t="s">
        <v>29</v>
      </c>
      <c r="BI126" s="24" t="s">
        <v>29</v>
      </c>
      <c r="BJ126" s="24" t="s">
        <v>29</v>
      </c>
      <c r="BK126" s="24" t="s">
        <v>29</v>
      </c>
      <c r="BL126" s="24" t="s">
        <v>29</v>
      </c>
      <c r="BM126" s="24" t="s">
        <v>29</v>
      </c>
      <c r="BN126" s="24" t="s">
        <v>29</v>
      </c>
      <c r="BO126" s="24" t="s">
        <v>29</v>
      </c>
      <c r="BP126" s="24" t="s">
        <v>29</v>
      </c>
      <c r="BQ126" s="24" t="s">
        <v>29</v>
      </c>
      <c r="BR126" s="24" t="s">
        <v>29</v>
      </c>
      <c r="BS126" s="24" t="s">
        <v>29</v>
      </c>
      <c r="BT126" s="24" t="s">
        <v>29</v>
      </c>
      <c r="BU126" s="24" t="s">
        <v>29</v>
      </c>
      <c r="BV126" s="24" t="s">
        <v>29</v>
      </c>
      <c r="BW126" s="24" t="s">
        <v>29</v>
      </c>
      <c r="BX126" s="24" t="s">
        <v>29</v>
      </c>
      <c r="BY126" s="24" t="s">
        <v>29</v>
      </c>
      <c r="BZ126" s="24" t="s">
        <v>29</v>
      </c>
      <c r="CA126" s="24" t="s">
        <v>29</v>
      </c>
      <c r="CB126" s="24" t="s">
        <v>29</v>
      </c>
    </row>
    <row r="127" spans="2:80" s="1" customFormat="1" ht="13.9" customHeight="1">
      <c r="B127" s="57" t="s">
        <v>29</v>
      </c>
      <c r="C127" s="57" t="s">
        <v>29</v>
      </c>
      <c r="D127" s="57" t="s">
        <v>29</v>
      </c>
      <c r="E127" s="61"/>
      <c r="G127" s="24" t="s">
        <v>29</v>
      </c>
      <c r="H127" s="24" t="s">
        <v>29</v>
      </c>
      <c r="I127" s="24" t="s">
        <v>29</v>
      </c>
      <c r="J127" s="24" t="s">
        <v>29</v>
      </c>
      <c r="K127" s="24" t="s">
        <v>29</v>
      </c>
      <c r="L127" s="24" t="s">
        <v>29</v>
      </c>
      <c r="M127" s="24" t="s">
        <v>29</v>
      </c>
      <c r="N127" s="24" t="s">
        <v>29</v>
      </c>
      <c r="O127" s="24" t="s">
        <v>29</v>
      </c>
      <c r="P127" s="24" t="s">
        <v>29</v>
      </c>
      <c r="Q127" s="24" t="s">
        <v>29</v>
      </c>
      <c r="R127" s="24" t="s">
        <v>29</v>
      </c>
      <c r="S127" s="24" t="s">
        <v>29</v>
      </c>
      <c r="T127" s="24" t="s">
        <v>29</v>
      </c>
      <c r="U127" s="24" t="s">
        <v>29</v>
      </c>
      <c r="V127" s="24" t="s">
        <v>29</v>
      </c>
      <c r="W127" s="24" t="s">
        <v>29</v>
      </c>
      <c r="X127" s="24" t="s">
        <v>29</v>
      </c>
      <c r="Y127" s="24" t="s">
        <v>29</v>
      </c>
      <c r="Z127" s="24" t="s">
        <v>29</v>
      </c>
      <c r="AA127" s="24" t="s">
        <v>29</v>
      </c>
      <c r="AB127" s="24" t="s">
        <v>29</v>
      </c>
      <c r="AC127" s="24" t="s">
        <v>29</v>
      </c>
      <c r="AD127" s="24" t="s">
        <v>29</v>
      </c>
      <c r="AE127" s="24" t="s">
        <v>29</v>
      </c>
      <c r="AF127" s="24" t="s">
        <v>29</v>
      </c>
      <c r="AG127" s="24" t="s">
        <v>29</v>
      </c>
      <c r="AH127" s="24" t="s">
        <v>29</v>
      </c>
      <c r="AI127" s="24" t="s">
        <v>29</v>
      </c>
      <c r="AJ127" s="24" t="s">
        <v>29</v>
      </c>
      <c r="AK127" s="24" t="s">
        <v>29</v>
      </c>
      <c r="AL127" s="24" t="s">
        <v>29</v>
      </c>
      <c r="AM127" s="24" t="s">
        <v>29</v>
      </c>
      <c r="AN127" s="24" t="s">
        <v>29</v>
      </c>
      <c r="AO127" s="24" t="s">
        <v>29</v>
      </c>
      <c r="AP127" s="24" t="s">
        <v>29</v>
      </c>
      <c r="AQ127" s="24" t="s">
        <v>29</v>
      </c>
      <c r="AR127" s="24" t="s">
        <v>29</v>
      </c>
      <c r="AS127" s="24" t="s">
        <v>29</v>
      </c>
      <c r="AT127" s="24" t="s">
        <v>29</v>
      </c>
      <c r="AU127" s="24" t="s">
        <v>29</v>
      </c>
      <c r="AV127" s="24" t="s">
        <v>29</v>
      </c>
      <c r="AW127" s="24" t="s">
        <v>29</v>
      </c>
      <c r="AX127" s="24" t="s">
        <v>29</v>
      </c>
      <c r="AY127" s="24" t="s">
        <v>29</v>
      </c>
      <c r="AZ127" s="24" t="s">
        <v>29</v>
      </c>
      <c r="BA127" s="24" t="s">
        <v>29</v>
      </c>
      <c r="BB127" s="24" t="s">
        <v>29</v>
      </c>
      <c r="BC127" s="24" t="s">
        <v>29</v>
      </c>
      <c r="BD127" s="24" t="s">
        <v>29</v>
      </c>
      <c r="BE127" s="24" t="s">
        <v>29</v>
      </c>
      <c r="BF127" s="24" t="s">
        <v>29</v>
      </c>
      <c r="BG127" s="24" t="s">
        <v>29</v>
      </c>
      <c r="BH127" s="24" t="s">
        <v>29</v>
      </c>
      <c r="BI127" s="24" t="s">
        <v>29</v>
      </c>
      <c r="BJ127" s="24" t="s">
        <v>29</v>
      </c>
      <c r="BK127" s="24" t="s">
        <v>29</v>
      </c>
      <c r="BL127" s="24" t="s">
        <v>29</v>
      </c>
      <c r="BM127" s="24" t="s">
        <v>29</v>
      </c>
      <c r="BN127" s="24" t="s">
        <v>29</v>
      </c>
      <c r="BO127" s="24" t="s">
        <v>29</v>
      </c>
      <c r="BP127" s="24" t="s">
        <v>29</v>
      </c>
      <c r="BQ127" s="24" t="s">
        <v>29</v>
      </c>
      <c r="BR127" s="24" t="s">
        <v>29</v>
      </c>
      <c r="BS127" s="24" t="s">
        <v>29</v>
      </c>
      <c r="BT127" s="24" t="s">
        <v>29</v>
      </c>
      <c r="BU127" s="24" t="s">
        <v>29</v>
      </c>
      <c r="BV127" s="24" t="s">
        <v>29</v>
      </c>
      <c r="BW127" s="24" t="s">
        <v>29</v>
      </c>
      <c r="BX127" s="24" t="s">
        <v>29</v>
      </c>
      <c r="BY127" s="24" t="s">
        <v>29</v>
      </c>
      <c r="BZ127" s="24" t="s">
        <v>29</v>
      </c>
      <c r="CA127" s="24" t="s">
        <v>29</v>
      </c>
      <c r="CB127" s="24" t="s">
        <v>29</v>
      </c>
    </row>
    <row r="128" spans="2:80" s="1" customFormat="1" ht="13.9" customHeight="1">
      <c r="B128" s="57" t="s">
        <v>29</v>
      </c>
      <c r="C128" s="57" t="s">
        <v>29</v>
      </c>
      <c r="D128" s="57" t="s">
        <v>29</v>
      </c>
      <c r="E128" s="61"/>
      <c r="G128" s="24" t="s">
        <v>29</v>
      </c>
      <c r="H128" s="24" t="s">
        <v>29</v>
      </c>
      <c r="I128" s="24" t="s">
        <v>29</v>
      </c>
      <c r="J128" s="24" t="s">
        <v>29</v>
      </c>
      <c r="K128" s="24" t="s">
        <v>29</v>
      </c>
      <c r="L128" s="24" t="s">
        <v>29</v>
      </c>
      <c r="M128" s="24" t="s">
        <v>29</v>
      </c>
      <c r="N128" s="24" t="s">
        <v>29</v>
      </c>
      <c r="O128" s="24" t="s">
        <v>29</v>
      </c>
      <c r="P128" s="24" t="s">
        <v>29</v>
      </c>
      <c r="Q128" s="24" t="s">
        <v>29</v>
      </c>
      <c r="R128" s="24" t="s">
        <v>29</v>
      </c>
      <c r="S128" s="24" t="s">
        <v>29</v>
      </c>
      <c r="T128" s="24" t="s">
        <v>29</v>
      </c>
      <c r="U128" s="24" t="s">
        <v>29</v>
      </c>
      <c r="V128" s="24" t="s">
        <v>29</v>
      </c>
      <c r="W128" s="24" t="s">
        <v>29</v>
      </c>
      <c r="X128" s="24" t="s">
        <v>29</v>
      </c>
      <c r="Y128" s="24" t="s">
        <v>29</v>
      </c>
      <c r="Z128" s="24" t="s">
        <v>29</v>
      </c>
      <c r="AA128" s="24" t="s">
        <v>29</v>
      </c>
      <c r="AB128" s="24" t="s">
        <v>29</v>
      </c>
      <c r="AC128" s="24" t="s">
        <v>29</v>
      </c>
      <c r="AD128" s="24" t="s">
        <v>29</v>
      </c>
      <c r="AE128" s="24" t="s">
        <v>29</v>
      </c>
      <c r="AF128" s="24" t="s">
        <v>29</v>
      </c>
      <c r="AG128" s="24" t="s">
        <v>29</v>
      </c>
      <c r="AH128" s="24" t="s">
        <v>29</v>
      </c>
      <c r="AI128" s="24" t="s">
        <v>29</v>
      </c>
      <c r="AJ128" s="24" t="s">
        <v>29</v>
      </c>
      <c r="AK128" s="24" t="s">
        <v>29</v>
      </c>
      <c r="AL128" s="24" t="s">
        <v>29</v>
      </c>
      <c r="AM128" s="24" t="s">
        <v>29</v>
      </c>
      <c r="AN128" s="24" t="s">
        <v>29</v>
      </c>
      <c r="AO128" s="24" t="s">
        <v>29</v>
      </c>
      <c r="AP128" s="24" t="s">
        <v>29</v>
      </c>
      <c r="AQ128" s="24" t="s">
        <v>29</v>
      </c>
      <c r="AR128" s="24" t="s">
        <v>29</v>
      </c>
      <c r="AS128" s="24" t="s">
        <v>29</v>
      </c>
      <c r="AT128" s="24" t="s">
        <v>29</v>
      </c>
      <c r="AU128" s="24" t="s">
        <v>29</v>
      </c>
      <c r="AV128" s="24" t="s">
        <v>29</v>
      </c>
      <c r="AW128" s="24" t="s">
        <v>29</v>
      </c>
      <c r="AX128" s="24" t="s">
        <v>29</v>
      </c>
      <c r="AY128" s="24" t="s">
        <v>29</v>
      </c>
      <c r="AZ128" s="24" t="s">
        <v>29</v>
      </c>
      <c r="BA128" s="24" t="s">
        <v>29</v>
      </c>
      <c r="BB128" s="24" t="s">
        <v>29</v>
      </c>
      <c r="BC128" s="24" t="s">
        <v>29</v>
      </c>
      <c r="BD128" s="24" t="s">
        <v>29</v>
      </c>
      <c r="BE128" s="24" t="s">
        <v>29</v>
      </c>
      <c r="BF128" s="24" t="s">
        <v>29</v>
      </c>
      <c r="BG128" s="24" t="s">
        <v>29</v>
      </c>
      <c r="BH128" s="24" t="s">
        <v>29</v>
      </c>
      <c r="BI128" s="24" t="s">
        <v>29</v>
      </c>
      <c r="BJ128" s="24" t="s">
        <v>29</v>
      </c>
      <c r="BK128" s="24" t="s">
        <v>29</v>
      </c>
      <c r="BL128" s="24" t="s">
        <v>29</v>
      </c>
      <c r="BM128" s="24" t="s">
        <v>29</v>
      </c>
      <c r="BN128" s="24" t="s">
        <v>29</v>
      </c>
      <c r="BO128" s="24" t="s">
        <v>29</v>
      </c>
      <c r="BP128" s="24" t="s">
        <v>29</v>
      </c>
      <c r="BQ128" s="24" t="s">
        <v>29</v>
      </c>
      <c r="BR128" s="24" t="s">
        <v>29</v>
      </c>
      <c r="BS128" s="24" t="s">
        <v>29</v>
      </c>
      <c r="BT128" s="24" t="s">
        <v>29</v>
      </c>
      <c r="BU128" s="24" t="s">
        <v>29</v>
      </c>
      <c r="BV128" s="24" t="s">
        <v>29</v>
      </c>
      <c r="BW128" s="24" t="s">
        <v>29</v>
      </c>
      <c r="BX128" s="24" t="s">
        <v>29</v>
      </c>
      <c r="BY128" s="24" t="s">
        <v>29</v>
      </c>
      <c r="BZ128" s="24" t="s">
        <v>29</v>
      </c>
      <c r="CA128" s="24" t="s">
        <v>29</v>
      </c>
      <c r="CB128" s="24" t="s">
        <v>29</v>
      </c>
    </row>
    <row r="129" spans="2:80" s="1" customFormat="1" ht="13.9" customHeight="1">
      <c r="B129" s="57" t="str">
        <f>Roster_Selection_Men!AB174&amp;" " &amp; "V "</f>
        <v xml:space="preserve">Pikeville ,University Of V </v>
      </c>
      <c r="C129" s="57" t="str">
        <f>Roster_Selection_Men!AD174</f>
        <v>11-694789</v>
      </c>
      <c r="D129" s="57" t="str">
        <f>Roster_Selection_Men!AE174</f>
        <v>Benjamin Bailey</v>
      </c>
      <c r="E129" s="58"/>
      <c r="F129" s="1" t="str">
        <f>IF(ISERROR(Individual_Scores_Men_Var!E129), " ", IF(Individual_Scores_Men_Var!E129 = "Yes", "Yes", "  "))</f>
        <v xml:space="preserve">  </v>
      </c>
      <c r="G129" s="24" t="s">
        <v>738</v>
      </c>
      <c r="H129" s="44">
        <v>193</v>
      </c>
      <c r="I129" s="44">
        <v>199</v>
      </c>
      <c r="J129" s="44">
        <v>181</v>
      </c>
      <c r="K129" s="44">
        <v>175</v>
      </c>
      <c r="L129" s="44">
        <v>171</v>
      </c>
      <c r="M129" s="44">
        <v>192</v>
      </c>
      <c r="N129" s="44">
        <v>173</v>
      </c>
      <c r="O129" s="44">
        <v>174</v>
      </c>
      <c r="P129" s="44">
        <v>204</v>
      </c>
      <c r="Q129" s="44">
        <v>192</v>
      </c>
      <c r="R129" s="44">
        <v>177</v>
      </c>
      <c r="S129" s="44">
        <v>209</v>
      </c>
      <c r="T129" s="19">
        <f>SUM(H129:S129)</f>
        <v>2240</v>
      </c>
      <c r="U129" s="19">
        <f>COUNTIF(H129:S129, "&gt;0" )</f>
        <v>12</v>
      </c>
      <c r="V129" s="19">
        <f>T129/U129</f>
        <v>186.66666666666666</v>
      </c>
      <c r="W129" s="24" t="s">
        <v>29</v>
      </c>
      <c r="X129" s="24" t="s">
        <v>29</v>
      </c>
      <c r="Y129" s="24" t="s">
        <v>29</v>
      </c>
      <c r="Z129" s="24" t="s">
        <v>29</v>
      </c>
      <c r="AA129" s="24" t="s">
        <v>29</v>
      </c>
      <c r="AB129" s="24" t="s">
        <v>29</v>
      </c>
      <c r="AC129" s="24" t="s">
        <v>29</v>
      </c>
      <c r="AD129" s="24" t="s">
        <v>29</v>
      </c>
      <c r="AE129" s="24" t="s">
        <v>29</v>
      </c>
      <c r="AF129" s="24" t="s">
        <v>29</v>
      </c>
      <c r="AG129" s="24" t="s">
        <v>29</v>
      </c>
      <c r="AH129" s="24" t="s">
        <v>29</v>
      </c>
      <c r="AI129" s="24" t="s">
        <v>29</v>
      </c>
      <c r="AJ129" s="24" t="s">
        <v>29</v>
      </c>
      <c r="AK129" s="24" t="s">
        <v>29</v>
      </c>
      <c r="AL129" s="24" t="s">
        <v>29</v>
      </c>
      <c r="AM129" s="24" t="s">
        <v>29</v>
      </c>
      <c r="AN129" s="24" t="s">
        <v>29</v>
      </c>
      <c r="AO129" s="24" t="s">
        <v>29</v>
      </c>
      <c r="AP129" s="24" t="s">
        <v>29</v>
      </c>
      <c r="AQ129" s="24" t="s">
        <v>29</v>
      </c>
      <c r="AR129" s="24" t="s">
        <v>29</v>
      </c>
      <c r="AS129" s="24" t="s">
        <v>29</v>
      </c>
      <c r="AT129" s="24" t="s">
        <v>29</v>
      </c>
      <c r="AU129" s="24" t="s">
        <v>29</v>
      </c>
      <c r="AV129" s="24" t="s">
        <v>29</v>
      </c>
      <c r="AW129" s="24" t="s">
        <v>29</v>
      </c>
      <c r="AX129" s="24" t="s">
        <v>29</v>
      </c>
      <c r="AY129" s="24" t="s">
        <v>29</v>
      </c>
      <c r="AZ129" s="24" t="s">
        <v>29</v>
      </c>
      <c r="BA129" s="24" t="s">
        <v>29</v>
      </c>
      <c r="BB129" s="24" t="s">
        <v>29</v>
      </c>
      <c r="BC129" s="24" t="s">
        <v>29</v>
      </c>
      <c r="BD129" s="24" t="s">
        <v>29</v>
      </c>
      <c r="BE129" s="24" t="s">
        <v>29</v>
      </c>
      <c r="BF129" s="24" t="s">
        <v>29</v>
      </c>
      <c r="BG129" s="24" t="s">
        <v>29</v>
      </c>
      <c r="BH129" s="24" t="s">
        <v>29</v>
      </c>
      <c r="BI129" s="24" t="s">
        <v>29</v>
      </c>
      <c r="BJ129" s="24" t="s">
        <v>29</v>
      </c>
      <c r="BK129" s="24" t="s">
        <v>29</v>
      </c>
      <c r="BL129" s="24" t="s">
        <v>29</v>
      </c>
      <c r="BM129" s="24" t="s">
        <v>29</v>
      </c>
      <c r="BN129" s="24" t="s">
        <v>29</v>
      </c>
      <c r="BO129" s="24" t="s">
        <v>29</v>
      </c>
      <c r="BP129" s="24" t="s">
        <v>29</v>
      </c>
      <c r="BQ129" s="24" t="s">
        <v>29</v>
      </c>
      <c r="BR129" s="24" t="s">
        <v>29</v>
      </c>
      <c r="BS129" s="24" t="s">
        <v>29</v>
      </c>
      <c r="BT129" s="24" t="s">
        <v>29</v>
      </c>
      <c r="BU129" s="24" t="s">
        <v>29</v>
      </c>
      <c r="BV129" s="24" t="s">
        <v>29</v>
      </c>
      <c r="BW129" s="24" t="s">
        <v>29</v>
      </c>
      <c r="BX129" s="24" t="s">
        <v>29</v>
      </c>
      <c r="BY129" s="24" t="s">
        <v>29</v>
      </c>
      <c r="BZ129" s="24" t="s">
        <v>29</v>
      </c>
      <c r="CA129" s="24" t="s">
        <v>29</v>
      </c>
      <c r="CB129" s="24" t="s">
        <v>29</v>
      </c>
    </row>
    <row r="130" spans="2:80" s="1" customFormat="1" ht="13.9" customHeight="1">
      <c r="B130" s="57" t="str">
        <f>Roster_Selection_Men!AB175&amp;" " &amp; "V "</f>
        <v xml:space="preserve">Pikeville ,University Of V </v>
      </c>
      <c r="C130" s="57" t="str">
        <f>Roster_Selection_Men!AD175</f>
        <v>6490-3115</v>
      </c>
      <c r="D130" s="57" t="str">
        <f>Roster_Selection_Men!AE175</f>
        <v>Bryce Oliver</v>
      </c>
      <c r="E130" s="58"/>
      <c r="F130" s="1" t="str">
        <f>IF(ISERROR(Individual_Scores_Men_Var!E130), " ", IF(Individual_Scores_Men_Var!E130 = "Yes", "Yes", "  "))</f>
        <v xml:space="preserve">  </v>
      </c>
      <c r="G130" s="24" t="s">
        <v>29</v>
      </c>
      <c r="H130" s="24" t="s">
        <v>29</v>
      </c>
      <c r="I130" s="24" t="s">
        <v>29</v>
      </c>
      <c r="J130" s="24" t="s">
        <v>29</v>
      </c>
      <c r="K130" s="24" t="s">
        <v>29</v>
      </c>
      <c r="L130" s="24" t="s">
        <v>29</v>
      </c>
      <c r="M130" s="24" t="s">
        <v>29</v>
      </c>
      <c r="N130" s="24" t="s">
        <v>29</v>
      </c>
      <c r="O130" s="24" t="s">
        <v>29</v>
      </c>
      <c r="P130" s="24" t="s">
        <v>29</v>
      </c>
      <c r="Q130" s="24" t="s">
        <v>29</v>
      </c>
      <c r="R130" s="24" t="s">
        <v>29</v>
      </c>
      <c r="S130" s="24" t="s">
        <v>29</v>
      </c>
      <c r="T130" s="24" t="s">
        <v>29</v>
      </c>
      <c r="U130" s="24" t="s">
        <v>29</v>
      </c>
      <c r="V130" s="24" t="s">
        <v>29</v>
      </c>
      <c r="W130" s="24" t="s">
        <v>29</v>
      </c>
      <c r="X130" s="24" t="s">
        <v>29</v>
      </c>
      <c r="Y130" s="24" t="s">
        <v>29</v>
      </c>
      <c r="Z130" s="24" t="s">
        <v>29</v>
      </c>
      <c r="AA130" s="24" t="s">
        <v>29</v>
      </c>
      <c r="AB130" s="24" t="s">
        <v>29</v>
      </c>
      <c r="AC130" s="24" t="s">
        <v>29</v>
      </c>
      <c r="AD130" s="24" t="s">
        <v>29</v>
      </c>
      <c r="AE130" s="24" t="s">
        <v>29</v>
      </c>
      <c r="AF130" s="24" t="s">
        <v>29</v>
      </c>
      <c r="AG130" s="24" t="s">
        <v>29</v>
      </c>
      <c r="AH130" s="24" t="s">
        <v>29</v>
      </c>
      <c r="AI130" s="24" t="s">
        <v>29</v>
      </c>
      <c r="AJ130" s="24" t="s">
        <v>29</v>
      </c>
      <c r="AK130" s="24" t="s">
        <v>29</v>
      </c>
      <c r="AL130" s="24" t="s">
        <v>29</v>
      </c>
      <c r="AM130" s="24" t="s">
        <v>29</v>
      </c>
      <c r="AN130" s="24" t="s">
        <v>29</v>
      </c>
      <c r="AO130" s="24" t="s">
        <v>29</v>
      </c>
      <c r="AP130" s="24" t="s">
        <v>29</v>
      </c>
      <c r="AQ130" s="24" t="s">
        <v>29</v>
      </c>
      <c r="AR130" s="24" t="s">
        <v>29</v>
      </c>
      <c r="AS130" s="24" t="s">
        <v>29</v>
      </c>
      <c r="AT130" s="24" t="s">
        <v>29</v>
      </c>
      <c r="AU130" s="24" t="s">
        <v>29</v>
      </c>
      <c r="AV130" s="24" t="s">
        <v>29</v>
      </c>
      <c r="AW130" s="24" t="s">
        <v>29</v>
      </c>
      <c r="AX130" s="24" t="s">
        <v>29</v>
      </c>
      <c r="AY130" s="24" t="s">
        <v>29</v>
      </c>
      <c r="AZ130" s="24" t="s">
        <v>29</v>
      </c>
      <c r="BA130" s="24" t="s">
        <v>29</v>
      </c>
      <c r="BB130" s="24" t="s">
        <v>29</v>
      </c>
      <c r="BC130" s="24" t="s">
        <v>29</v>
      </c>
      <c r="BD130" s="24" t="s">
        <v>29</v>
      </c>
      <c r="BE130" s="24" t="s">
        <v>29</v>
      </c>
      <c r="BF130" s="24" t="s">
        <v>29</v>
      </c>
      <c r="BG130" s="24" t="s">
        <v>29</v>
      </c>
      <c r="BH130" s="24" t="s">
        <v>29</v>
      </c>
      <c r="BI130" s="24" t="s">
        <v>29</v>
      </c>
      <c r="BJ130" s="24" t="s">
        <v>29</v>
      </c>
      <c r="BK130" s="24" t="s">
        <v>29</v>
      </c>
      <c r="BL130" s="24" t="s">
        <v>29</v>
      </c>
      <c r="BM130" s="24" t="s">
        <v>29</v>
      </c>
      <c r="BN130" s="24" t="s">
        <v>29</v>
      </c>
      <c r="BO130" s="24" t="s">
        <v>29</v>
      </c>
      <c r="BP130" s="24" t="s">
        <v>29</v>
      </c>
      <c r="BQ130" s="24" t="s">
        <v>29</v>
      </c>
      <c r="BR130" s="24" t="s">
        <v>29</v>
      </c>
      <c r="BS130" s="24" t="s">
        <v>29</v>
      </c>
      <c r="BT130" s="24" t="s">
        <v>29</v>
      </c>
      <c r="BU130" s="24" t="s">
        <v>29</v>
      </c>
      <c r="BV130" s="24" t="s">
        <v>29</v>
      </c>
      <c r="BW130" s="24" t="s">
        <v>29</v>
      </c>
      <c r="BX130" s="24" t="s">
        <v>29</v>
      </c>
      <c r="BY130" s="24" t="s">
        <v>29</v>
      </c>
      <c r="BZ130" s="24" t="s">
        <v>29</v>
      </c>
      <c r="CA130" s="24" t="s">
        <v>29</v>
      </c>
      <c r="CB130" s="24" t="s">
        <v>29</v>
      </c>
    </row>
    <row r="131" spans="2:80" s="1" customFormat="1" ht="13.9" customHeight="1">
      <c r="B131" s="57" t="str">
        <f>Roster_Selection_Men!AB176&amp;" " &amp; "V "</f>
        <v xml:space="preserve">Pikeville ,University Of V </v>
      </c>
      <c r="C131" s="57" t="str">
        <f>Roster_Selection_Men!AD176</f>
        <v>15-168085</v>
      </c>
      <c r="D131" s="57" t="str">
        <f>Roster_Selection_Men!AE176</f>
        <v>Chris LeSueur</v>
      </c>
      <c r="E131" s="58"/>
      <c r="F131" s="1" t="str">
        <f>IF(ISERROR(Individual_Scores_Men_Var!E131), " ", IF(Individual_Scores_Men_Var!E131 = "Yes", "Yes", "  "))</f>
        <v xml:space="preserve">  </v>
      </c>
      <c r="G131" s="24" t="s">
        <v>29</v>
      </c>
      <c r="H131" s="24" t="s">
        <v>29</v>
      </c>
      <c r="I131" s="24" t="s">
        <v>29</v>
      </c>
      <c r="J131" s="24" t="s">
        <v>29</v>
      </c>
      <c r="K131" s="24" t="s">
        <v>29</v>
      </c>
      <c r="L131" s="24" t="s">
        <v>29</v>
      </c>
      <c r="M131" s="24" t="s">
        <v>29</v>
      </c>
      <c r="N131" s="24" t="s">
        <v>29</v>
      </c>
      <c r="O131" s="24" t="s">
        <v>29</v>
      </c>
      <c r="P131" s="24" t="s">
        <v>29</v>
      </c>
      <c r="Q131" s="24" t="s">
        <v>29</v>
      </c>
      <c r="R131" s="24" t="s">
        <v>29</v>
      </c>
      <c r="S131" s="24" t="s">
        <v>29</v>
      </c>
      <c r="T131" s="24" t="s">
        <v>29</v>
      </c>
      <c r="U131" s="24" t="s">
        <v>29</v>
      </c>
      <c r="V131" s="24" t="s">
        <v>29</v>
      </c>
      <c r="W131" s="24" t="s">
        <v>29</v>
      </c>
      <c r="X131" s="24" t="s">
        <v>29</v>
      </c>
      <c r="Y131" s="24" t="s">
        <v>29</v>
      </c>
      <c r="Z131" s="24" t="s">
        <v>29</v>
      </c>
      <c r="AA131" s="24" t="s">
        <v>29</v>
      </c>
      <c r="AB131" s="24" t="s">
        <v>29</v>
      </c>
      <c r="AC131" s="24" t="s">
        <v>29</v>
      </c>
      <c r="AD131" s="24" t="s">
        <v>29</v>
      </c>
      <c r="AE131" s="24" t="s">
        <v>29</v>
      </c>
      <c r="AF131" s="24" t="s">
        <v>29</v>
      </c>
      <c r="AG131" s="24" t="s">
        <v>29</v>
      </c>
      <c r="AH131" s="24" t="s">
        <v>29</v>
      </c>
      <c r="AI131" s="24" t="s">
        <v>29</v>
      </c>
      <c r="AJ131" s="24" t="s">
        <v>29</v>
      </c>
      <c r="AK131" s="24" t="s">
        <v>29</v>
      </c>
      <c r="AL131" s="24" t="s">
        <v>29</v>
      </c>
      <c r="AM131" s="24" t="s">
        <v>29</v>
      </c>
      <c r="AN131" s="24" t="s">
        <v>29</v>
      </c>
      <c r="AO131" s="24" t="s">
        <v>29</v>
      </c>
      <c r="AP131" s="24" t="s">
        <v>29</v>
      </c>
      <c r="AQ131" s="24" t="s">
        <v>29</v>
      </c>
      <c r="AR131" s="24" t="s">
        <v>29</v>
      </c>
      <c r="AS131" s="24" t="s">
        <v>29</v>
      </c>
      <c r="AT131" s="24" t="s">
        <v>29</v>
      </c>
      <c r="AU131" s="24" t="s">
        <v>29</v>
      </c>
      <c r="AV131" s="24" t="s">
        <v>29</v>
      </c>
      <c r="AW131" s="24" t="s">
        <v>29</v>
      </c>
      <c r="AX131" s="24" t="s">
        <v>29</v>
      </c>
      <c r="AY131" s="24" t="s">
        <v>29</v>
      </c>
      <c r="AZ131" s="24" t="s">
        <v>29</v>
      </c>
      <c r="BA131" s="24" t="s">
        <v>29</v>
      </c>
      <c r="BB131" s="24" t="s">
        <v>29</v>
      </c>
      <c r="BC131" s="24" t="s">
        <v>29</v>
      </c>
      <c r="BD131" s="24" t="s">
        <v>29</v>
      </c>
      <c r="BE131" s="24" t="s">
        <v>29</v>
      </c>
      <c r="BF131" s="24" t="s">
        <v>29</v>
      </c>
      <c r="BG131" s="24" t="s">
        <v>29</v>
      </c>
      <c r="BH131" s="24" t="s">
        <v>29</v>
      </c>
      <c r="BI131" s="24" t="s">
        <v>29</v>
      </c>
      <c r="BJ131" s="24" t="s">
        <v>29</v>
      </c>
      <c r="BK131" s="24" t="s">
        <v>29</v>
      </c>
      <c r="BL131" s="24" t="s">
        <v>29</v>
      </c>
      <c r="BM131" s="24" t="s">
        <v>29</v>
      </c>
      <c r="BN131" s="24" t="s">
        <v>29</v>
      </c>
      <c r="BO131" s="24" t="s">
        <v>29</v>
      </c>
      <c r="BP131" s="24" t="s">
        <v>29</v>
      </c>
      <c r="BQ131" s="24" t="s">
        <v>29</v>
      </c>
      <c r="BR131" s="24" t="s">
        <v>29</v>
      </c>
      <c r="BS131" s="24" t="s">
        <v>29</v>
      </c>
      <c r="BT131" s="24" t="s">
        <v>29</v>
      </c>
      <c r="BU131" s="24" t="s">
        <v>29</v>
      </c>
      <c r="BV131" s="24" t="s">
        <v>29</v>
      </c>
      <c r="BW131" s="24" t="s">
        <v>29</v>
      </c>
      <c r="BX131" s="24" t="s">
        <v>29</v>
      </c>
      <c r="BY131" s="24" t="s">
        <v>29</v>
      </c>
      <c r="BZ131" s="24" t="s">
        <v>29</v>
      </c>
      <c r="CA131" s="24" t="s">
        <v>29</v>
      </c>
      <c r="CB131" s="24" t="s">
        <v>29</v>
      </c>
    </row>
    <row r="132" spans="2:80" s="1" customFormat="1" ht="13.9" customHeight="1">
      <c r="B132" s="57" t="str">
        <f>Roster_Selection_Men!AB177&amp;" " &amp; "V "</f>
        <v xml:space="preserve">Pikeville ,University Of V </v>
      </c>
      <c r="C132" s="57" t="str">
        <f>Roster_Selection_Men!AD177</f>
        <v>6473-1569</v>
      </c>
      <c r="D132" s="57" t="str">
        <f>Roster_Selection_Men!AE177</f>
        <v>Dylan Mishak</v>
      </c>
      <c r="E132" s="58"/>
      <c r="F132" s="1" t="str">
        <f>IF(ISERROR(Individual_Scores_Men_Var!E132), " ", IF(Individual_Scores_Men_Var!E132 = "Yes", "Yes", "  "))</f>
        <v xml:space="preserve">  </v>
      </c>
      <c r="G132" s="24" t="s">
        <v>29</v>
      </c>
      <c r="H132" s="24" t="s">
        <v>29</v>
      </c>
      <c r="I132" s="24" t="s">
        <v>29</v>
      </c>
      <c r="J132" s="24" t="s">
        <v>29</v>
      </c>
      <c r="K132" s="24" t="s">
        <v>29</v>
      </c>
      <c r="L132" s="24" t="s">
        <v>29</v>
      </c>
      <c r="M132" s="24" t="s">
        <v>29</v>
      </c>
      <c r="N132" s="24" t="s">
        <v>29</v>
      </c>
      <c r="O132" s="24" t="s">
        <v>29</v>
      </c>
      <c r="P132" s="24" t="s">
        <v>29</v>
      </c>
      <c r="Q132" s="24" t="s">
        <v>29</v>
      </c>
      <c r="R132" s="24" t="s">
        <v>29</v>
      </c>
      <c r="S132" s="24" t="s">
        <v>29</v>
      </c>
      <c r="T132" s="24" t="s">
        <v>29</v>
      </c>
      <c r="U132" s="24" t="s">
        <v>29</v>
      </c>
      <c r="V132" s="24" t="s">
        <v>29</v>
      </c>
      <c r="W132" s="24" t="s">
        <v>29</v>
      </c>
      <c r="X132" s="24" t="s">
        <v>29</v>
      </c>
      <c r="Y132" s="24" t="s">
        <v>29</v>
      </c>
      <c r="Z132" s="24" t="s">
        <v>29</v>
      </c>
      <c r="AA132" s="24" t="s">
        <v>29</v>
      </c>
      <c r="AB132" s="24" t="s">
        <v>29</v>
      </c>
      <c r="AC132" s="24" t="s">
        <v>29</v>
      </c>
      <c r="AD132" s="24" t="s">
        <v>29</v>
      </c>
      <c r="AE132" s="24" t="s">
        <v>29</v>
      </c>
      <c r="AF132" s="24" t="s">
        <v>29</v>
      </c>
      <c r="AG132" s="24" t="s">
        <v>29</v>
      </c>
      <c r="AH132" s="24" t="s">
        <v>29</v>
      </c>
      <c r="AI132" s="24" t="s">
        <v>29</v>
      </c>
      <c r="AJ132" s="24" t="s">
        <v>29</v>
      </c>
      <c r="AK132" s="24" t="s">
        <v>29</v>
      </c>
      <c r="AL132" s="24" t="s">
        <v>29</v>
      </c>
      <c r="AM132" s="24" t="s">
        <v>29</v>
      </c>
      <c r="AN132" s="24" t="s">
        <v>29</v>
      </c>
      <c r="AO132" s="24" t="s">
        <v>29</v>
      </c>
      <c r="AP132" s="24" t="s">
        <v>29</v>
      </c>
      <c r="AQ132" s="24" t="s">
        <v>29</v>
      </c>
      <c r="AR132" s="24" t="s">
        <v>29</v>
      </c>
      <c r="AS132" s="24" t="s">
        <v>29</v>
      </c>
      <c r="AT132" s="24" t="s">
        <v>29</v>
      </c>
      <c r="AU132" s="24" t="s">
        <v>29</v>
      </c>
      <c r="AV132" s="24" t="s">
        <v>29</v>
      </c>
      <c r="AW132" s="24" t="s">
        <v>29</v>
      </c>
      <c r="AX132" s="24" t="s">
        <v>29</v>
      </c>
      <c r="AY132" s="24" t="s">
        <v>29</v>
      </c>
      <c r="AZ132" s="24" t="s">
        <v>29</v>
      </c>
      <c r="BA132" s="24" t="s">
        <v>29</v>
      </c>
      <c r="BB132" s="24" t="s">
        <v>29</v>
      </c>
      <c r="BC132" s="24" t="s">
        <v>29</v>
      </c>
      <c r="BD132" s="24" t="s">
        <v>29</v>
      </c>
      <c r="BE132" s="24" t="s">
        <v>29</v>
      </c>
      <c r="BF132" s="24" t="s">
        <v>29</v>
      </c>
      <c r="BG132" s="24" t="s">
        <v>29</v>
      </c>
      <c r="BH132" s="24" t="s">
        <v>29</v>
      </c>
      <c r="BI132" s="24" t="s">
        <v>29</v>
      </c>
      <c r="BJ132" s="24" t="s">
        <v>29</v>
      </c>
      <c r="BK132" s="24" t="s">
        <v>29</v>
      </c>
      <c r="BL132" s="24" t="s">
        <v>29</v>
      </c>
      <c r="BM132" s="24" t="s">
        <v>29</v>
      </c>
      <c r="BN132" s="24" t="s">
        <v>29</v>
      </c>
      <c r="BO132" s="24" t="s">
        <v>29</v>
      </c>
      <c r="BP132" s="24" t="s">
        <v>29</v>
      </c>
      <c r="BQ132" s="24" t="s">
        <v>29</v>
      </c>
      <c r="BR132" s="24" t="s">
        <v>29</v>
      </c>
      <c r="BS132" s="24" t="s">
        <v>29</v>
      </c>
      <c r="BT132" s="24" t="s">
        <v>29</v>
      </c>
      <c r="BU132" s="24" t="s">
        <v>29</v>
      </c>
      <c r="BV132" s="24" t="s">
        <v>29</v>
      </c>
      <c r="BW132" s="24" t="s">
        <v>29</v>
      </c>
      <c r="BX132" s="24" t="s">
        <v>29</v>
      </c>
      <c r="BY132" s="24" t="s">
        <v>29</v>
      </c>
      <c r="BZ132" s="24" t="s">
        <v>29</v>
      </c>
      <c r="CA132" s="24" t="s">
        <v>29</v>
      </c>
      <c r="CB132" s="24" t="s">
        <v>29</v>
      </c>
    </row>
    <row r="133" spans="2:80" s="1" customFormat="1" ht="13.9" customHeight="1">
      <c r="B133" s="57" t="str">
        <f>Roster_Selection_Men!AB178&amp;" " &amp; "V "</f>
        <v xml:space="preserve">Pikeville ,University Of V </v>
      </c>
      <c r="C133" s="57" t="str">
        <f>Roster_Selection_Men!AD178</f>
        <v>11-167344</v>
      </c>
      <c r="D133" s="57" t="str">
        <f>Roster_Selection_Men!AE178</f>
        <v>Eli Mayberry</v>
      </c>
      <c r="E133" s="58"/>
      <c r="F133" s="1" t="str">
        <f>IF(ISERROR(Individual_Scores_Men_Var!E133), " ", IF(Individual_Scores_Men_Var!E133 = "Yes", "Yes", "  "))</f>
        <v xml:space="preserve">  </v>
      </c>
      <c r="G133" s="24" t="s">
        <v>29</v>
      </c>
      <c r="H133" s="24" t="s">
        <v>29</v>
      </c>
      <c r="I133" s="24" t="s">
        <v>29</v>
      </c>
      <c r="J133" s="24" t="s">
        <v>29</v>
      </c>
      <c r="K133" s="24" t="s">
        <v>29</v>
      </c>
      <c r="L133" s="24" t="s">
        <v>29</v>
      </c>
      <c r="M133" s="24" t="s">
        <v>29</v>
      </c>
      <c r="N133" s="24" t="s">
        <v>29</v>
      </c>
      <c r="O133" s="24" t="s">
        <v>29</v>
      </c>
      <c r="P133" s="24" t="s">
        <v>29</v>
      </c>
      <c r="Q133" s="24" t="s">
        <v>29</v>
      </c>
      <c r="R133" s="24" t="s">
        <v>29</v>
      </c>
      <c r="S133" s="24" t="s">
        <v>29</v>
      </c>
      <c r="T133" s="24" t="s">
        <v>29</v>
      </c>
      <c r="U133" s="24" t="s">
        <v>29</v>
      </c>
      <c r="V133" s="24" t="s">
        <v>29</v>
      </c>
      <c r="W133" s="24" t="s">
        <v>29</v>
      </c>
      <c r="X133" s="24" t="s">
        <v>29</v>
      </c>
      <c r="Y133" s="24" t="s">
        <v>29</v>
      </c>
      <c r="Z133" s="24" t="s">
        <v>29</v>
      </c>
      <c r="AA133" s="24" t="s">
        <v>29</v>
      </c>
      <c r="AB133" s="24" t="s">
        <v>29</v>
      </c>
      <c r="AC133" s="24" t="s">
        <v>29</v>
      </c>
      <c r="AD133" s="24" t="s">
        <v>29</v>
      </c>
      <c r="AE133" s="24" t="s">
        <v>29</v>
      </c>
      <c r="AF133" s="24" t="s">
        <v>29</v>
      </c>
      <c r="AG133" s="24" t="s">
        <v>29</v>
      </c>
      <c r="AH133" s="24" t="s">
        <v>29</v>
      </c>
      <c r="AI133" s="24" t="s">
        <v>29</v>
      </c>
      <c r="AJ133" s="24" t="s">
        <v>29</v>
      </c>
      <c r="AK133" s="24" t="s">
        <v>29</v>
      </c>
      <c r="AL133" s="24" t="s">
        <v>29</v>
      </c>
      <c r="AM133" s="24" t="s">
        <v>29</v>
      </c>
      <c r="AN133" s="24" t="s">
        <v>29</v>
      </c>
      <c r="AO133" s="24" t="s">
        <v>29</v>
      </c>
      <c r="AP133" s="24" t="s">
        <v>29</v>
      </c>
      <c r="AQ133" s="24" t="s">
        <v>29</v>
      </c>
      <c r="AR133" s="24" t="s">
        <v>29</v>
      </c>
      <c r="AS133" s="24" t="s">
        <v>29</v>
      </c>
      <c r="AT133" s="24" t="s">
        <v>29</v>
      </c>
      <c r="AU133" s="24" t="s">
        <v>29</v>
      </c>
      <c r="AV133" s="24" t="s">
        <v>29</v>
      </c>
      <c r="AW133" s="24" t="s">
        <v>29</v>
      </c>
      <c r="AX133" s="24" t="s">
        <v>29</v>
      </c>
      <c r="AY133" s="24" t="s">
        <v>29</v>
      </c>
      <c r="AZ133" s="24" t="s">
        <v>29</v>
      </c>
      <c r="BA133" s="24" t="s">
        <v>29</v>
      </c>
      <c r="BB133" s="24" t="s">
        <v>29</v>
      </c>
      <c r="BC133" s="24" t="s">
        <v>29</v>
      </c>
      <c r="BD133" s="24" t="s">
        <v>29</v>
      </c>
      <c r="BE133" s="24" t="s">
        <v>29</v>
      </c>
      <c r="BF133" s="24" t="s">
        <v>29</v>
      </c>
      <c r="BG133" s="24" t="s">
        <v>29</v>
      </c>
      <c r="BH133" s="24" t="s">
        <v>29</v>
      </c>
      <c r="BI133" s="24" t="s">
        <v>29</v>
      </c>
      <c r="BJ133" s="24" t="s">
        <v>29</v>
      </c>
      <c r="BK133" s="24" t="s">
        <v>29</v>
      </c>
      <c r="BL133" s="24" t="s">
        <v>29</v>
      </c>
      <c r="BM133" s="24" t="s">
        <v>29</v>
      </c>
      <c r="BN133" s="24" t="s">
        <v>29</v>
      </c>
      <c r="BO133" s="24" t="s">
        <v>29</v>
      </c>
      <c r="BP133" s="24" t="s">
        <v>29</v>
      </c>
      <c r="BQ133" s="24" t="s">
        <v>29</v>
      </c>
      <c r="BR133" s="24" t="s">
        <v>29</v>
      </c>
      <c r="BS133" s="24" t="s">
        <v>29</v>
      </c>
      <c r="BT133" s="24" t="s">
        <v>29</v>
      </c>
      <c r="BU133" s="24" t="s">
        <v>29</v>
      </c>
      <c r="BV133" s="24" t="s">
        <v>29</v>
      </c>
      <c r="BW133" s="24" t="s">
        <v>29</v>
      </c>
      <c r="BX133" s="24" t="s">
        <v>29</v>
      </c>
      <c r="BY133" s="24" t="s">
        <v>29</v>
      </c>
      <c r="BZ133" s="24" t="s">
        <v>29</v>
      </c>
      <c r="CA133" s="24" t="s">
        <v>29</v>
      </c>
      <c r="CB133" s="24" t="s">
        <v>29</v>
      </c>
    </row>
    <row r="134" spans="2:80" s="1" customFormat="1" ht="13.9" customHeight="1">
      <c r="B134" s="57" t="str">
        <f>Roster_Selection_Men!AB179&amp;" " &amp; "V "</f>
        <v xml:space="preserve">Pikeville ,University Of V </v>
      </c>
      <c r="C134" s="57" t="str">
        <f>Roster_Selection_Men!AD179</f>
        <v>11-616291</v>
      </c>
      <c r="D134" s="57" t="str">
        <f>Roster_Selection_Men!AE179</f>
        <v>Joshua Maslanich</v>
      </c>
      <c r="E134" s="58"/>
      <c r="F134" s="1" t="str">
        <f>IF(ISERROR(Individual_Scores_Men_Var!E134), " ", IF(Individual_Scores_Men_Var!E134 = "Yes", "Yes", "  "))</f>
        <v xml:space="preserve">  </v>
      </c>
      <c r="G134" s="24" t="s">
        <v>29</v>
      </c>
      <c r="H134" s="24" t="s">
        <v>29</v>
      </c>
      <c r="I134" s="24" t="s">
        <v>29</v>
      </c>
      <c r="J134" s="24" t="s">
        <v>29</v>
      </c>
      <c r="K134" s="24" t="s">
        <v>29</v>
      </c>
      <c r="L134" s="24" t="s">
        <v>29</v>
      </c>
      <c r="M134" s="24" t="s">
        <v>29</v>
      </c>
      <c r="N134" s="24" t="s">
        <v>29</v>
      </c>
      <c r="O134" s="24" t="s">
        <v>29</v>
      </c>
      <c r="P134" s="24" t="s">
        <v>29</v>
      </c>
      <c r="Q134" s="24" t="s">
        <v>29</v>
      </c>
      <c r="R134" s="24" t="s">
        <v>29</v>
      </c>
      <c r="S134" s="24" t="s">
        <v>29</v>
      </c>
      <c r="T134" s="24" t="s">
        <v>29</v>
      </c>
      <c r="U134" s="24" t="s">
        <v>29</v>
      </c>
      <c r="V134" s="24" t="s">
        <v>29</v>
      </c>
      <c r="W134" s="24" t="s">
        <v>29</v>
      </c>
      <c r="X134" s="24" t="s">
        <v>29</v>
      </c>
      <c r="Y134" s="24" t="s">
        <v>29</v>
      </c>
      <c r="Z134" s="24" t="s">
        <v>29</v>
      </c>
      <c r="AA134" s="24" t="s">
        <v>29</v>
      </c>
      <c r="AB134" s="24" t="s">
        <v>29</v>
      </c>
      <c r="AC134" s="24" t="s">
        <v>29</v>
      </c>
      <c r="AD134" s="24" t="s">
        <v>29</v>
      </c>
      <c r="AE134" s="24" t="s">
        <v>29</v>
      </c>
      <c r="AF134" s="24" t="s">
        <v>29</v>
      </c>
      <c r="AG134" s="24" t="s">
        <v>29</v>
      </c>
      <c r="AH134" s="24" t="s">
        <v>29</v>
      </c>
      <c r="AI134" s="24" t="s">
        <v>29</v>
      </c>
      <c r="AJ134" s="24" t="s">
        <v>29</v>
      </c>
      <c r="AK134" s="24" t="s">
        <v>29</v>
      </c>
      <c r="AL134" s="24" t="s">
        <v>29</v>
      </c>
      <c r="AM134" s="24" t="s">
        <v>29</v>
      </c>
      <c r="AN134" s="24" t="s">
        <v>29</v>
      </c>
      <c r="AO134" s="24" t="s">
        <v>29</v>
      </c>
      <c r="AP134" s="24" t="s">
        <v>29</v>
      </c>
      <c r="AQ134" s="24" t="s">
        <v>29</v>
      </c>
      <c r="AR134" s="24" t="s">
        <v>29</v>
      </c>
      <c r="AS134" s="24" t="s">
        <v>29</v>
      </c>
      <c r="AT134" s="24" t="s">
        <v>29</v>
      </c>
      <c r="AU134" s="24" t="s">
        <v>29</v>
      </c>
      <c r="AV134" s="24" t="s">
        <v>29</v>
      </c>
      <c r="AW134" s="24" t="s">
        <v>29</v>
      </c>
      <c r="AX134" s="24" t="s">
        <v>29</v>
      </c>
      <c r="AY134" s="24" t="s">
        <v>29</v>
      </c>
      <c r="AZ134" s="24" t="s">
        <v>29</v>
      </c>
      <c r="BA134" s="24" t="s">
        <v>29</v>
      </c>
      <c r="BB134" s="24" t="s">
        <v>29</v>
      </c>
      <c r="BC134" s="24" t="s">
        <v>29</v>
      </c>
      <c r="BD134" s="24" t="s">
        <v>29</v>
      </c>
      <c r="BE134" s="24" t="s">
        <v>29</v>
      </c>
      <c r="BF134" s="24" t="s">
        <v>29</v>
      </c>
      <c r="BG134" s="24" t="s">
        <v>29</v>
      </c>
      <c r="BH134" s="24" t="s">
        <v>29</v>
      </c>
      <c r="BI134" s="24" t="s">
        <v>29</v>
      </c>
      <c r="BJ134" s="24" t="s">
        <v>29</v>
      </c>
      <c r="BK134" s="24" t="s">
        <v>29</v>
      </c>
      <c r="BL134" s="24" t="s">
        <v>29</v>
      </c>
      <c r="BM134" s="24" t="s">
        <v>29</v>
      </c>
      <c r="BN134" s="24" t="s">
        <v>29</v>
      </c>
      <c r="BO134" s="24" t="s">
        <v>29</v>
      </c>
      <c r="BP134" s="24" t="s">
        <v>29</v>
      </c>
      <c r="BQ134" s="24" t="s">
        <v>29</v>
      </c>
      <c r="BR134" s="24" t="s">
        <v>29</v>
      </c>
      <c r="BS134" s="24" t="s">
        <v>29</v>
      </c>
      <c r="BT134" s="24" t="s">
        <v>29</v>
      </c>
      <c r="BU134" s="24" t="s">
        <v>29</v>
      </c>
      <c r="BV134" s="24" t="s">
        <v>29</v>
      </c>
      <c r="BW134" s="24" t="s">
        <v>29</v>
      </c>
      <c r="BX134" s="24" t="s">
        <v>29</v>
      </c>
      <c r="BY134" s="24" t="s">
        <v>29</v>
      </c>
      <c r="BZ134" s="24" t="s">
        <v>29</v>
      </c>
      <c r="CA134" s="24" t="s">
        <v>29</v>
      </c>
      <c r="CB134" s="24" t="s">
        <v>29</v>
      </c>
    </row>
    <row r="135" spans="2:80" s="1" customFormat="1" ht="13.9" customHeight="1">
      <c r="B135" s="57" t="str">
        <f>Roster_Selection_Men!AB180&amp;" " &amp; "V "</f>
        <v xml:space="preserve">Pikeville ,University Of V </v>
      </c>
      <c r="C135" s="57" t="str">
        <f>Roster_Selection_Men!AD180</f>
        <v>15-33734</v>
      </c>
      <c r="D135" s="57" t="str">
        <f>Roster_Selection_Men!AE180</f>
        <v>Ryan Taylor</v>
      </c>
      <c r="E135" s="58"/>
      <c r="F135" s="1" t="str">
        <f>IF(ISERROR(Individual_Scores_Men_Var!E135), " ", IF(Individual_Scores_Men_Var!E135 = "Yes", "Yes", "  "))</f>
        <v xml:space="preserve">  </v>
      </c>
      <c r="G135" s="24" t="s">
        <v>29</v>
      </c>
      <c r="H135" s="24" t="s">
        <v>29</v>
      </c>
      <c r="I135" s="24" t="s">
        <v>29</v>
      </c>
      <c r="J135" s="24" t="s">
        <v>29</v>
      </c>
      <c r="K135" s="24" t="s">
        <v>29</v>
      </c>
      <c r="L135" s="24" t="s">
        <v>29</v>
      </c>
      <c r="M135" s="24" t="s">
        <v>29</v>
      </c>
      <c r="N135" s="24" t="s">
        <v>29</v>
      </c>
      <c r="O135" s="24" t="s">
        <v>29</v>
      </c>
      <c r="P135" s="24" t="s">
        <v>29</v>
      </c>
      <c r="Q135" s="24" t="s">
        <v>29</v>
      </c>
      <c r="R135" s="24" t="s">
        <v>29</v>
      </c>
      <c r="S135" s="24" t="s">
        <v>29</v>
      </c>
      <c r="T135" s="24" t="s">
        <v>29</v>
      </c>
      <c r="U135" s="24" t="s">
        <v>29</v>
      </c>
      <c r="V135" s="24" t="s">
        <v>29</v>
      </c>
      <c r="W135" s="24" t="s">
        <v>29</v>
      </c>
      <c r="X135" s="24" t="s">
        <v>29</v>
      </c>
      <c r="Y135" s="24" t="s">
        <v>29</v>
      </c>
      <c r="Z135" s="24" t="s">
        <v>29</v>
      </c>
      <c r="AA135" s="24" t="s">
        <v>29</v>
      </c>
      <c r="AB135" s="24" t="s">
        <v>29</v>
      </c>
      <c r="AC135" s="24" t="s">
        <v>29</v>
      </c>
      <c r="AD135" s="24" t="s">
        <v>29</v>
      </c>
      <c r="AE135" s="24" t="s">
        <v>29</v>
      </c>
      <c r="AF135" s="24" t="s">
        <v>29</v>
      </c>
      <c r="AG135" s="24" t="s">
        <v>29</v>
      </c>
      <c r="AH135" s="24" t="s">
        <v>29</v>
      </c>
      <c r="AI135" s="24" t="s">
        <v>29</v>
      </c>
      <c r="AJ135" s="24" t="s">
        <v>29</v>
      </c>
      <c r="AK135" s="24" t="s">
        <v>29</v>
      </c>
      <c r="AL135" s="24" t="s">
        <v>29</v>
      </c>
      <c r="AM135" s="24" t="s">
        <v>29</v>
      </c>
      <c r="AN135" s="24" t="s">
        <v>29</v>
      </c>
      <c r="AO135" s="24" t="s">
        <v>29</v>
      </c>
      <c r="AP135" s="24" t="s">
        <v>29</v>
      </c>
      <c r="AQ135" s="24" t="s">
        <v>29</v>
      </c>
      <c r="AR135" s="24" t="s">
        <v>29</v>
      </c>
      <c r="AS135" s="24" t="s">
        <v>29</v>
      </c>
      <c r="AT135" s="24" t="s">
        <v>29</v>
      </c>
      <c r="AU135" s="24" t="s">
        <v>29</v>
      </c>
      <c r="AV135" s="24" t="s">
        <v>29</v>
      </c>
      <c r="AW135" s="24" t="s">
        <v>29</v>
      </c>
      <c r="AX135" s="24" t="s">
        <v>29</v>
      </c>
      <c r="AY135" s="24" t="s">
        <v>29</v>
      </c>
      <c r="AZ135" s="24" t="s">
        <v>29</v>
      </c>
      <c r="BA135" s="24" t="s">
        <v>29</v>
      </c>
      <c r="BB135" s="24" t="s">
        <v>29</v>
      </c>
      <c r="BC135" s="24" t="s">
        <v>29</v>
      </c>
      <c r="BD135" s="24" t="s">
        <v>29</v>
      </c>
      <c r="BE135" s="24" t="s">
        <v>29</v>
      </c>
      <c r="BF135" s="24" t="s">
        <v>29</v>
      </c>
      <c r="BG135" s="24" t="s">
        <v>29</v>
      </c>
      <c r="BH135" s="24" t="s">
        <v>29</v>
      </c>
      <c r="BI135" s="24" t="s">
        <v>29</v>
      </c>
      <c r="BJ135" s="24" t="s">
        <v>29</v>
      </c>
      <c r="BK135" s="24" t="s">
        <v>29</v>
      </c>
      <c r="BL135" s="24" t="s">
        <v>29</v>
      </c>
      <c r="BM135" s="24" t="s">
        <v>29</v>
      </c>
      <c r="BN135" s="24" t="s">
        <v>29</v>
      </c>
      <c r="BO135" s="24" t="s">
        <v>29</v>
      </c>
      <c r="BP135" s="24" t="s">
        <v>29</v>
      </c>
      <c r="BQ135" s="24" t="s">
        <v>29</v>
      </c>
      <c r="BR135" s="24" t="s">
        <v>29</v>
      </c>
      <c r="BS135" s="24" t="s">
        <v>29</v>
      </c>
      <c r="BT135" s="24" t="s">
        <v>29</v>
      </c>
      <c r="BU135" s="24" t="s">
        <v>29</v>
      </c>
      <c r="BV135" s="24" t="s">
        <v>29</v>
      </c>
      <c r="BW135" s="24" t="s">
        <v>29</v>
      </c>
      <c r="BX135" s="24" t="s">
        <v>29</v>
      </c>
      <c r="BY135" s="24" t="s">
        <v>29</v>
      </c>
      <c r="BZ135" s="24" t="s">
        <v>29</v>
      </c>
      <c r="CA135" s="24" t="s">
        <v>29</v>
      </c>
      <c r="CB135" s="24" t="s">
        <v>29</v>
      </c>
    </row>
    <row r="136" spans="2:80" s="1" customFormat="1" ht="13.9" customHeight="1">
      <c r="B136" s="57" t="str">
        <f>Roster_Selection_Men!AB181&amp;" " &amp; "V "</f>
        <v xml:space="preserve">Pikeville ,University Of V </v>
      </c>
      <c r="C136" s="57" t="str">
        <f>Roster_Selection_Men!AD181</f>
        <v>11-153175</v>
      </c>
      <c r="D136" s="57" t="str">
        <f>Roster_Selection_Men!AE181</f>
        <v>Wesley Yazell</v>
      </c>
      <c r="E136" s="58"/>
      <c r="F136" s="1" t="str">
        <f>IF(ISERROR(Individual_Scores_Men_Var!E136), " ", IF(Individual_Scores_Men_Var!E136 = "Yes", "Yes", "  "))</f>
        <v xml:space="preserve">  </v>
      </c>
      <c r="G136" s="24" t="s">
        <v>29</v>
      </c>
      <c r="H136" s="24" t="s">
        <v>29</v>
      </c>
      <c r="I136" s="24" t="s">
        <v>29</v>
      </c>
      <c r="J136" s="24" t="s">
        <v>29</v>
      </c>
      <c r="K136" s="24" t="s">
        <v>29</v>
      </c>
      <c r="L136" s="24" t="s">
        <v>29</v>
      </c>
      <c r="M136" s="24" t="s">
        <v>29</v>
      </c>
      <c r="N136" s="24" t="s">
        <v>29</v>
      </c>
      <c r="O136" s="24" t="s">
        <v>29</v>
      </c>
      <c r="P136" s="24" t="s">
        <v>29</v>
      </c>
      <c r="Q136" s="24" t="s">
        <v>29</v>
      </c>
      <c r="R136" s="24" t="s">
        <v>29</v>
      </c>
      <c r="S136" s="24" t="s">
        <v>29</v>
      </c>
      <c r="T136" s="24" t="s">
        <v>29</v>
      </c>
      <c r="U136" s="24" t="s">
        <v>29</v>
      </c>
      <c r="V136" s="24" t="s">
        <v>29</v>
      </c>
      <c r="W136" s="24" t="s">
        <v>29</v>
      </c>
      <c r="X136" s="24" t="s">
        <v>29</v>
      </c>
      <c r="Y136" s="24" t="s">
        <v>29</v>
      </c>
      <c r="Z136" s="24" t="s">
        <v>29</v>
      </c>
      <c r="AA136" s="24" t="s">
        <v>29</v>
      </c>
      <c r="AB136" s="24" t="s">
        <v>29</v>
      </c>
      <c r="AC136" s="24" t="s">
        <v>29</v>
      </c>
      <c r="AD136" s="24" t="s">
        <v>29</v>
      </c>
      <c r="AE136" s="24" t="s">
        <v>29</v>
      </c>
      <c r="AF136" s="24" t="s">
        <v>29</v>
      </c>
      <c r="AG136" s="24" t="s">
        <v>29</v>
      </c>
      <c r="AH136" s="24" t="s">
        <v>29</v>
      </c>
      <c r="AI136" s="24" t="s">
        <v>29</v>
      </c>
      <c r="AJ136" s="24" t="s">
        <v>29</v>
      </c>
      <c r="AK136" s="24" t="s">
        <v>29</v>
      </c>
      <c r="AL136" s="24" t="s">
        <v>29</v>
      </c>
      <c r="AM136" s="24" t="s">
        <v>29</v>
      </c>
      <c r="AN136" s="24" t="s">
        <v>29</v>
      </c>
      <c r="AO136" s="24" t="s">
        <v>29</v>
      </c>
      <c r="AP136" s="24" t="s">
        <v>29</v>
      </c>
      <c r="AQ136" s="24" t="s">
        <v>29</v>
      </c>
      <c r="AR136" s="24" t="s">
        <v>29</v>
      </c>
      <c r="AS136" s="24" t="s">
        <v>29</v>
      </c>
      <c r="AT136" s="24" t="s">
        <v>29</v>
      </c>
      <c r="AU136" s="24" t="s">
        <v>29</v>
      </c>
      <c r="AV136" s="24" t="s">
        <v>29</v>
      </c>
      <c r="AW136" s="24" t="s">
        <v>29</v>
      </c>
      <c r="AX136" s="24" t="s">
        <v>29</v>
      </c>
      <c r="AY136" s="24" t="s">
        <v>29</v>
      </c>
      <c r="AZ136" s="24" t="s">
        <v>29</v>
      </c>
      <c r="BA136" s="24" t="s">
        <v>29</v>
      </c>
      <c r="BB136" s="24" t="s">
        <v>29</v>
      </c>
      <c r="BC136" s="24" t="s">
        <v>29</v>
      </c>
      <c r="BD136" s="24" t="s">
        <v>29</v>
      </c>
      <c r="BE136" s="24" t="s">
        <v>29</v>
      </c>
      <c r="BF136" s="24" t="s">
        <v>29</v>
      </c>
      <c r="BG136" s="24" t="s">
        <v>29</v>
      </c>
      <c r="BH136" s="24" t="s">
        <v>29</v>
      </c>
      <c r="BI136" s="24" t="s">
        <v>29</v>
      </c>
      <c r="BJ136" s="24" t="s">
        <v>29</v>
      </c>
      <c r="BK136" s="24" t="s">
        <v>29</v>
      </c>
      <c r="BL136" s="24" t="s">
        <v>29</v>
      </c>
      <c r="BM136" s="24" t="s">
        <v>29</v>
      </c>
      <c r="BN136" s="24" t="s">
        <v>29</v>
      </c>
      <c r="BO136" s="24" t="s">
        <v>29</v>
      </c>
      <c r="BP136" s="24" t="s">
        <v>29</v>
      </c>
      <c r="BQ136" s="24" t="s">
        <v>29</v>
      </c>
      <c r="BR136" s="24" t="s">
        <v>29</v>
      </c>
      <c r="BS136" s="24" t="s">
        <v>29</v>
      </c>
      <c r="BT136" s="24" t="s">
        <v>29</v>
      </c>
      <c r="BU136" s="24" t="s">
        <v>29</v>
      </c>
      <c r="BV136" s="24" t="s">
        <v>29</v>
      </c>
      <c r="BW136" s="24" t="s">
        <v>29</v>
      </c>
      <c r="BX136" s="24" t="s">
        <v>29</v>
      </c>
      <c r="BY136" s="24" t="s">
        <v>29</v>
      </c>
      <c r="BZ136" s="24" t="s">
        <v>29</v>
      </c>
      <c r="CA136" s="24" t="s">
        <v>29</v>
      </c>
      <c r="CB136" s="24" t="s">
        <v>29</v>
      </c>
    </row>
    <row r="137" spans="2:80" s="1" customFormat="1" ht="13.9" customHeight="1">
      <c r="B137" s="57" t="s">
        <v>754</v>
      </c>
      <c r="C137" s="59" t="str">
        <f>Individual_Scores_Men_Var!C137</f>
        <v/>
      </c>
      <c r="D137" s="60" t="str">
        <f>Individual_Scores_Men_Var!D137</f>
        <v/>
      </c>
      <c r="E137" s="58"/>
      <c r="F137" s="13"/>
      <c r="G137" s="24" t="s">
        <v>29</v>
      </c>
      <c r="H137" s="24" t="s">
        <v>29</v>
      </c>
      <c r="I137" s="24" t="s">
        <v>29</v>
      </c>
      <c r="J137" s="24" t="s">
        <v>29</v>
      </c>
      <c r="K137" s="24" t="s">
        <v>29</v>
      </c>
      <c r="L137" s="24" t="s">
        <v>29</v>
      </c>
      <c r="M137" s="24" t="s">
        <v>29</v>
      </c>
      <c r="N137" s="24" t="s">
        <v>29</v>
      </c>
      <c r="O137" s="24" t="s">
        <v>29</v>
      </c>
      <c r="P137" s="24" t="s">
        <v>29</v>
      </c>
      <c r="Q137" s="24" t="s">
        <v>29</v>
      </c>
      <c r="R137" s="24" t="s">
        <v>29</v>
      </c>
      <c r="S137" s="24" t="s">
        <v>29</v>
      </c>
      <c r="T137" s="24" t="s">
        <v>29</v>
      </c>
      <c r="U137" s="24" t="s">
        <v>29</v>
      </c>
      <c r="V137" s="24" t="s">
        <v>29</v>
      </c>
      <c r="W137" s="24" t="s">
        <v>29</v>
      </c>
      <c r="X137" s="24" t="s">
        <v>29</v>
      </c>
      <c r="Y137" s="24" t="s">
        <v>29</v>
      </c>
      <c r="Z137" s="24" t="s">
        <v>29</v>
      </c>
      <c r="AA137" s="24" t="s">
        <v>29</v>
      </c>
      <c r="AB137" s="24" t="s">
        <v>29</v>
      </c>
      <c r="AC137" s="24" t="s">
        <v>29</v>
      </c>
      <c r="AD137" s="24" t="s">
        <v>29</v>
      </c>
      <c r="AE137" s="24" t="s">
        <v>29</v>
      </c>
      <c r="AF137" s="24" t="s">
        <v>29</v>
      </c>
      <c r="AG137" s="24" t="s">
        <v>29</v>
      </c>
      <c r="AH137" s="24" t="s">
        <v>29</v>
      </c>
      <c r="AI137" s="24" t="s">
        <v>29</v>
      </c>
      <c r="AJ137" s="24" t="s">
        <v>29</v>
      </c>
      <c r="AK137" s="24" t="s">
        <v>29</v>
      </c>
      <c r="AL137" s="24" t="s">
        <v>29</v>
      </c>
      <c r="AM137" s="24" t="s">
        <v>29</v>
      </c>
      <c r="AN137" s="24" t="s">
        <v>29</v>
      </c>
      <c r="AO137" s="24" t="s">
        <v>29</v>
      </c>
      <c r="AP137" s="24" t="s">
        <v>29</v>
      </c>
      <c r="AQ137" s="24" t="s">
        <v>29</v>
      </c>
      <c r="AR137" s="24" t="s">
        <v>29</v>
      </c>
      <c r="AS137" s="24" t="s">
        <v>29</v>
      </c>
      <c r="AT137" s="24" t="s">
        <v>29</v>
      </c>
      <c r="AU137" s="24" t="s">
        <v>29</v>
      </c>
      <c r="AV137" s="24" t="s">
        <v>29</v>
      </c>
      <c r="AW137" s="24" t="s">
        <v>29</v>
      </c>
      <c r="AX137" s="24" t="s">
        <v>29</v>
      </c>
      <c r="AY137" s="24" t="s">
        <v>29</v>
      </c>
      <c r="AZ137" s="24" t="s">
        <v>29</v>
      </c>
      <c r="BA137" s="24" t="s">
        <v>29</v>
      </c>
      <c r="BB137" s="24" t="s">
        <v>29</v>
      </c>
      <c r="BC137" s="24" t="s">
        <v>29</v>
      </c>
      <c r="BD137" s="24" t="s">
        <v>29</v>
      </c>
      <c r="BE137" s="24" t="s">
        <v>29</v>
      </c>
      <c r="BF137" s="24" t="s">
        <v>29</v>
      </c>
      <c r="BG137" s="24" t="s">
        <v>29</v>
      </c>
      <c r="BH137" s="24" t="s">
        <v>29</v>
      </c>
      <c r="BI137" s="24" t="s">
        <v>29</v>
      </c>
      <c r="BJ137" s="24" t="s">
        <v>29</v>
      </c>
      <c r="BK137" s="24" t="s">
        <v>29</v>
      </c>
      <c r="BL137" s="24" t="s">
        <v>29</v>
      </c>
      <c r="BM137" s="24" t="s">
        <v>29</v>
      </c>
      <c r="BN137" s="24" t="s">
        <v>29</v>
      </c>
      <c r="BO137" s="24" t="s">
        <v>29</v>
      </c>
      <c r="BP137" s="24" t="s">
        <v>29</v>
      </c>
      <c r="BQ137" s="24" t="s">
        <v>29</v>
      </c>
      <c r="BR137" s="24" t="s">
        <v>29</v>
      </c>
      <c r="BS137" s="24" t="s">
        <v>29</v>
      </c>
      <c r="BT137" s="24" t="s">
        <v>29</v>
      </c>
      <c r="BU137" s="24" t="s">
        <v>29</v>
      </c>
      <c r="BV137" s="24" t="s">
        <v>29</v>
      </c>
      <c r="BW137" s="24" t="s">
        <v>29</v>
      </c>
      <c r="BX137" s="24" t="s">
        <v>29</v>
      </c>
      <c r="BY137" s="24" t="s">
        <v>29</v>
      </c>
      <c r="BZ137" s="24" t="s">
        <v>29</v>
      </c>
      <c r="CA137" s="24" t="s">
        <v>29</v>
      </c>
      <c r="CB137" s="24" t="s">
        <v>29</v>
      </c>
    </row>
    <row r="138" spans="2:80" s="1" customFormat="1" ht="13.9" customHeight="1">
      <c r="B138" s="57" t="s">
        <v>754</v>
      </c>
      <c r="C138" s="59" t="str">
        <f>Individual_Scores_Men_Var!C138</f>
        <v/>
      </c>
      <c r="D138" s="60" t="str">
        <f>Individual_Scores_Men_Var!D138</f>
        <v/>
      </c>
      <c r="E138" s="58"/>
      <c r="F138" s="13"/>
      <c r="G138" s="24" t="s">
        <v>29</v>
      </c>
      <c r="H138" s="24" t="s">
        <v>29</v>
      </c>
      <c r="I138" s="24" t="s">
        <v>29</v>
      </c>
      <c r="J138" s="24" t="s">
        <v>29</v>
      </c>
      <c r="K138" s="24" t="s">
        <v>29</v>
      </c>
      <c r="L138" s="24" t="s">
        <v>29</v>
      </c>
      <c r="M138" s="24" t="s">
        <v>29</v>
      </c>
      <c r="N138" s="24" t="s">
        <v>29</v>
      </c>
      <c r="O138" s="24" t="s">
        <v>29</v>
      </c>
      <c r="P138" s="24" t="s">
        <v>29</v>
      </c>
      <c r="Q138" s="24" t="s">
        <v>29</v>
      </c>
      <c r="R138" s="24" t="s">
        <v>29</v>
      </c>
      <c r="S138" s="24" t="s">
        <v>29</v>
      </c>
      <c r="T138" s="24" t="s">
        <v>29</v>
      </c>
      <c r="U138" s="24" t="s">
        <v>29</v>
      </c>
      <c r="V138" s="24" t="s">
        <v>29</v>
      </c>
      <c r="W138" s="24" t="s">
        <v>29</v>
      </c>
      <c r="X138" s="24" t="s">
        <v>29</v>
      </c>
      <c r="Y138" s="24" t="s">
        <v>29</v>
      </c>
      <c r="Z138" s="24" t="s">
        <v>29</v>
      </c>
      <c r="AA138" s="24" t="s">
        <v>29</v>
      </c>
      <c r="AB138" s="24" t="s">
        <v>29</v>
      </c>
      <c r="AC138" s="24" t="s">
        <v>29</v>
      </c>
      <c r="AD138" s="24" t="s">
        <v>29</v>
      </c>
      <c r="AE138" s="24" t="s">
        <v>29</v>
      </c>
      <c r="AF138" s="24" t="s">
        <v>29</v>
      </c>
      <c r="AG138" s="24" t="s">
        <v>29</v>
      </c>
      <c r="AH138" s="24" t="s">
        <v>29</v>
      </c>
      <c r="AI138" s="24" t="s">
        <v>29</v>
      </c>
      <c r="AJ138" s="24" t="s">
        <v>29</v>
      </c>
      <c r="AK138" s="24" t="s">
        <v>29</v>
      </c>
      <c r="AL138" s="24" t="s">
        <v>29</v>
      </c>
      <c r="AM138" s="24" t="s">
        <v>29</v>
      </c>
      <c r="AN138" s="24" t="s">
        <v>29</v>
      </c>
      <c r="AO138" s="24" t="s">
        <v>29</v>
      </c>
      <c r="AP138" s="24" t="s">
        <v>29</v>
      </c>
      <c r="AQ138" s="24" t="s">
        <v>29</v>
      </c>
      <c r="AR138" s="24" t="s">
        <v>29</v>
      </c>
      <c r="AS138" s="24" t="s">
        <v>29</v>
      </c>
      <c r="AT138" s="24" t="s">
        <v>29</v>
      </c>
      <c r="AU138" s="24" t="s">
        <v>29</v>
      </c>
      <c r="AV138" s="24" t="s">
        <v>29</v>
      </c>
      <c r="AW138" s="24" t="s">
        <v>29</v>
      </c>
      <c r="AX138" s="24" t="s">
        <v>29</v>
      </c>
      <c r="AY138" s="24" t="s">
        <v>29</v>
      </c>
      <c r="AZ138" s="24" t="s">
        <v>29</v>
      </c>
      <c r="BA138" s="24" t="s">
        <v>29</v>
      </c>
      <c r="BB138" s="24" t="s">
        <v>29</v>
      </c>
      <c r="BC138" s="24" t="s">
        <v>29</v>
      </c>
      <c r="BD138" s="24" t="s">
        <v>29</v>
      </c>
      <c r="BE138" s="24" t="s">
        <v>29</v>
      </c>
      <c r="BF138" s="24" t="s">
        <v>29</v>
      </c>
      <c r="BG138" s="24" t="s">
        <v>29</v>
      </c>
      <c r="BH138" s="24" t="s">
        <v>29</v>
      </c>
      <c r="BI138" s="24" t="s">
        <v>29</v>
      </c>
      <c r="BJ138" s="24" t="s">
        <v>29</v>
      </c>
      <c r="BK138" s="24" t="s">
        <v>29</v>
      </c>
      <c r="BL138" s="24" t="s">
        <v>29</v>
      </c>
      <c r="BM138" s="24" t="s">
        <v>29</v>
      </c>
      <c r="BN138" s="24" t="s">
        <v>29</v>
      </c>
      <c r="BO138" s="24" t="s">
        <v>29</v>
      </c>
      <c r="BP138" s="24" t="s">
        <v>29</v>
      </c>
      <c r="BQ138" s="24" t="s">
        <v>29</v>
      </c>
      <c r="BR138" s="24" t="s">
        <v>29</v>
      </c>
      <c r="BS138" s="24" t="s">
        <v>29</v>
      </c>
      <c r="BT138" s="24" t="s">
        <v>29</v>
      </c>
      <c r="BU138" s="24" t="s">
        <v>29</v>
      </c>
      <c r="BV138" s="24" t="s">
        <v>29</v>
      </c>
      <c r="BW138" s="24" t="s">
        <v>29</v>
      </c>
      <c r="BX138" s="24" t="s">
        <v>29</v>
      </c>
      <c r="BY138" s="24" t="s">
        <v>29</v>
      </c>
      <c r="BZ138" s="24" t="s">
        <v>29</v>
      </c>
      <c r="CA138" s="24" t="s">
        <v>29</v>
      </c>
      <c r="CB138" s="24" t="s">
        <v>29</v>
      </c>
    </row>
    <row r="139" spans="2:80" s="1" customFormat="1" ht="13.9" customHeight="1">
      <c r="B139" s="57" t="s">
        <v>754</v>
      </c>
      <c r="C139" s="59" t="str">
        <f>Individual_Scores_Men_Var!C139</f>
        <v/>
      </c>
      <c r="D139" s="60" t="str">
        <f>Individual_Scores_Men_Var!D139</f>
        <v/>
      </c>
      <c r="E139" s="58"/>
      <c r="F139" s="13"/>
      <c r="G139" s="24" t="s">
        <v>29</v>
      </c>
      <c r="H139" s="24" t="s">
        <v>29</v>
      </c>
      <c r="I139" s="24" t="s">
        <v>29</v>
      </c>
      <c r="J139" s="24" t="s">
        <v>29</v>
      </c>
      <c r="K139" s="24" t="s">
        <v>29</v>
      </c>
      <c r="L139" s="24" t="s">
        <v>29</v>
      </c>
      <c r="M139" s="24" t="s">
        <v>29</v>
      </c>
      <c r="N139" s="24" t="s">
        <v>29</v>
      </c>
      <c r="O139" s="24" t="s">
        <v>29</v>
      </c>
      <c r="P139" s="24" t="s">
        <v>29</v>
      </c>
      <c r="Q139" s="24" t="s">
        <v>29</v>
      </c>
      <c r="R139" s="24" t="s">
        <v>29</v>
      </c>
      <c r="S139" s="24" t="s">
        <v>29</v>
      </c>
      <c r="T139" s="24" t="s">
        <v>29</v>
      </c>
      <c r="U139" s="24" t="s">
        <v>29</v>
      </c>
      <c r="V139" s="24" t="s">
        <v>29</v>
      </c>
      <c r="W139" s="24" t="s">
        <v>29</v>
      </c>
      <c r="X139" s="24" t="s">
        <v>29</v>
      </c>
      <c r="Y139" s="24" t="s">
        <v>29</v>
      </c>
      <c r="Z139" s="24" t="s">
        <v>29</v>
      </c>
      <c r="AA139" s="24" t="s">
        <v>29</v>
      </c>
      <c r="AB139" s="24" t="s">
        <v>29</v>
      </c>
      <c r="AC139" s="24" t="s">
        <v>29</v>
      </c>
      <c r="AD139" s="24" t="s">
        <v>29</v>
      </c>
      <c r="AE139" s="24" t="s">
        <v>29</v>
      </c>
      <c r="AF139" s="24" t="s">
        <v>29</v>
      </c>
      <c r="AG139" s="24" t="s">
        <v>29</v>
      </c>
      <c r="AH139" s="24" t="s">
        <v>29</v>
      </c>
      <c r="AI139" s="24" t="s">
        <v>29</v>
      </c>
      <c r="AJ139" s="24" t="s">
        <v>29</v>
      </c>
      <c r="AK139" s="24" t="s">
        <v>29</v>
      </c>
      <c r="AL139" s="24" t="s">
        <v>29</v>
      </c>
      <c r="AM139" s="24" t="s">
        <v>29</v>
      </c>
      <c r="AN139" s="24" t="s">
        <v>29</v>
      </c>
      <c r="AO139" s="24" t="s">
        <v>29</v>
      </c>
      <c r="AP139" s="24" t="s">
        <v>29</v>
      </c>
      <c r="AQ139" s="24" t="s">
        <v>29</v>
      </c>
      <c r="AR139" s="24" t="s">
        <v>29</v>
      </c>
      <c r="AS139" s="24" t="s">
        <v>29</v>
      </c>
      <c r="AT139" s="24" t="s">
        <v>29</v>
      </c>
      <c r="AU139" s="24" t="s">
        <v>29</v>
      </c>
      <c r="AV139" s="24" t="s">
        <v>29</v>
      </c>
      <c r="AW139" s="24" t="s">
        <v>29</v>
      </c>
      <c r="AX139" s="24" t="s">
        <v>29</v>
      </c>
      <c r="AY139" s="24" t="s">
        <v>29</v>
      </c>
      <c r="AZ139" s="24" t="s">
        <v>29</v>
      </c>
      <c r="BA139" s="24" t="s">
        <v>29</v>
      </c>
      <c r="BB139" s="24" t="s">
        <v>29</v>
      </c>
      <c r="BC139" s="24" t="s">
        <v>29</v>
      </c>
      <c r="BD139" s="24" t="s">
        <v>29</v>
      </c>
      <c r="BE139" s="24" t="s">
        <v>29</v>
      </c>
      <c r="BF139" s="24" t="s">
        <v>29</v>
      </c>
      <c r="BG139" s="24" t="s">
        <v>29</v>
      </c>
      <c r="BH139" s="24" t="s">
        <v>29</v>
      </c>
      <c r="BI139" s="24" t="s">
        <v>29</v>
      </c>
      <c r="BJ139" s="24" t="s">
        <v>29</v>
      </c>
      <c r="BK139" s="24" t="s">
        <v>29</v>
      </c>
      <c r="BL139" s="24" t="s">
        <v>29</v>
      </c>
      <c r="BM139" s="24" t="s">
        <v>29</v>
      </c>
      <c r="BN139" s="24" t="s">
        <v>29</v>
      </c>
      <c r="BO139" s="24" t="s">
        <v>29</v>
      </c>
      <c r="BP139" s="24" t="s">
        <v>29</v>
      </c>
      <c r="BQ139" s="24" t="s">
        <v>29</v>
      </c>
      <c r="BR139" s="24" t="s">
        <v>29</v>
      </c>
      <c r="BS139" s="24" t="s">
        <v>29</v>
      </c>
      <c r="BT139" s="24" t="s">
        <v>29</v>
      </c>
      <c r="BU139" s="24" t="s">
        <v>29</v>
      </c>
      <c r="BV139" s="24" t="s">
        <v>29</v>
      </c>
      <c r="BW139" s="24" t="s">
        <v>29</v>
      </c>
      <c r="BX139" s="24" t="s">
        <v>29</v>
      </c>
      <c r="BY139" s="24" t="s">
        <v>29</v>
      </c>
      <c r="BZ139" s="24" t="s">
        <v>29</v>
      </c>
      <c r="CA139" s="24" t="s">
        <v>29</v>
      </c>
      <c r="CB139" s="24" t="s">
        <v>29</v>
      </c>
    </row>
    <row r="140" spans="2:80" s="1" customFormat="1" ht="13.9" customHeight="1">
      <c r="B140" s="57" t="s">
        <v>29</v>
      </c>
      <c r="C140" s="57" t="s">
        <v>29</v>
      </c>
      <c r="D140" s="57" t="s">
        <v>29</v>
      </c>
      <c r="E140" s="61"/>
      <c r="G140" s="24" t="s">
        <v>29</v>
      </c>
      <c r="H140" s="24" t="s">
        <v>29</v>
      </c>
      <c r="I140" s="24" t="s">
        <v>29</v>
      </c>
      <c r="J140" s="24" t="s">
        <v>29</v>
      </c>
      <c r="K140" s="24" t="s">
        <v>29</v>
      </c>
      <c r="L140" s="24" t="s">
        <v>29</v>
      </c>
      <c r="M140" s="24" t="s">
        <v>29</v>
      </c>
      <c r="N140" s="24" t="s">
        <v>29</v>
      </c>
      <c r="O140" s="24" t="s">
        <v>29</v>
      </c>
      <c r="P140" s="24" t="s">
        <v>29</v>
      </c>
      <c r="Q140" s="24" t="s">
        <v>29</v>
      </c>
      <c r="R140" s="24" t="s">
        <v>29</v>
      </c>
      <c r="S140" s="24" t="s">
        <v>29</v>
      </c>
      <c r="T140" s="24" t="s">
        <v>29</v>
      </c>
      <c r="U140" s="24" t="s">
        <v>29</v>
      </c>
      <c r="V140" s="24" t="s">
        <v>29</v>
      </c>
      <c r="W140" s="24" t="s">
        <v>29</v>
      </c>
      <c r="X140" s="24" t="s">
        <v>29</v>
      </c>
      <c r="Y140" s="24" t="s">
        <v>29</v>
      </c>
      <c r="Z140" s="24" t="s">
        <v>29</v>
      </c>
      <c r="AA140" s="24" t="s">
        <v>29</v>
      </c>
      <c r="AB140" s="24" t="s">
        <v>29</v>
      </c>
      <c r="AC140" s="24" t="s">
        <v>29</v>
      </c>
      <c r="AD140" s="24" t="s">
        <v>29</v>
      </c>
      <c r="AE140" s="24" t="s">
        <v>29</v>
      </c>
      <c r="AF140" s="24" t="s">
        <v>29</v>
      </c>
      <c r="AG140" s="24" t="s">
        <v>29</v>
      </c>
      <c r="AH140" s="24" t="s">
        <v>29</v>
      </c>
      <c r="AI140" s="24" t="s">
        <v>29</v>
      </c>
      <c r="AJ140" s="24" t="s">
        <v>29</v>
      </c>
      <c r="AK140" s="24" t="s">
        <v>29</v>
      </c>
      <c r="AL140" s="24" t="s">
        <v>29</v>
      </c>
      <c r="AM140" s="24" t="s">
        <v>29</v>
      </c>
      <c r="AN140" s="24" t="s">
        <v>29</v>
      </c>
      <c r="AO140" s="24" t="s">
        <v>29</v>
      </c>
      <c r="AP140" s="24" t="s">
        <v>29</v>
      </c>
      <c r="AQ140" s="24" t="s">
        <v>29</v>
      </c>
      <c r="AR140" s="24" t="s">
        <v>29</v>
      </c>
      <c r="AS140" s="24" t="s">
        <v>29</v>
      </c>
      <c r="AT140" s="24" t="s">
        <v>29</v>
      </c>
      <c r="AU140" s="24" t="s">
        <v>29</v>
      </c>
      <c r="AV140" s="24" t="s">
        <v>29</v>
      </c>
      <c r="AW140" s="24" t="s">
        <v>29</v>
      </c>
      <c r="AX140" s="24" t="s">
        <v>29</v>
      </c>
      <c r="AY140" s="24" t="s">
        <v>29</v>
      </c>
      <c r="AZ140" s="24" t="s">
        <v>29</v>
      </c>
      <c r="BA140" s="24" t="s">
        <v>29</v>
      </c>
      <c r="BB140" s="24" t="s">
        <v>29</v>
      </c>
      <c r="BC140" s="24" t="s">
        <v>29</v>
      </c>
      <c r="BD140" s="24" t="s">
        <v>29</v>
      </c>
      <c r="BE140" s="24" t="s">
        <v>29</v>
      </c>
      <c r="BF140" s="24" t="s">
        <v>29</v>
      </c>
      <c r="BG140" s="24" t="s">
        <v>29</v>
      </c>
      <c r="BH140" s="24" t="s">
        <v>29</v>
      </c>
      <c r="BI140" s="24" t="s">
        <v>29</v>
      </c>
      <c r="BJ140" s="24" t="s">
        <v>29</v>
      </c>
      <c r="BK140" s="24" t="s">
        <v>29</v>
      </c>
      <c r="BL140" s="24" t="s">
        <v>29</v>
      </c>
      <c r="BM140" s="24" t="s">
        <v>29</v>
      </c>
      <c r="BN140" s="24" t="s">
        <v>29</v>
      </c>
      <c r="BO140" s="24" t="s">
        <v>29</v>
      </c>
      <c r="BP140" s="24" t="s">
        <v>29</v>
      </c>
      <c r="BQ140" s="24" t="s">
        <v>29</v>
      </c>
      <c r="BR140" s="24" t="s">
        <v>29</v>
      </c>
      <c r="BS140" s="24" t="s">
        <v>29</v>
      </c>
      <c r="BT140" s="24" t="s">
        <v>29</v>
      </c>
      <c r="BU140" s="24" t="s">
        <v>29</v>
      </c>
      <c r="BV140" s="24" t="s">
        <v>29</v>
      </c>
      <c r="BW140" s="24" t="s">
        <v>29</v>
      </c>
      <c r="BX140" s="24" t="s">
        <v>29</v>
      </c>
      <c r="BY140" s="24" t="s">
        <v>29</v>
      </c>
      <c r="BZ140" s="24" t="s">
        <v>29</v>
      </c>
      <c r="CA140" s="24" t="s">
        <v>29</v>
      </c>
      <c r="CB140" s="24" t="s">
        <v>29</v>
      </c>
    </row>
    <row r="141" spans="2:80" s="1" customFormat="1" ht="13.9" customHeight="1">
      <c r="B141" s="57" t="s">
        <v>29</v>
      </c>
      <c r="C141" s="57" t="s">
        <v>29</v>
      </c>
      <c r="D141" s="57" t="s">
        <v>29</v>
      </c>
      <c r="E141" s="61"/>
      <c r="G141" s="24" t="s">
        <v>29</v>
      </c>
      <c r="H141" s="24" t="s">
        <v>29</v>
      </c>
      <c r="I141" s="24" t="s">
        <v>29</v>
      </c>
      <c r="J141" s="24" t="s">
        <v>29</v>
      </c>
      <c r="K141" s="24" t="s">
        <v>29</v>
      </c>
      <c r="L141" s="24" t="s">
        <v>29</v>
      </c>
      <c r="M141" s="24" t="s">
        <v>29</v>
      </c>
      <c r="N141" s="24" t="s">
        <v>29</v>
      </c>
      <c r="O141" s="24" t="s">
        <v>29</v>
      </c>
      <c r="P141" s="24" t="s">
        <v>29</v>
      </c>
      <c r="Q141" s="24" t="s">
        <v>29</v>
      </c>
      <c r="R141" s="24" t="s">
        <v>29</v>
      </c>
      <c r="S141" s="24" t="s">
        <v>29</v>
      </c>
      <c r="T141" s="24" t="s">
        <v>29</v>
      </c>
      <c r="U141" s="24" t="s">
        <v>29</v>
      </c>
      <c r="V141" s="24" t="s">
        <v>29</v>
      </c>
      <c r="W141" s="24" t="s">
        <v>29</v>
      </c>
      <c r="X141" s="24" t="s">
        <v>29</v>
      </c>
      <c r="Y141" s="24" t="s">
        <v>29</v>
      </c>
      <c r="Z141" s="24" t="s">
        <v>29</v>
      </c>
      <c r="AA141" s="24" t="s">
        <v>29</v>
      </c>
      <c r="AB141" s="24" t="s">
        <v>29</v>
      </c>
      <c r="AC141" s="24" t="s">
        <v>29</v>
      </c>
      <c r="AD141" s="24" t="s">
        <v>29</v>
      </c>
      <c r="AE141" s="24" t="s">
        <v>29</v>
      </c>
      <c r="AF141" s="24" t="s">
        <v>29</v>
      </c>
      <c r="AG141" s="24" t="s">
        <v>29</v>
      </c>
      <c r="AH141" s="24" t="s">
        <v>29</v>
      </c>
      <c r="AI141" s="24" t="s">
        <v>29</v>
      </c>
      <c r="AJ141" s="24" t="s">
        <v>29</v>
      </c>
      <c r="AK141" s="24" t="s">
        <v>29</v>
      </c>
      <c r="AL141" s="24" t="s">
        <v>29</v>
      </c>
      <c r="AM141" s="24" t="s">
        <v>29</v>
      </c>
      <c r="AN141" s="24" t="s">
        <v>29</v>
      </c>
      <c r="AO141" s="24" t="s">
        <v>29</v>
      </c>
      <c r="AP141" s="24" t="s">
        <v>29</v>
      </c>
      <c r="AQ141" s="24" t="s">
        <v>29</v>
      </c>
      <c r="AR141" s="24" t="s">
        <v>29</v>
      </c>
      <c r="AS141" s="24" t="s">
        <v>29</v>
      </c>
      <c r="AT141" s="24" t="s">
        <v>29</v>
      </c>
      <c r="AU141" s="24" t="s">
        <v>29</v>
      </c>
      <c r="AV141" s="24" t="s">
        <v>29</v>
      </c>
      <c r="AW141" s="24" t="s">
        <v>29</v>
      </c>
      <c r="AX141" s="24" t="s">
        <v>29</v>
      </c>
      <c r="AY141" s="24" t="s">
        <v>29</v>
      </c>
      <c r="AZ141" s="24" t="s">
        <v>29</v>
      </c>
      <c r="BA141" s="24" t="s">
        <v>29</v>
      </c>
      <c r="BB141" s="24" t="s">
        <v>29</v>
      </c>
      <c r="BC141" s="24" t="s">
        <v>29</v>
      </c>
      <c r="BD141" s="24" t="s">
        <v>29</v>
      </c>
      <c r="BE141" s="24" t="s">
        <v>29</v>
      </c>
      <c r="BF141" s="24" t="s">
        <v>29</v>
      </c>
      <c r="BG141" s="24" t="s">
        <v>29</v>
      </c>
      <c r="BH141" s="24" t="s">
        <v>29</v>
      </c>
      <c r="BI141" s="24" t="s">
        <v>29</v>
      </c>
      <c r="BJ141" s="24" t="s">
        <v>29</v>
      </c>
      <c r="BK141" s="24" t="s">
        <v>29</v>
      </c>
      <c r="BL141" s="24" t="s">
        <v>29</v>
      </c>
      <c r="BM141" s="24" t="s">
        <v>29</v>
      </c>
      <c r="BN141" s="24" t="s">
        <v>29</v>
      </c>
      <c r="BO141" s="24" t="s">
        <v>29</v>
      </c>
      <c r="BP141" s="24" t="s">
        <v>29</v>
      </c>
      <c r="BQ141" s="24" t="s">
        <v>29</v>
      </c>
      <c r="BR141" s="24" t="s">
        <v>29</v>
      </c>
      <c r="BS141" s="24" t="s">
        <v>29</v>
      </c>
      <c r="BT141" s="24" t="s">
        <v>29</v>
      </c>
      <c r="BU141" s="24" t="s">
        <v>29</v>
      </c>
      <c r="BV141" s="24" t="s">
        <v>29</v>
      </c>
      <c r="BW141" s="24" t="s">
        <v>29</v>
      </c>
      <c r="BX141" s="24" t="s">
        <v>29</v>
      </c>
      <c r="BY141" s="24" t="s">
        <v>29</v>
      </c>
      <c r="BZ141" s="24" t="s">
        <v>29</v>
      </c>
      <c r="CA141" s="24" t="s">
        <v>29</v>
      </c>
      <c r="CB141" s="24" t="s">
        <v>29</v>
      </c>
    </row>
    <row r="142" spans="2:80" s="1" customFormat="1" ht="13.9" customHeight="1">
      <c r="B142" s="57" t="str">
        <f>Roster_Selection_Men!AB202&amp;" " &amp; "V "</f>
        <v xml:space="preserve">Rock Valley College V </v>
      </c>
      <c r="C142" s="57" t="str">
        <f>Roster_Selection_Men!AD202</f>
        <v>11-282581</v>
      </c>
      <c r="D142" s="57" t="str">
        <f>Roster_Selection_Men!AE202</f>
        <v>Ayden Sulzener</v>
      </c>
      <c r="E142" s="58"/>
      <c r="F142" s="1" t="str">
        <f>IF(ISERROR(Individual_Scores_Men_Var!E142), " ", IF(Individual_Scores_Men_Var!E142 = "Yes", "Yes", "  "))</f>
        <v xml:space="preserve">  </v>
      </c>
      <c r="G142" s="24" t="s">
        <v>738</v>
      </c>
      <c r="H142" s="44">
        <v>167</v>
      </c>
      <c r="I142" s="44">
        <v>196</v>
      </c>
      <c r="J142" s="44">
        <v>188</v>
      </c>
      <c r="K142" s="44">
        <v>175</v>
      </c>
      <c r="L142" s="44">
        <v>172</v>
      </c>
      <c r="M142" s="44">
        <v>185</v>
      </c>
      <c r="N142" s="44">
        <v>205</v>
      </c>
      <c r="O142" s="44">
        <v>197</v>
      </c>
      <c r="P142" s="44">
        <v>200</v>
      </c>
      <c r="Q142" s="44">
        <v>192</v>
      </c>
      <c r="R142" s="44">
        <v>241</v>
      </c>
      <c r="S142" s="44">
        <v>146</v>
      </c>
      <c r="T142" s="19">
        <f>SUM(H142:S142)</f>
        <v>2264</v>
      </c>
      <c r="U142" s="19">
        <f>COUNTIF(H142:S142, "&gt;0" )</f>
        <v>12</v>
      </c>
      <c r="V142" s="19">
        <f>T142/U142</f>
        <v>188.66666666666666</v>
      </c>
      <c r="W142" s="24" t="s">
        <v>29</v>
      </c>
      <c r="X142" s="24" t="s">
        <v>29</v>
      </c>
      <c r="Y142" s="24" t="s">
        <v>29</v>
      </c>
      <c r="Z142" s="24" t="s">
        <v>29</v>
      </c>
      <c r="AA142" s="24" t="s">
        <v>29</v>
      </c>
      <c r="AB142" s="24" t="s">
        <v>29</v>
      </c>
      <c r="AC142" s="24" t="s">
        <v>29</v>
      </c>
      <c r="AD142" s="24" t="s">
        <v>29</v>
      </c>
      <c r="AE142" s="24" t="s">
        <v>29</v>
      </c>
      <c r="AF142" s="24" t="s">
        <v>29</v>
      </c>
      <c r="AG142" s="24" t="s">
        <v>29</v>
      </c>
      <c r="AH142" s="24" t="s">
        <v>29</v>
      </c>
      <c r="AI142" s="24" t="s">
        <v>29</v>
      </c>
      <c r="AJ142" s="24" t="s">
        <v>29</v>
      </c>
      <c r="AK142" s="24" t="s">
        <v>29</v>
      </c>
      <c r="AL142" s="24" t="s">
        <v>29</v>
      </c>
      <c r="AM142" s="24" t="s">
        <v>29</v>
      </c>
      <c r="AN142" s="24" t="s">
        <v>29</v>
      </c>
      <c r="AO142" s="24" t="s">
        <v>29</v>
      </c>
      <c r="AP142" s="24" t="s">
        <v>29</v>
      </c>
      <c r="AQ142" s="24" t="s">
        <v>29</v>
      </c>
      <c r="AR142" s="24" t="s">
        <v>29</v>
      </c>
      <c r="AS142" s="24" t="s">
        <v>29</v>
      </c>
      <c r="AT142" s="24" t="s">
        <v>29</v>
      </c>
      <c r="AU142" s="24" t="s">
        <v>29</v>
      </c>
      <c r="AV142" s="24" t="s">
        <v>29</v>
      </c>
      <c r="AW142" s="24" t="s">
        <v>29</v>
      </c>
      <c r="AX142" s="24" t="s">
        <v>29</v>
      </c>
      <c r="AY142" s="24" t="s">
        <v>29</v>
      </c>
      <c r="AZ142" s="24" t="s">
        <v>29</v>
      </c>
      <c r="BA142" s="24" t="s">
        <v>29</v>
      </c>
      <c r="BB142" s="24" t="s">
        <v>29</v>
      </c>
      <c r="BC142" s="24" t="s">
        <v>29</v>
      </c>
      <c r="BD142" s="24" t="s">
        <v>29</v>
      </c>
      <c r="BE142" s="24" t="s">
        <v>29</v>
      </c>
      <c r="BF142" s="24" t="s">
        <v>29</v>
      </c>
      <c r="BG142" s="24" t="s">
        <v>29</v>
      </c>
      <c r="BH142" s="24" t="s">
        <v>29</v>
      </c>
      <c r="BI142" s="24" t="s">
        <v>29</v>
      </c>
      <c r="BJ142" s="24" t="s">
        <v>29</v>
      </c>
      <c r="BK142" s="24" t="s">
        <v>29</v>
      </c>
      <c r="BL142" s="24" t="s">
        <v>29</v>
      </c>
      <c r="BM142" s="24" t="s">
        <v>29</v>
      </c>
      <c r="BN142" s="24" t="s">
        <v>29</v>
      </c>
      <c r="BO142" s="24" t="s">
        <v>29</v>
      </c>
      <c r="BP142" s="24" t="s">
        <v>29</v>
      </c>
      <c r="BQ142" s="24" t="s">
        <v>29</v>
      </c>
      <c r="BR142" s="24" t="s">
        <v>29</v>
      </c>
      <c r="BS142" s="24" t="s">
        <v>29</v>
      </c>
      <c r="BT142" s="24" t="s">
        <v>29</v>
      </c>
      <c r="BU142" s="24" t="s">
        <v>29</v>
      </c>
      <c r="BV142" s="24" t="s">
        <v>29</v>
      </c>
      <c r="BW142" s="24" t="s">
        <v>29</v>
      </c>
      <c r="BX142" s="24" t="s">
        <v>29</v>
      </c>
      <c r="BY142" s="24" t="s">
        <v>29</v>
      </c>
      <c r="BZ142" s="24" t="s">
        <v>29</v>
      </c>
      <c r="CA142" s="24" t="s">
        <v>29</v>
      </c>
      <c r="CB142" s="24" t="s">
        <v>29</v>
      </c>
    </row>
    <row r="143" spans="2:80" s="1" customFormat="1" ht="13.9" customHeight="1">
      <c r="B143" s="57" t="str">
        <f>Roster_Selection_Men!AB203&amp;" " &amp; "V "</f>
        <v xml:space="preserve">Rock Valley College V </v>
      </c>
      <c r="C143" s="57" t="str">
        <f>Roster_Selection_Men!AD203</f>
        <v>11-396905</v>
      </c>
      <c r="D143" s="57" t="str">
        <f>Roster_Selection_Men!AE203</f>
        <v>Braden Schuld</v>
      </c>
      <c r="E143" s="58"/>
      <c r="F143" s="1" t="str">
        <f>IF(ISERROR(Individual_Scores_Men_Var!E143), " ", IF(Individual_Scores_Men_Var!E143 = "Yes", "Yes", "  "))</f>
        <v xml:space="preserve">  </v>
      </c>
      <c r="G143" s="24" t="s">
        <v>29</v>
      </c>
      <c r="H143" s="24" t="s">
        <v>29</v>
      </c>
      <c r="I143" s="24" t="s">
        <v>29</v>
      </c>
      <c r="J143" s="24" t="s">
        <v>29</v>
      </c>
      <c r="K143" s="24" t="s">
        <v>29</v>
      </c>
      <c r="L143" s="24" t="s">
        <v>29</v>
      </c>
      <c r="M143" s="24" t="s">
        <v>29</v>
      </c>
      <c r="N143" s="24" t="s">
        <v>29</v>
      </c>
      <c r="O143" s="24" t="s">
        <v>29</v>
      </c>
      <c r="P143" s="24" t="s">
        <v>29</v>
      </c>
      <c r="Q143" s="24" t="s">
        <v>29</v>
      </c>
      <c r="R143" s="24" t="s">
        <v>29</v>
      </c>
      <c r="S143" s="24" t="s">
        <v>29</v>
      </c>
      <c r="T143" s="24" t="s">
        <v>29</v>
      </c>
      <c r="U143" s="24" t="s">
        <v>29</v>
      </c>
      <c r="V143" s="24" t="s">
        <v>29</v>
      </c>
      <c r="W143" s="24" t="s">
        <v>29</v>
      </c>
      <c r="X143" s="24" t="s">
        <v>29</v>
      </c>
      <c r="Y143" s="24" t="s">
        <v>29</v>
      </c>
      <c r="Z143" s="24" t="s">
        <v>29</v>
      </c>
      <c r="AA143" s="24" t="s">
        <v>29</v>
      </c>
      <c r="AB143" s="24" t="s">
        <v>29</v>
      </c>
      <c r="AC143" s="24" t="s">
        <v>29</v>
      </c>
      <c r="AD143" s="24" t="s">
        <v>29</v>
      </c>
      <c r="AE143" s="24" t="s">
        <v>29</v>
      </c>
      <c r="AF143" s="24" t="s">
        <v>29</v>
      </c>
      <c r="AG143" s="24" t="s">
        <v>29</v>
      </c>
      <c r="AH143" s="24" t="s">
        <v>29</v>
      </c>
      <c r="AI143" s="24" t="s">
        <v>29</v>
      </c>
      <c r="AJ143" s="24" t="s">
        <v>29</v>
      </c>
      <c r="AK143" s="24" t="s">
        <v>29</v>
      </c>
      <c r="AL143" s="24" t="s">
        <v>29</v>
      </c>
      <c r="AM143" s="24" t="s">
        <v>29</v>
      </c>
      <c r="AN143" s="24" t="s">
        <v>29</v>
      </c>
      <c r="AO143" s="24" t="s">
        <v>29</v>
      </c>
      <c r="AP143" s="24" t="s">
        <v>29</v>
      </c>
      <c r="AQ143" s="24" t="s">
        <v>29</v>
      </c>
      <c r="AR143" s="24" t="s">
        <v>29</v>
      </c>
      <c r="AS143" s="24" t="s">
        <v>29</v>
      </c>
      <c r="AT143" s="24" t="s">
        <v>29</v>
      </c>
      <c r="AU143" s="24" t="s">
        <v>29</v>
      </c>
      <c r="AV143" s="24" t="s">
        <v>29</v>
      </c>
      <c r="AW143" s="24" t="s">
        <v>29</v>
      </c>
      <c r="AX143" s="24" t="s">
        <v>29</v>
      </c>
      <c r="AY143" s="24" t="s">
        <v>29</v>
      </c>
      <c r="AZ143" s="24" t="s">
        <v>29</v>
      </c>
      <c r="BA143" s="24" t="s">
        <v>29</v>
      </c>
      <c r="BB143" s="24" t="s">
        <v>29</v>
      </c>
      <c r="BC143" s="24" t="s">
        <v>29</v>
      </c>
      <c r="BD143" s="24" t="s">
        <v>29</v>
      </c>
      <c r="BE143" s="24" t="s">
        <v>29</v>
      </c>
      <c r="BF143" s="24" t="s">
        <v>29</v>
      </c>
      <c r="BG143" s="24" t="s">
        <v>29</v>
      </c>
      <c r="BH143" s="24" t="s">
        <v>29</v>
      </c>
      <c r="BI143" s="24" t="s">
        <v>29</v>
      </c>
      <c r="BJ143" s="24" t="s">
        <v>29</v>
      </c>
      <c r="BK143" s="24" t="s">
        <v>29</v>
      </c>
      <c r="BL143" s="24" t="s">
        <v>29</v>
      </c>
      <c r="BM143" s="24" t="s">
        <v>29</v>
      </c>
      <c r="BN143" s="24" t="s">
        <v>29</v>
      </c>
      <c r="BO143" s="24" t="s">
        <v>29</v>
      </c>
      <c r="BP143" s="24" t="s">
        <v>29</v>
      </c>
      <c r="BQ143" s="24" t="s">
        <v>29</v>
      </c>
      <c r="BR143" s="24" t="s">
        <v>29</v>
      </c>
      <c r="BS143" s="24" t="s">
        <v>29</v>
      </c>
      <c r="BT143" s="24" t="s">
        <v>29</v>
      </c>
      <c r="BU143" s="24" t="s">
        <v>29</v>
      </c>
      <c r="BV143" s="24" t="s">
        <v>29</v>
      </c>
      <c r="BW143" s="24" t="s">
        <v>29</v>
      </c>
      <c r="BX143" s="24" t="s">
        <v>29</v>
      </c>
      <c r="BY143" s="24" t="s">
        <v>29</v>
      </c>
      <c r="BZ143" s="24" t="s">
        <v>29</v>
      </c>
      <c r="CA143" s="24" t="s">
        <v>29</v>
      </c>
      <c r="CB143" s="24" t="s">
        <v>29</v>
      </c>
    </row>
    <row r="144" spans="2:80" s="1" customFormat="1" ht="13.9" customHeight="1">
      <c r="B144" s="57" t="str">
        <f>Roster_Selection_Men!AB204&amp;" " &amp; "V "</f>
        <v xml:space="preserve">Rock Valley College V </v>
      </c>
      <c r="C144" s="57" t="str">
        <f>Roster_Selection_Men!AD204</f>
        <v>11-687658</v>
      </c>
      <c r="D144" s="57" t="str">
        <f>Roster_Selection_Men!AE204</f>
        <v>Connor Mooney</v>
      </c>
      <c r="E144" s="58"/>
      <c r="F144" s="1" t="str">
        <f>IF(ISERROR(Individual_Scores_Men_Var!E144), " ", IF(Individual_Scores_Men_Var!E144 = "Yes", "Yes", "  "))</f>
        <v xml:space="preserve">  </v>
      </c>
      <c r="G144" s="24" t="s">
        <v>29</v>
      </c>
      <c r="H144" s="24" t="s">
        <v>29</v>
      </c>
      <c r="I144" s="24" t="s">
        <v>29</v>
      </c>
      <c r="J144" s="24" t="s">
        <v>29</v>
      </c>
      <c r="K144" s="24" t="s">
        <v>29</v>
      </c>
      <c r="L144" s="24" t="s">
        <v>29</v>
      </c>
      <c r="M144" s="24" t="s">
        <v>29</v>
      </c>
      <c r="N144" s="24" t="s">
        <v>29</v>
      </c>
      <c r="O144" s="24" t="s">
        <v>29</v>
      </c>
      <c r="P144" s="24" t="s">
        <v>29</v>
      </c>
      <c r="Q144" s="24" t="s">
        <v>29</v>
      </c>
      <c r="R144" s="24" t="s">
        <v>29</v>
      </c>
      <c r="S144" s="24" t="s">
        <v>29</v>
      </c>
      <c r="T144" s="24" t="s">
        <v>29</v>
      </c>
      <c r="U144" s="24" t="s">
        <v>29</v>
      </c>
      <c r="V144" s="24" t="s">
        <v>29</v>
      </c>
      <c r="W144" s="24" t="s">
        <v>29</v>
      </c>
      <c r="X144" s="24" t="s">
        <v>29</v>
      </c>
      <c r="Y144" s="24" t="s">
        <v>29</v>
      </c>
      <c r="Z144" s="24" t="s">
        <v>29</v>
      </c>
      <c r="AA144" s="24" t="s">
        <v>29</v>
      </c>
      <c r="AB144" s="24" t="s">
        <v>29</v>
      </c>
      <c r="AC144" s="24" t="s">
        <v>29</v>
      </c>
      <c r="AD144" s="24" t="s">
        <v>29</v>
      </c>
      <c r="AE144" s="24" t="s">
        <v>29</v>
      </c>
      <c r="AF144" s="24" t="s">
        <v>29</v>
      </c>
      <c r="AG144" s="24" t="s">
        <v>29</v>
      </c>
      <c r="AH144" s="24" t="s">
        <v>29</v>
      </c>
      <c r="AI144" s="24" t="s">
        <v>29</v>
      </c>
      <c r="AJ144" s="24" t="s">
        <v>29</v>
      </c>
      <c r="AK144" s="24" t="s">
        <v>29</v>
      </c>
      <c r="AL144" s="24" t="s">
        <v>29</v>
      </c>
      <c r="AM144" s="24" t="s">
        <v>29</v>
      </c>
      <c r="AN144" s="24" t="s">
        <v>29</v>
      </c>
      <c r="AO144" s="24" t="s">
        <v>29</v>
      </c>
      <c r="AP144" s="24" t="s">
        <v>29</v>
      </c>
      <c r="AQ144" s="24" t="s">
        <v>29</v>
      </c>
      <c r="AR144" s="24" t="s">
        <v>29</v>
      </c>
      <c r="AS144" s="24" t="s">
        <v>29</v>
      </c>
      <c r="AT144" s="24" t="s">
        <v>29</v>
      </c>
      <c r="AU144" s="24" t="s">
        <v>29</v>
      </c>
      <c r="AV144" s="24" t="s">
        <v>29</v>
      </c>
      <c r="AW144" s="24" t="s">
        <v>29</v>
      </c>
      <c r="AX144" s="24" t="s">
        <v>29</v>
      </c>
      <c r="AY144" s="24" t="s">
        <v>29</v>
      </c>
      <c r="AZ144" s="24" t="s">
        <v>29</v>
      </c>
      <c r="BA144" s="24" t="s">
        <v>29</v>
      </c>
      <c r="BB144" s="24" t="s">
        <v>29</v>
      </c>
      <c r="BC144" s="24" t="s">
        <v>29</v>
      </c>
      <c r="BD144" s="24" t="s">
        <v>29</v>
      </c>
      <c r="BE144" s="24" t="s">
        <v>29</v>
      </c>
      <c r="BF144" s="24" t="s">
        <v>29</v>
      </c>
      <c r="BG144" s="24" t="s">
        <v>29</v>
      </c>
      <c r="BH144" s="24" t="s">
        <v>29</v>
      </c>
      <c r="BI144" s="24" t="s">
        <v>29</v>
      </c>
      <c r="BJ144" s="24" t="s">
        <v>29</v>
      </c>
      <c r="BK144" s="24" t="s">
        <v>29</v>
      </c>
      <c r="BL144" s="24" t="s">
        <v>29</v>
      </c>
      <c r="BM144" s="24" t="s">
        <v>29</v>
      </c>
      <c r="BN144" s="24" t="s">
        <v>29</v>
      </c>
      <c r="BO144" s="24" t="s">
        <v>29</v>
      </c>
      <c r="BP144" s="24" t="s">
        <v>29</v>
      </c>
      <c r="BQ144" s="24" t="s">
        <v>29</v>
      </c>
      <c r="BR144" s="24" t="s">
        <v>29</v>
      </c>
      <c r="BS144" s="24" t="s">
        <v>29</v>
      </c>
      <c r="BT144" s="24" t="s">
        <v>29</v>
      </c>
      <c r="BU144" s="24" t="s">
        <v>29</v>
      </c>
      <c r="BV144" s="24" t="s">
        <v>29</v>
      </c>
      <c r="BW144" s="24" t="s">
        <v>29</v>
      </c>
      <c r="BX144" s="24" t="s">
        <v>29</v>
      </c>
      <c r="BY144" s="24" t="s">
        <v>29</v>
      </c>
      <c r="BZ144" s="24" t="s">
        <v>29</v>
      </c>
      <c r="CA144" s="24" t="s">
        <v>29</v>
      </c>
      <c r="CB144" s="24" t="s">
        <v>29</v>
      </c>
    </row>
    <row r="145" spans="2:80" s="1" customFormat="1" ht="13.9" customHeight="1">
      <c r="B145" s="57" t="str">
        <f>Roster_Selection_Men!AB205&amp;" " &amp; "V "</f>
        <v xml:space="preserve">Rock Valley College V </v>
      </c>
      <c r="C145" s="57" t="str">
        <f>Roster_Selection_Men!AD205</f>
        <v>17-99306</v>
      </c>
      <c r="D145" s="57" t="str">
        <f>Roster_Selection_Men!AE205</f>
        <v>Devan Skridla</v>
      </c>
      <c r="E145" s="58"/>
      <c r="F145" s="1" t="str">
        <f>IF(ISERROR(Individual_Scores_Men_Var!E145), " ", IF(Individual_Scores_Men_Var!E145 = "Yes", "Yes", "  "))</f>
        <v xml:space="preserve">  </v>
      </c>
      <c r="G145" s="24" t="s">
        <v>29</v>
      </c>
      <c r="H145" s="24" t="s">
        <v>29</v>
      </c>
      <c r="I145" s="24" t="s">
        <v>29</v>
      </c>
      <c r="J145" s="24" t="s">
        <v>29</v>
      </c>
      <c r="K145" s="24" t="s">
        <v>29</v>
      </c>
      <c r="L145" s="24" t="s">
        <v>29</v>
      </c>
      <c r="M145" s="24" t="s">
        <v>29</v>
      </c>
      <c r="N145" s="24" t="s">
        <v>29</v>
      </c>
      <c r="O145" s="24" t="s">
        <v>29</v>
      </c>
      <c r="P145" s="24" t="s">
        <v>29</v>
      </c>
      <c r="Q145" s="24" t="s">
        <v>29</v>
      </c>
      <c r="R145" s="24" t="s">
        <v>29</v>
      </c>
      <c r="S145" s="24" t="s">
        <v>29</v>
      </c>
      <c r="T145" s="24" t="s">
        <v>29</v>
      </c>
      <c r="U145" s="24" t="s">
        <v>29</v>
      </c>
      <c r="V145" s="24" t="s">
        <v>29</v>
      </c>
      <c r="W145" s="24" t="s">
        <v>29</v>
      </c>
      <c r="X145" s="24" t="s">
        <v>29</v>
      </c>
      <c r="Y145" s="24" t="s">
        <v>29</v>
      </c>
      <c r="Z145" s="24" t="s">
        <v>29</v>
      </c>
      <c r="AA145" s="24" t="s">
        <v>29</v>
      </c>
      <c r="AB145" s="24" t="s">
        <v>29</v>
      </c>
      <c r="AC145" s="24" t="s">
        <v>29</v>
      </c>
      <c r="AD145" s="24" t="s">
        <v>29</v>
      </c>
      <c r="AE145" s="24" t="s">
        <v>29</v>
      </c>
      <c r="AF145" s="24" t="s">
        <v>29</v>
      </c>
      <c r="AG145" s="24" t="s">
        <v>29</v>
      </c>
      <c r="AH145" s="24" t="s">
        <v>29</v>
      </c>
      <c r="AI145" s="24" t="s">
        <v>29</v>
      </c>
      <c r="AJ145" s="24" t="s">
        <v>29</v>
      </c>
      <c r="AK145" s="24" t="s">
        <v>29</v>
      </c>
      <c r="AL145" s="24" t="s">
        <v>29</v>
      </c>
      <c r="AM145" s="24" t="s">
        <v>29</v>
      </c>
      <c r="AN145" s="24" t="s">
        <v>29</v>
      </c>
      <c r="AO145" s="24" t="s">
        <v>29</v>
      </c>
      <c r="AP145" s="24" t="s">
        <v>29</v>
      </c>
      <c r="AQ145" s="24" t="s">
        <v>29</v>
      </c>
      <c r="AR145" s="24" t="s">
        <v>29</v>
      </c>
      <c r="AS145" s="24" t="s">
        <v>29</v>
      </c>
      <c r="AT145" s="24" t="s">
        <v>29</v>
      </c>
      <c r="AU145" s="24" t="s">
        <v>29</v>
      </c>
      <c r="AV145" s="24" t="s">
        <v>29</v>
      </c>
      <c r="AW145" s="24" t="s">
        <v>29</v>
      </c>
      <c r="AX145" s="24" t="s">
        <v>29</v>
      </c>
      <c r="AY145" s="24" t="s">
        <v>29</v>
      </c>
      <c r="AZ145" s="24" t="s">
        <v>29</v>
      </c>
      <c r="BA145" s="24" t="s">
        <v>29</v>
      </c>
      <c r="BB145" s="24" t="s">
        <v>29</v>
      </c>
      <c r="BC145" s="24" t="s">
        <v>29</v>
      </c>
      <c r="BD145" s="24" t="s">
        <v>29</v>
      </c>
      <c r="BE145" s="24" t="s">
        <v>29</v>
      </c>
      <c r="BF145" s="24" t="s">
        <v>29</v>
      </c>
      <c r="BG145" s="24" t="s">
        <v>29</v>
      </c>
      <c r="BH145" s="24" t="s">
        <v>29</v>
      </c>
      <c r="BI145" s="24" t="s">
        <v>29</v>
      </c>
      <c r="BJ145" s="24" t="s">
        <v>29</v>
      </c>
      <c r="BK145" s="24" t="s">
        <v>29</v>
      </c>
      <c r="BL145" s="24" t="s">
        <v>29</v>
      </c>
      <c r="BM145" s="24" t="s">
        <v>29</v>
      </c>
      <c r="BN145" s="24" t="s">
        <v>29</v>
      </c>
      <c r="BO145" s="24" t="s">
        <v>29</v>
      </c>
      <c r="BP145" s="24" t="s">
        <v>29</v>
      </c>
      <c r="BQ145" s="24" t="s">
        <v>29</v>
      </c>
      <c r="BR145" s="24" t="s">
        <v>29</v>
      </c>
      <c r="BS145" s="24" t="s">
        <v>29</v>
      </c>
      <c r="BT145" s="24" t="s">
        <v>29</v>
      </c>
      <c r="BU145" s="24" t="s">
        <v>29</v>
      </c>
      <c r="BV145" s="24" t="s">
        <v>29</v>
      </c>
      <c r="BW145" s="24" t="s">
        <v>29</v>
      </c>
      <c r="BX145" s="24" t="s">
        <v>29</v>
      </c>
      <c r="BY145" s="24" t="s">
        <v>29</v>
      </c>
      <c r="BZ145" s="24" t="s">
        <v>29</v>
      </c>
      <c r="CA145" s="24" t="s">
        <v>29</v>
      </c>
      <c r="CB145" s="24" t="s">
        <v>29</v>
      </c>
    </row>
    <row r="146" spans="2:80" s="1" customFormat="1" ht="13.9" customHeight="1">
      <c r="B146" s="57" t="str">
        <f>Roster_Selection_Men!AB206&amp;" " &amp; "V "</f>
        <v xml:space="preserve">Rock Valley College V </v>
      </c>
      <c r="C146" s="57" t="str">
        <f>Roster_Selection_Men!AD206</f>
        <v>17-57642</v>
      </c>
      <c r="D146" s="57" t="str">
        <f>Roster_Selection_Men!AE206</f>
        <v>Samuel Moran</v>
      </c>
      <c r="E146" s="58"/>
      <c r="F146" s="1" t="str">
        <f>IF(ISERROR(Individual_Scores_Men_Var!E146), " ", IF(Individual_Scores_Men_Var!E146 = "Yes", "Yes", "  "))</f>
        <v xml:space="preserve">  </v>
      </c>
      <c r="G146" s="24" t="s">
        <v>29</v>
      </c>
      <c r="H146" s="24" t="s">
        <v>29</v>
      </c>
      <c r="I146" s="24" t="s">
        <v>29</v>
      </c>
      <c r="J146" s="24" t="s">
        <v>29</v>
      </c>
      <c r="K146" s="24" t="s">
        <v>29</v>
      </c>
      <c r="L146" s="24" t="s">
        <v>29</v>
      </c>
      <c r="M146" s="24" t="s">
        <v>29</v>
      </c>
      <c r="N146" s="24" t="s">
        <v>29</v>
      </c>
      <c r="O146" s="24" t="s">
        <v>29</v>
      </c>
      <c r="P146" s="24" t="s">
        <v>29</v>
      </c>
      <c r="Q146" s="24" t="s">
        <v>29</v>
      </c>
      <c r="R146" s="24" t="s">
        <v>29</v>
      </c>
      <c r="S146" s="24" t="s">
        <v>29</v>
      </c>
      <c r="T146" s="24" t="s">
        <v>29</v>
      </c>
      <c r="U146" s="24" t="s">
        <v>29</v>
      </c>
      <c r="V146" s="24" t="s">
        <v>29</v>
      </c>
      <c r="W146" s="24" t="s">
        <v>29</v>
      </c>
      <c r="X146" s="24" t="s">
        <v>29</v>
      </c>
      <c r="Y146" s="24" t="s">
        <v>29</v>
      </c>
      <c r="Z146" s="24" t="s">
        <v>29</v>
      </c>
      <c r="AA146" s="24" t="s">
        <v>29</v>
      </c>
      <c r="AB146" s="24" t="s">
        <v>29</v>
      </c>
      <c r="AC146" s="24" t="s">
        <v>29</v>
      </c>
      <c r="AD146" s="24" t="s">
        <v>29</v>
      </c>
      <c r="AE146" s="24" t="s">
        <v>29</v>
      </c>
      <c r="AF146" s="24" t="s">
        <v>29</v>
      </c>
      <c r="AG146" s="24" t="s">
        <v>29</v>
      </c>
      <c r="AH146" s="24" t="s">
        <v>29</v>
      </c>
      <c r="AI146" s="24" t="s">
        <v>29</v>
      </c>
      <c r="AJ146" s="24" t="s">
        <v>29</v>
      </c>
      <c r="AK146" s="24" t="s">
        <v>29</v>
      </c>
      <c r="AL146" s="24" t="s">
        <v>29</v>
      </c>
      <c r="AM146" s="24" t="s">
        <v>29</v>
      </c>
      <c r="AN146" s="24" t="s">
        <v>29</v>
      </c>
      <c r="AO146" s="24" t="s">
        <v>29</v>
      </c>
      <c r="AP146" s="24" t="s">
        <v>29</v>
      </c>
      <c r="AQ146" s="24" t="s">
        <v>29</v>
      </c>
      <c r="AR146" s="24" t="s">
        <v>29</v>
      </c>
      <c r="AS146" s="24" t="s">
        <v>29</v>
      </c>
      <c r="AT146" s="24" t="s">
        <v>29</v>
      </c>
      <c r="AU146" s="24" t="s">
        <v>29</v>
      </c>
      <c r="AV146" s="24" t="s">
        <v>29</v>
      </c>
      <c r="AW146" s="24" t="s">
        <v>29</v>
      </c>
      <c r="AX146" s="24" t="s">
        <v>29</v>
      </c>
      <c r="AY146" s="24" t="s">
        <v>29</v>
      </c>
      <c r="AZ146" s="24" t="s">
        <v>29</v>
      </c>
      <c r="BA146" s="24" t="s">
        <v>29</v>
      </c>
      <c r="BB146" s="24" t="s">
        <v>29</v>
      </c>
      <c r="BC146" s="24" t="s">
        <v>29</v>
      </c>
      <c r="BD146" s="24" t="s">
        <v>29</v>
      </c>
      <c r="BE146" s="24" t="s">
        <v>29</v>
      </c>
      <c r="BF146" s="24" t="s">
        <v>29</v>
      </c>
      <c r="BG146" s="24" t="s">
        <v>29</v>
      </c>
      <c r="BH146" s="24" t="s">
        <v>29</v>
      </c>
      <c r="BI146" s="24" t="s">
        <v>29</v>
      </c>
      <c r="BJ146" s="24" t="s">
        <v>29</v>
      </c>
      <c r="BK146" s="24" t="s">
        <v>29</v>
      </c>
      <c r="BL146" s="24" t="s">
        <v>29</v>
      </c>
      <c r="BM146" s="24" t="s">
        <v>29</v>
      </c>
      <c r="BN146" s="24" t="s">
        <v>29</v>
      </c>
      <c r="BO146" s="24" t="s">
        <v>29</v>
      </c>
      <c r="BP146" s="24" t="s">
        <v>29</v>
      </c>
      <c r="BQ146" s="24" t="s">
        <v>29</v>
      </c>
      <c r="BR146" s="24" t="s">
        <v>29</v>
      </c>
      <c r="BS146" s="24" t="s">
        <v>29</v>
      </c>
      <c r="BT146" s="24" t="s">
        <v>29</v>
      </c>
      <c r="BU146" s="24" t="s">
        <v>29</v>
      </c>
      <c r="BV146" s="24" t="s">
        <v>29</v>
      </c>
      <c r="BW146" s="24" t="s">
        <v>29</v>
      </c>
      <c r="BX146" s="24" t="s">
        <v>29</v>
      </c>
      <c r="BY146" s="24" t="s">
        <v>29</v>
      </c>
      <c r="BZ146" s="24" t="s">
        <v>29</v>
      </c>
      <c r="CA146" s="24" t="s">
        <v>29</v>
      </c>
      <c r="CB146" s="24" t="s">
        <v>29</v>
      </c>
    </row>
    <row r="147" spans="2:80" s="1" customFormat="1" ht="13.9" customHeight="1">
      <c r="B147" s="57" t="str">
        <f>Roster_Selection_Men!AB207&amp;" " &amp; "V "</f>
        <v xml:space="preserve">Rock Valley College V </v>
      </c>
      <c r="C147" s="57" t="str">
        <f>Roster_Selection_Men!AD207</f>
        <v>11-378253</v>
      </c>
      <c r="D147" s="57" t="str">
        <f>Roster_Selection_Men!AE207</f>
        <v>Tyler Keller</v>
      </c>
      <c r="E147" s="58"/>
      <c r="F147" s="1" t="str">
        <f>IF(ISERROR(Individual_Scores_Men_Var!E147), " ", IF(Individual_Scores_Men_Var!E147 = "Yes", "Yes", "  "))</f>
        <v xml:space="preserve">  </v>
      </c>
      <c r="G147" s="24" t="s">
        <v>29</v>
      </c>
      <c r="H147" s="24" t="s">
        <v>29</v>
      </c>
      <c r="I147" s="24" t="s">
        <v>29</v>
      </c>
      <c r="J147" s="24" t="s">
        <v>29</v>
      </c>
      <c r="K147" s="24" t="s">
        <v>29</v>
      </c>
      <c r="L147" s="24" t="s">
        <v>29</v>
      </c>
      <c r="M147" s="24" t="s">
        <v>29</v>
      </c>
      <c r="N147" s="24" t="s">
        <v>29</v>
      </c>
      <c r="O147" s="24" t="s">
        <v>29</v>
      </c>
      <c r="P147" s="24" t="s">
        <v>29</v>
      </c>
      <c r="Q147" s="24" t="s">
        <v>29</v>
      </c>
      <c r="R147" s="24" t="s">
        <v>29</v>
      </c>
      <c r="S147" s="24" t="s">
        <v>29</v>
      </c>
      <c r="T147" s="24" t="s">
        <v>29</v>
      </c>
      <c r="U147" s="24" t="s">
        <v>29</v>
      </c>
      <c r="V147" s="24" t="s">
        <v>29</v>
      </c>
      <c r="W147" s="24" t="s">
        <v>29</v>
      </c>
      <c r="X147" s="24" t="s">
        <v>29</v>
      </c>
      <c r="Y147" s="24" t="s">
        <v>29</v>
      </c>
      <c r="Z147" s="24" t="s">
        <v>29</v>
      </c>
      <c r="AA147" s="24" t="s">
        <v>29</v>
      </c>
      <c r="AB147" s="24" t="s">
        <v>29</v>
      </c>
      <c r="AC147" s="24" t="s">
        <v>29</v>
      </c>
      <c r="AD147" s="24" t="s">
        <v>29</v>
      </c>
      <c r="AE147" s="24" t="s">
        <v>29</v>
      </c>
      <c r="AF147" s="24" t="s">
        <v>29</v>
      </c>
      <c r="AG147" s="24" t="s">
        <v>29</v>
      </c>
      <c r="AH147" s="24" t="s">
        <v>29</v>
      </c>
      <c r="AI147" s="24" t="s">
        <v>29</v>
      </c>
      <c r="AJ147" s="24" t="s">
        <v>29</v>
      </c>
      <c r="AK147" s="24" t="s">
        <v>29</v>
      </c>
      <c r="AL147" s="24" t="s">
        <v>29</v>
      </c>
      <c r="AM147" s="24" t="s">
        <v>29</v>
      </c>
      <c r="AN147" s="24" t="s">
        <v>29</v>
      </c>
      <c r="AO147" s="24" t="s">
        <v>29</v>
      </c>
      <c r="AP147" s="24" t="s">
        <v>29</v>
      </c>
      <c r="AQ147" s="24" t="s">
        <v>29</v>
      </c>
      <c r="AR147" s="24" t="s">
        <v>29</v>
      </c>
      <c r="AS147" s="24" t="s">
        <v>29</v>
      </c>
      <c r="AT147" s="24" t="s">
        <v>29</v>
      </c>
      <c r="AU147" s="24" t="s">
        <v>29</v>
      </c>
      <c r="AV147" s="24" t="s">
        <v>29</v>
      </c>
      <c r="AW147" s="24" t="s">
        <v>29</v>
      </c>
      <c r="AX147" s="24" t="s">
        <v>29</v>
      </c>
      <c r="AY147" s="24" t="s">
        <v>29</v>
      </c>
      <c r="AZ147" s="24" t="s">
        <v>29</v>
      </c>
      <c r="BA147" s="24" t="s">
        <v>29</v>
      </c>
      <c r="BB147" s="24" t="s">
        <v>29</v>
      </c>
      <c r="BC147" s="24" t="s">
        <v>29</v>
      </c>
      <c r="BD147" s="24" t="s">
        <v>29</v>
      </c>
      <c r="BE147" s="24" t="s">
        <v>29</v>
      </c>
      <c r="BF147" s="24" t="s">
        <v>29</v>
      </c>
      <c r="BG147" s="24" t="s">
        <v>29</v>
      </c>
      <c r="BH147" s="24" t="s">
        <v>29</v>
      </c>
      <c r="BI147" s="24" t="s">
        <v>29</v>
      </c>
      <c r="BJ147" s="24" t="s">
        <v>29</v>
      </c>
      <c r="BK147" s="24" t="s">
        <v>29</v>
      </c>
      <c r="BL147" s="24" t="s">
        <v>29</v>
      </c>
      <c r="BM147" s="24" t="s">
        <v>29</v>
      </c>
      <c r="BN147" s="24" t="s">
        <v>29</v>
      </c>
      <c r="BO147" s="24" t="s">
        <v>29</v>
      </c>
      <c r="BP147" s="24" t="s">
        <v>29</v>
      </c>
      <c r="BQ147" s="24" t="s">
        <v>29</v>
      </c>
      <c r="BR147" s="24" t="s">
        <v>29</v>
      </c>
      <c r="BS147" s="24" t="s">
        <v>29</v>
      </c>
      <c r="BT147" s="24" t="s">
        <v>29</v>
      </c>
      <c r="BU147" s="24" t="s">
        <v>29</v>
      </c>
      <c r="BV147" s="24" t="s">
        <v>29</v>
      </c>
      <c r="BW147" s="24" t="s">
        <v>29</v>
      </c>
      <c r="BX147" s="24" t="s">
        <v>29</v>
      </c>
      <c r="BY147" s="24" t="s">
        <v>29</v>
      </c>
      <c r="BZ147" s="24" t="s">
        <v>29</v>
      </c>
      <c r="CA147" s="24" t="s">
        <v>29</v>
      </c>
      <c r="CB147" s="24" t="s">
        <v>29</v>
      </c>
    </row>
    <row r="148" spans="2:80" s="1" customFormat="1" ht="13.9" customHeight="1">
      <c r="B148" s="57" t="str">
        <f>Roster_Selection_Men!AB208&amp;" " &amp; "V "</f>
        <v xml:space="preserve"> V </v>
      </c>
      <c r="C148" s="57" t="str">
        <f>Roster_Selection_Men!AD208</f>
        <v/>
      </c>
      <c r="D148" s="57" t="str">
        <f>Roster_Selection_Men!AE208</f>
        <v/>
      </c>
      <c r="E148" s="58"/>
      <c r="F148" s="1" t="str">
        <f>IF(ISERROR(Individual_Scores_Men_Var!E148), " ", IF(Individual_Scores_Men_Var!E148 = "Yes", "Yes", "  "))</f>
        <v xml:space="preserve">  </v>
      </c>
      <c r="G148" s="24" t="s">
        <v>29</v>
      </c>
      <c r="H148" s="24" t="s">
        <v>29</v>
      </c>
      <c r="I148" s="24" t="s">
        <v>29</v>
      </c>
      <c r="J148" s="24" t="s">
        <v>29</v>
      </c>
      <c r="K148" s="24" t="s">
        <v>29</v>
      </c>
      <c r="L148" s="24" t="s">
        <v>29</v>
      </c>
      <c r="M148" s="24" t="s">
        <v>29</v>
      </c>
      <c r="N148" s="24" t="s">
        <v>29</v>
      </c>
      <c r="O148" s="24" t="s">
        <v>29</v>
      </c>
      <c r="P148" s="24" t="s">
        <v>29</v>
      </c>
      <c r="Q148" s="24" t="s">
        <v>29</v>
      </c>
      <c r="R148" s="24" t="s">
        <v>29</v>
      </c>
      <c r="S148" s="24" t="s">
        <v>29</v>
      </c>
      <c r="T148" s="24" t="s">
        <v>29</v>
      </c>
      <c r="U148" s="24" t="s">
        <v>29</v>
      </c>
      <c r="V148" s="24" t="s">
        <v>29</v>
      </c>
      <c r="W148" s="24" t="s">
        <v>29</v>
      </c>
      <c r="X148" s="24" t="s">
        <v>29</v>
      </c>
      <c r="Y148" s="24" t="s">
        <v>29</v>
      </c>
      <c r="Z148" s="24" t="s">
        <v>29</v>
      </c>
      <c r="AA148" s="24" t="s">
        <v>29</v>
      </c>
      <c r="AB148" s="24" t="s">
        <v>29</v>
      </c>
      <c r="AC148" s="24" t="s">
        <v>29</v>
      </c>
      <c r="AD148" s="24" t="s">
        <v>29</v>
      </c>
      <c r="AE148" s="24" t="s">
        <v>29</v>
      </c>
      <c r="AF148" s="24" t="s">
        <v>29</v>
      </c>
      <c r="AG148" s="24" t="s">
        <v>29</v>
      </c>
      <c r="AH148" s="24" t="s">
        <v>29</v>
      </c>
      <c r="AI148" s="24" t="s">
        <v>29</v>
      </c>
      <c r="AJ148" s="24" t="s">
        <v>29</v>
      </c>
      <c r="AK148" s="24" t="s">
        <v>29</v>
      </c>
      <c r="AL148" s="24" t="s">
        <v>29</v>
      </c>
      <c r="AM148" s="24" t="s">
        <v>29</v>
      </c>
      <c r="AN148" s="24" t="s">
        <v>29</v>
      </c>
      <c r="AO148" s="24" t="s">
        <v>29</v>
      </c>
      <c r="AP148" s="24" t="s">
        <v>29</v>
      </c>
      <c r="AQ148" s="24" t="s">
        <v>29</v>
      </c>
      <c r="AR148" s="24" t="s">
        <v>29</v>
      </c>
      <c r="AS148" s="24" t="s">
        <v>29</v>
      </c>
      <c r="AT148" s="24" t="s">
        <v>29</v>
      </c>
      <c r="AU148" s="24" t="s">
        <v>29</v>
      </c>
      <c r="AV148" s="24" t="s">
        <v>29</v>
      </c>
      <c r="AW148" s="24" t="s">
        <v>29</v>
      </c>
      <c r="AX148" s="24" t="s">
        <v>29</v>
      </c>
      <c r="AY148" s="24" t="s">
        <v>29</v>
      </c>
      <c r="AZ148" s="24" t="s">
        <v>29</v>
      </c>
      <c r="BA148" s="24" t="s">
        <v>29</v>
      </c>
      <c r="BB148" s="24" t="s">
        <v>29</v>
      </c>
      <c r="BC148" s="24" t="s">
        <v>29</v>
      </c>
      <c r="BD148" s="24" t="s">
        <v>29</v>
      </c>
      <c r="BE148" s="24" t="s">
        <v>29</v>
      </c>
      <c r="BF148" s="24" t="s">
        <v>29</v>
      </c>
      <c r="BG148" s="24" t="s">
        <v>29</v>
      </c>
      <c r="BH148" s="24" t="s">
        <v>29</v>
      </c>
      <c r="BI148" s="24" t="s">
        <v>29</v>
      </c>
      <c r="BJ148" s="24" t="s">
        <v>29</v>
      </c>
      <c r="BK148" s="24" t="s">
        <v>29</v>
      </c>
      <c r="BL148" s="24" t="s">
        <v>29</v>
      </c>
      <c r="BM148" s="24" t="s">
        <v>29</v>
      </c>
      <c r="BN148" s="24" t="s">
        <v>29</v>
      </c>
      <c r="BO148" s="24" t="s">
        <v>29</v>
      </c>
      <c r="BP148" s="24" t="s">
        <v>29</v>
      </c>
      <c r="BQ148" s="24" t="s">
        <v>29</v>
      </c>
      <c r="BR148" s="24" t="s">
        <v>29</v>
      </c>
      <c r="BS148" s="24" t="s">
        <v>29</v>
      </c>
      <c r="BT148" s="24" t="s">
        <v>29</v>
      </c>
      <c r="BU148" s="24" t="s">
        <v>29</v>
      </c>
      <c r="BV148" s="24" t="s">
        <v>29</v>
      </c>
      <c r="BW148" s="24" t="s">
        <v>29</v>
      </c>
      <c r="BX148" s="24" t="s">
        <v>29</v>
      </c>
      <c r="BY148" s="24" t="s">
        <v>29</v>
      </c>
      <c r="BZ148" s="24" t="s">
        <v>29</v>
      </c>
      <c r="CA148" s="24" t="s">
        <v>29</v>
      </c>
      <c r="CB148" s="24" t="s">
        <v>29</v>
      </c>
    </row>
    <row r="149" spans="2:80" s="1" customFormat="1" ht="13.9" customHeight="1">
      <c r="B149" s="57" t="str">
        <f>Roster_Selection_Men!AB209&amp;" " &amp; "V "</f>
        <v xml:space="preserve"> V </v>
      </c>
      <c r="C149" s="57" t="str">
        <f>Roster_Selection_Men!AD209</f>
        <v/>
      </c>
      <c r="D149" s="57" t="str">
        <f>Roster_Selection_Men!AE209</f>
        <v/>
      </c>
      <c r="E149" s="58"/>
      <c r="F149" s="1" t="str">
        <f>IF(ISERROR(Individual_Scores_Men_Var!E149), " ", IF(Individual_Scores_Men_Var!E149 = "Yes", "Yes", "  "))</f>
        <v xml:space="preserve">  </v>
      </c>
      <c r="G149" s="24" t="s">
        <v>29</v>
      </c>
      <c r="H149" s="24" t="s">
        <v>29</v>
      </c>
      <c r="I149" s="24" t="s">
        <v>29</v>
      </c>
      <c r="J149" s="24" t="s">
        <v>29</v>
      </c>
      <c r="K149" s="24" t="s">
        <v>29</v>
      </c>
      <c r="L149" s="24" t="s">
        <v>29</v>
      </c>
      <c r="M149" s="24" t="s">
        <v>29</v>
      </c>
      <c r="N149" s="24" t="s">
        <v>29</v>
      </c>
      <c r="O149" s="24" t="s">
        <v>29</v>
      </c>
      <c r="P149" s="24" t="s">
        <v>29</v>
      </c>
      <c r="Q149" s="24" t="s">
        <v>29</v>
      </c>
      <c r="R149" s="24" t="s">
        <v>29</v>
      </c>
      <c r="S149" s="24" t="s">
        <v>29</v>
      </c>
      <c r="T149" s="24" t="s">
        <v>29</v>
      </c>
      <c r="U149" s="24" t="s">
        <v>29</v>
      </c>
      <c r="V149" s="24" t="s">
        <v>29</v>
      </c>
      <c r="W149" s="24" t="s">
        <v>29</v>
      </c>
      <c r="X149" s="24" t="s">
        <v>29</v>
      </c>
      <c r="Y149" s="24" t="s">
        <v>29</v>
      </c>
      <c r="Z149" s="24" t="s">
        <v>29</v>
      </c>
      <c r="AA149" s="24" t="s">
        <v>29</v>
      </c>
      <c r="AB149" s="24" t="s">
        <v>29</v>
      </c>
      <c r="AC149" s="24" t="s">
        <v>29</v>
      </c>
      <c r="AD149" s="24" t="s">
        <v>29</v>
      </c>
      <c r="AE149" s="24" t="s">
        <v>29</v>
      </c>
      <c r="AF149" s="24" t="s">
        <v>29</v>
      </c>
      <c r="AG149" s="24" t="s">
        <v>29</v>
      </c>
      <c r="AH149" s="24" t="s">
        <v>29</v>
      </c>
      <c r="AI149" s="24" t="s">
        <v>29</v>
      </c>
      <c r="AJ149" s="24" t="s">
        <v>29</v>
      </c>
      <c r="AK149" s="24" t="s">
        <v>29</v>
      </c>
      <c r="AL149" s="24" t="s">
        <v>29</v>
      </c>
      <c r="AM149" s="24" t="s">
        <v>29</v>
      </c>
      <c r="AN149" s="24" t="s">
        <v>29</v>
      </c>
      <c r="AO149" s="24" t="s">
        <v>29</v>
      </c>
      <c r="AP149" s="24" t="s">
        <v>29</v>
      </c>
      <c r="AQ149" s="24" t="s">
        <v>29</v>
      </c>
      <c r="AR149" s="24" t="s">
        <v>29</v>
      </c>
      <c r="AS149" s="24" t="s">
        <v>29</v>
      </c>
      <c r="AT149" s="24" t="s">
        <v>29</v>
      </c>
      <c r="AU149" s="24" t="s">
        <v>29</v>
      </c>
      <c r="AV149" s="24" t="s">
        <v>29</v>
      </c>
      <c r="AW149" s="24" t="s">
        <v>29</v>
      </c>
      <c r="AX149" s="24" t="s">
        <v>29</v>
      </c>
      <c r="AY149" s="24" t="s">
        <v>29</v>
      </c>
      <c r="AZ149" s="24" t="s">
        <v>29</v>
      </c>
      <c r="BA149" s="24" t="s">
        <v>29</v>
      </c>
      <c r="BB149" s="24" t="s">
        <v>29</v>
      </c>
      <c r="BC149" s="24" t="s">
        <v>29</v>
      </c>
      <c r="BD149" s="24" t="s">
        <v>29</v>
      </c>
      <c r="BE149" s="24" t="s">
        <v>29</v>
      </c>
      <c r="BF149" s="24" t="s">
        <v>29</v>
      </c>
      <c r="BG149" s="24" t="s">
        <v>29</v>
      </c>
      <c r="BH149" s="24" t="s">
        <v>29</v>
      </c>
      <c r="BI149" s="24" t="s">
        <v>29</v>
      </c>
      <c r="BJ149" s="24" t="s">
        <v>29</v>
      </c>
      <c r="BK149" s="24" t="s">
        <v>29</v>
      </c>
      <c r="BL149" s="24" t="s">
        <v>29</v>
      </c>
      <c r="BM149" s="24" t="s">
        <v>29</v>
      </c>
      <c r="BN149" s="24" t="s">
        <v>29</v>
      </c>
      <c r="BO149" s="24" t="s">
        <v>29</v>
      </c>
      <c r="BP149" s="24" t="s">
        <v>29</v>
      </c>
      <c r="BQ149" s="24" t="s">
        <v>29</v>
      </c>
      <c r="BR149" s="24" t="s">
        <v>29</v>
      </c>
      <c r="BS149" s="24" t="s">
        <v>29</v>
      </c>
      <c r="BT149" s="24" t="s">
        <v>29</v>
      </c>
      <c r="BU149" s="24" t="s">
        <v>29</v>
      </c>
      <c r="BV149" s="24" t="s">
        <v>29</v>
      </c>
      <c r="BW149" s="24" t="s">
        <v>29</v>
      </c>
      <c r="BX149" s="24" t="s">
        <v>29</v>
      </c>
      <c r="BY149" s="24" t="s">
        <v>29</v>
      </c>
      <c r="BZ149" s="24" t="s">
        <v>29</v>
      </c>
      <c r="CA149" s="24" t="s">
        <v>29</v>
      </c>
      <c r="CB149" s="24" t="s">
        <v>29</v>
      </c>
    </row>
    <row r="150" spans="2:80" s="1" customFormat="1" ht="13.9" customHeight="1">
      <c r="B150" s="57" t="s">
        <v>755</v>
      </c>
      <c r="C150" s="59" t="str">
        <f>Individual_Scores_Men_Var!C150</f>
        <v/>
      </c>
      <c r="D150" s="60" t="str">
        <f>Individual_Scores_Men_Var!D150</f>
        <v/>
      </c>
      <c r="E150" s="58"/>
      <c r="F150" s="13"/>
      <c r="G150" s="24" t="s">
        <v>29</v>
      </c>
      <c r="H150" s="24" t="s">
        <v>29</v>
      </c>
      <c r="I150" s="24" t="s">
        <v>29</v>
      </c>
      <c r="J150" s="24" t="s">
        <v>29</v>
      </c>
      <c r="K150" s="24" t="s">
        <v>29</v>
      </c>
      <c r="L150" s="24" t="s">
        <v>29</v>
      </c>
      <c r="M150" s="24" t="s">
        <v>29</v>
      </c>
      <c r="N150" s="24" t="s">
        <v>29</v>
      </c>
      <c r="O150" s="24" t="s">
        <v>29</v>
      </c>
      <c r="P150" s="24" t="s">
        <v>29</v>
      </c>
      <c r="Q150" s="24" t="s">
        <v>29</v>
      </c>
      <c r="R150" s="24" t="s">
        <v>29</v>
      </c>
      <c r="S150" s="24" t="s">
        <v>29</v>
      </c>
      <c r="T150" s="24" t="s">
        <v>29</v>
      </c>
      <c r="U150" s="24" t="s">
        <v>29</v>
      </c>
      <c r="V150" s="24" t="s">
        <v>29</v>
      </c>
      <c r="W150" s="24" t="s">
        <v>29</v>
      </c>
      <c r="X150" s="24" t="s">
        <v>29</v>
      </c>
      <c r="Y150" s="24" t="s">
        <v>29</v>
      </c>
      <c r="Z150" s="24" t="s">
        <v>29</v>
      </c>
      <c r="AA150" s="24" t="s">
        <v>29</v>
      </c>
      <c r="AB150" s="24" t="s">
        <v>29</v>
      </c>
      <c r="AC150" s="24" t="s">
        <v>29</v>
      </c>
      <c r="AD150" s="24" t="s">
        <v>29</v>
      </c>
      <c r="AE150" s="24" t="s">
        <v>29</v>
      </c>
      <c r="AF150" s="24" t="s">
        <v>29</v>
      </c>
      <c r="AG150" s="24" t="s">
        <v>29</v>
      </c>
      <c r="AH150" s="24" t="s">
        <v>29</v>
      </c>
      <c r="AI150" s="24" t="s">
        <v>29</v>
      </c>
      <c r="AJ150" s="24" t="s">
        <v>29</v>
      </c>
      <c r="AK150" s="24" t="s">
        <v>29</v>
      </c>
      <c r="AL150" s="24" t="s">
        <v>29</v>
      </c>
      <c r="AM150" s="24" t="s">
        <v>29</v>
      </c>
      <c r="AN150" s="24" t="s">
        <v>29</v>
      </c>
      <c r="AO150" s="24" t="s">
        <v>29</v>
      </c>
      <c r="AP150" s="24" t="s">
        <v>29</v>
      </c>
      <c r="AQ150" s="24" t="s">
        <v>29</v>
      </c>
      <c r="AR150" s="24" t="s">
        <v>29</v>
      </c>
      <c r="AS150" s="24" t="s">
        <v>29</v>
      </c>
      <c r="AT150" s="24" t="s">
        <v>29</v>
      </c>
      <c r="AU150" s="24" t="s">
        <v>29</v>
      </c>
      <c r="AV150" s="24" t="s">
        <v>29</v>
      </c>
      <c r="AW150" s="24" t="s">
        <v>29</v>
      </c>
      <c r="AX150" s="24" t="s">
        <v>29</v>
      </c>
      <c r="AY150" s="24" t="s">
        <v>29</v>
      </c>
      <c r="AZ150" s="24" t="s">
        <v>29</v>
      </c>
      <c r="BA150" s="24" t="s">
        <v>29</v>
      </c>
      <c r="BB150" s="24" t="s">
        <v>29</v>
      </c>
      <c r="BC150" s="24" t="s">
        <v>29</v>
      </c>
      <c r="BD150" s="24" t="s">
        <v>29</v>
      </c>
      <c r="BE150" s="24" t="s">
        <v>29</v>
      </c>
      <c r="BF150" s="24" t="s">
        <v>29</v>
      </c>
      <c r="BG150" s="24" t="s">
        <v>29</v>
      </c>
      <c r="BH150" s="24" t="s">
        <v>29</v>
      </c>
      <c r="BI150" s="24" t="s">
        <v>29</v>
      </c>
      <c r="BJ150" s="24" t="s">
        <v>29</v>
      </c>
      <c r="BK150" s="24" t="s">
        <v>29</v>
      </c>
      <c r="BL150" s="24" t="s">
        <v>29</v>
      </c>
      <c r="BM150" s="24" t="s">
        <v>29</v>
      </c>
      <c r="BN150" s="24" t="s">
        <v>29</v>
      </c>
      <c r="BO150" s="24" t="s">
        <v>29</v>
      </c>
      <c r="BP150" s="24" t="s">
        <v>29</v>
      </c>
      <c r="BQ150" s="24" t="s">
        <v>29</v>
      </c>
      <c r="BR150" s="24" t="s">
        <v>29</v>
      </c>
      <c r="BS150" s="24" t="s">
        <v>29</v>
      </c>
      <c r="BT150" s="24" t="s">
        <v>29</v>
      </c>
      <c r="BU150" s="24" t="s">
        <v>29</v>
      </c>
      <c r="BV150" s="24" t="s">
        <v>29</v>
      </c>
      <c r="BW150" s="24" t="s">
        <v>29</v>
      </c>
      <c r="BX150" s="24" t="s">
        <v>29</v>
      </c>
      <c r="BY150" s="24" t="s">
        <v>29</v>
      </c>
      <c r="BZ150" s="24" t="s">
        <v>29</v>
      </c>
      <c r="CA150" s="24" t="s">
        <v>29</v>
      </c>
      <c r="CB150" s="24" t="s">
        <v>29</v>
      </c>
    </row>
    <row r="151" spans="2:80" s="1" customFormat="1" ht="13.9" customHeight="1">
      <c r="B151" s="57" t="s">
        <v>755</v>
      </c>
      <c r="C151" s="59" t="str">
        <f>Individual_Scores_Men_Var!C151</f>
        <v/>
      </c>
      <c r="D151" s="60" t="str">
        <f>Individual_Scores_Men_Var!D151</f>
        <v/>
      </c>
      <c r="E151" s="58"/>
      <c r="F151" s="13"/>
      <c r="G151" s="24" t="s">
        <v>29</v>
      </c>
      <c r="H151" s="24" t="s">
        <v>29</v>
      </c>
      <c r="I151" s="24" t="s">
        <v>29</v>
      </c>
      <c r="J151" s="24" t="s">
        <v>29</v>
      </c>
      <c r="K151" s="24" t="s">
        <v>29</v>
      </c>
      <c r="L151" s="24" t="s">
        <v>29</v>
      </c>
      <c r="M151" s="24" t="s">
        <v>29</v>
      </c>
      <c r="N151" s="24" t="s">
        <v>29</v>
      </c>
      <c r="O151" s="24" t="s">
        <v>29</v>
      </c>
      <c r="P151" s="24" t="s">
        <v>29</v>
      </c>
      <c r="Q151" s="24" t="s">
        <v>29</v>
      </c>
      <c r="R151" s="24" t="s">
        <v>29</v>
      </c>
      <c r="S151" s="24" t="s">
        <v>29</v>
      </c>
      <c r="T151" s="24" t="s">
        <v>29</v>
      </c>
      <c r="U151" s="24" t="s">
        <v>29</v>
      </c>
      <c r="V151" s="24" t="s">
        <v>29</v>
      </c>
      <c r="W151" s="24" t="s">
        <v>29</v>
      </c>
      <c r="X151" s="24" t="s">
        <v>29</v>
      </c>
      <c r="Y151" s="24" t="s">
        <v>29</v>
      </c>
      <c r="Z151" s="24" t="s">
        <v>29</v>
      </c>
      <c r="AA151" s="24" t="s">
        <v>29</v>
      </c>
      <c r="AB151" s="24" t="s">
        <v>29</v>
      </c>
      <c r="AC151" s="24" t="s">
        <v>29</v>
      </c>
      <c r="AD151" s="24" t="s">
        <v>29</v>
      </c>
      <c r="AE151" s="24" t="s">
        <v>29</v>
      </c>
      <c r="AF151" s="24" t="s">
        <v>29</v>
      </c>
      <c r="AG151" s="24" t="s">
        <v>29</v>
      </c>
      <c r="AH151" s="24" t="s">
        <v>29</v>
      </c>
      <c r="AI151" s="24" t="s">
        <v>29</v>
      </c>
      <c r="AJ151" s="24" t="s">
        <v>29</v>
      </c>
      <c r="AK151" s="24" t="s">
        <v>29</v>
      </c>
      <c r="AL151" s="24" t="s">
        <v>29</v>
      </c>
      <c r="AM151" s="24" t="s">
        <v>29</v>
      </c>
      <c r="AN151" s="24" t="s">
        <v>29</v>
      </c>
      <c r="AO151" s="24" t="s">
        <v>29</v>
      </c>
      <c r="AP151" s="24" t="s">
        <v>29</v>
      </c>
      <c r="AQ151" s="24" t="s">
        <v>29</v>
      </c>
      <c r="AR151" s="24" t="s">
        <v>29</v>
      </c>
      <c r="AS151" s="24" t="s">
        <v>29</v>
      </c>
      <c r="AT151" s="24" t="s">
        <v>29</v>
      </c>
      <c r="AU151" s="24" t="s">
        <v>29</v>
      </c>
      <c r="AV151" s="24" t="s">
        <v>29</v>
      </c>
      <c r="AW151" s="24" t="s">
        <v>29</v>
      </c>
      <c r="AX151" s="24" t="s">
        <v>29</v>
      </c>
      <c r="AY151" s="24" t="s">
        <v>29</v>
      </c>
      <c r="AZ151" s="24" t="s">
        <v>29</v>
      </c>
      <c r="BA151" s="24" t="s">
        <v>29</v>
      </c>
      <c r="BB151" s="24" t="s">
        <v>29</v>
      </c>
      <c r="BC151" s="24" t="s">
        <v>29</v>
      </c>
      <c r="BD151" s="24" t="s">
        <v>29</v>
      </c>
      <c r="BE151" s="24" t="s">
        <v>29</v>
      </c>
      <c r="BF151" s="24" t="s">
        <v>29</v>
      </c>
      <c r="BG151" s="24" t="s">
        <v>29</v>
      </c>
      <c r="BH151" s="24" t="s">
        <v>29</v>
      </c>
      <c r="BI151" s="24" t="s">
        <v>29</v>
      </c>
      <c r="BJ151" s="24" t="s">
        <v>29</v>
      </c>
      <c r="BK151" s="24" t="s">
        <v>29</v>
      </c>
      <c r="BL151" s="24" t="s">
        <v>29</v>
      </c>
      <c r="BM151" s="24" t="s">
        <v>29</v>
      </c>
      <c r="BN151" s="24" t="s">
        <v>29</v>
      </c>
      <c r="BO151" s="24" t="s">
        <v>29</v>
      </c>
      <c r="BP151" s="24" t="s">
        <v>29</v>
      </c>
      <c r="BQ151" s="24" t="s">
        <v>29</v>
      </c>
      <c r="BR151" s="24" t="s">
        <v>29</v>
      </c>
      <c r="BS151" s="24" t="s">
        <v>29</v>
      </c>
      <c r="BT151" s="24" t="s">
        <v>29</v>
      </c>
      <c r="BU151" s="24" t="s">
        <v>29</v>
      </c>
      <c r="BV151" s="24" t="s">
        <v>29</v>
      </c>
      <c r="BW151" s="24" t="s">
        <v>29</v>
      </c>
      <c r="BX151" s="24" t="s">
        <v>29</v>
      </c>
      <c r="BY151" s="24" t="s">
        <v>29</v>
      </c>
      <c r="BZ151" s="24" t="s">
        <v>29</v>
      </c>
      <c r="CA151" s="24" t="s">
        <v>29</v>
      </c>
      <c r="CB151" s="24" t="s">
        <v>29</v>
      </c>
    </row>
    <row r="152" spans="2:80" s="1" customFormat="1" ht="13.9" customHeight="1">
      <c r="B152" s="57" t="s">
        <v>755</v>
      </c>
      <c r="C152" s="59" t="str">
        <f>Individual_Scores_Men_Var!C152</f>
        <v/>
      </c>
      <c r="D152" s="60" t="str">
        <f>Individual_Scores_Men_Var!D152</f>
        <v/>
      </c>
      <c r="E152" s="58"/>
      <c r="F152" s="13"/>
      <c r="G152" s="24" t="s">
        <v>29</v>
      </c>
      <c r="H152" s="24" t="s">
        <v>29</v>
      </c>
      <c r="I152" s="24" t="s">
        <v>29</v>
      </c>
      <c r="J152" s="24" t="s">
        <v>29</v>
      </c>
      <c r="K152" s="24" t="s">
        <v>29</v>
      </c>
      <c r="L152" s="24" t="s">
        <v>29</v>
      </c>
      <c r="M152" s="24" t="s">
        <v>29</v>
      </c>
      <c r="N152" s="24" t="s">
        <v>29</v>
      </c>
      <c r="O152" s="24" t="s">
        <v>29</v>
      </c>
      <c r="P152" s="24" t="s">
        <v>29</v>
      </c>
      <c r="Q152" s="24" t="s">
        <v>29</v>
      </c>
      <c r="R152" s="24" t="s">
        <v>29</v>
      </c>
      <c r="S152" s="24" t="s">
        <v>29</v>
      </c>
      <c r="T152" s="24" t="s">
        <v>29</v>
      </c>
      <c r="U152" s="24" t="s">
        <v>29</v>
      </c>
      <c r="V152" s="24" t="s">
        <v>29</v>
      </c>
      <c r="W152" s="24" t="s">
        <v>29</v>
      </c>
      <c r="X152" s="24" t="s">
        <v>29</v>
      </c>
      <c r="Y152" s="24" t="s">
        <v>29</v>
      </c>
      <c r="Z152" s="24" t="s">
        <v>29</v>
      </c>
      <c r="AA152" s="24" t="s">
        <v>29</v>
      </c>
      <c r="AB152" s="24" t="s">
        <v>29</v>
      </c>
      <c r="AC152" s="24" t="s">
        <v>29</v>
      </c>
      <c r="AD152" s="24" t="s">
        <v>29</v>
      </c>
      <c r="AE152" s="24" t="s">
        <v>29</v>
      </c>
      <c r="AF152" s="24" t="s">
        <v>29</v>
      </c>
      <c r="AG152" s="24" t="s">
        <v>29</v>
      </c>
      <c r="AH152" s="24" t="s">
        <v>29</v>
      </c>
      <c r="AI152" s="24" t="s">
        <v>29</v>
      </c>
      <c r="AJ152" s="24" t="s">
        <v>29</v>
      </c>
      <c r="AK152" s="24" t="s">
        <v>29</v>
      </c>
      <c r="AL152" s="24" t="s">
        <v>29</v>
      </c>
      <c r="AM152" s="24" t="s">
        <v>29</v>
      </c>
      <c r="AN152" s="24" t="s">
        <v>29</v>
      </c>
      <c r="AO152" s="24" t="s">
        <v>29</v>
      </c>
      <c r="AP152" s="24" t="s">
        <v>29</v>
      </c>
      <c r="AQ152" s="24" t="s">
        <v>29</v>
      </c>
      <c r="AR152" s="24" t="s">
        <v>29</v>
      </c>
      <c r="AS152" s="24" t="s">
        <v>29</v>
      </c>
      <c r="AT152" s="24" t="s">
        <v>29</v>
      </c>
      <c r="AU152" s="24" t="s">
        <v>29</v>
      </c>
      <c r="AV152" s="24" t="s">
        <v>29</v>
      </c>
      <c r="AW152" s="24" t="s">
        <v>29</v>
      </c>
      <c r="AX152" s="24" t="s">
        <v>29</v>
      </c>
      <c r="AY152" s="24" t="s">
        <v>29</v>
      </c>
      <c r="AZ152" s="24" t="s">
        <v>29</v>
      </c>
      <c r="BA152" s="24" t="s">
        <v>29</v>
      </c>
      <c r="BB152" s="24" t="s">
        <v>29</v>
      </c>
      <c r="BC152" s="24" t="s">
        <v>29</v>
      </c>
      <c r="BD152" s="24" t="s">
        <v>29</v>
      </c>
      <c r="BE152" s="24" t="s">
        <v>29</v>
      </c>
      <c r="BF152" s="24" t="s">
        <v>29</v>
      </c>
      <c r="BG152" s="24" t="s">
        <v>29</v>
      </c>
      <c r="BH152" s="24" t="s">
        <v>29</v>
      </c>
      <c r="BI152" s="24" t="s">
        <v>29</v>
      </c>
      <c r="BJ152" s="24" t="s">
        <v>29</v>
      </c>
      <c r="BK152" s="24" t="s">
        <v>29</v>
      </c>
      <c r="BL152" s="24" t="s">
        <v>29</v>
      </c>
      <c r="BM152" s="24" t="s">
        <v>29</v>
      </c>
      <c r="BN152" s="24" t="s">
        <v>29</v>
      </c>
      <c r="BO152" s="24" t="s">
        <v>29</v>
      </c>
      <c r="BP152" s="24" t="s">
        <v>29</v>
      </c>
      <c r="BQ152" s="24" t="s">
        <v>29</v>
      </c>
      <c r="BR152" s="24" t="s">
        <v>29</v>
      </c>
      <c r="BS152" s="24" t="s">
        <v>29</v>
      </c>
      <c r="BT152" s="24" t="s">
        <v>29</v>
      </c>
      <c r="BU152" s="24" t="s">
        <v>29</v>
      </c>
      <c r="BV152" s="24" t="s">
        <v>29</v>
      </c>
      <c r="BW152" s="24" t="s">
        <v>29</v>
      </c>
      <c r="BX152" s="24" t="s">
        <v>29</v>
      </c>
      <c r="BY152" s="24" t="s">
        <v>29</v>
      </c>
      <c r="BZ152" s="24" t="s">
        <v>29</v>
      </c>
      <c r="CA152" s="24" t="s">
        <v>29</v>
      </c>
      <c r="CB152" s="24" t="s">
        <v>29</v>
      </c>
    </row>
    <row r="153" spans="2:80" s="1" customFormat="1" ht="13.9" customHeight="1">
      <c r="B153" s="57" t="s">
        <v>29</v>
      </c>
      <c r="C153" s="57" t="s">
        <v>29</v>
      </c>
      <c r="D153" s="57" t="s">
        <v>29</v>
      </c>
      <c r="E153" s="61"/>
      <c r="G153" s="24" t="s">
        <v>29</v>
      </c>
      <c r="H153" s="24" t="s">
        <v>29</v>
      </c>
      <c r="I153" s="24" t="s">
        <v>29</v>
      </c>
      <c r="J153" s="24" t="s">
        <v>29</v>
      </c>
      <c r="K153" s="24" t="s">
        <v>29</v>
      </c>
      <c r="L153" s="24" t="s">
        <v>29</v>
      </c>
      <c r="M153" s="24" t="s">
        <v>29</v>
      </c>
      <c r="N153" s="24" t="s">
        <v>29</v>
      </c>
      <c r="O153" s="24" t="s">
        <v>29</v>
      </c>
      <c r="P153" s="24" t="s">
        <v>29</v>
      </c>
      <c r="Q153" s="24" t="s">
        <v>29</v>
      </c>
      <c r="R153" s="24" t="s">
        <v>29</v>
      </c>
      <c r="S153" s="24" t="s">
        <v>29</v>
      </c>
      <c r="T153" s="24" t="s">
        <v>29</v>
      </c>
      <c r="U153" s="24" t="s">
        <v>29</v>
      </c>
      <c r="V153" s="24" t="s">
        <v>29</v>
      </c>
      <c r="W153" s="24" t="s">
        <v>29</v>
      </c>
      <c r="X153" s="24" t="s">
        <v>29</v>
      </c>
      <c r="Y153" s="24" t="s">
        <v>29</v>
      </c>
      <c r="Z153" s="24" t="s">
        <v>29</v>
      </c>
      <c r="AA153" s="24" t="s">
        <v>29</v>
      </c>
      <c r="AB153" s="24" t="s">
        <v>29</v>
      </c>
      <c r="AC153" s="24" t="s">
        <v>29</v>
      </c>
      <c r="AD153" s="24" t="s">
        <v>29</v>
      </c>
      <c r="AE153" s="24" t="s">
        <v>29</v>
      </c>
      <c r="AF153" s="24" t="s">
        <v>29</v>
      </c>
      <c r="AG153" s="24" t="s">
        <v>29</v>
      </c>
      <c r="AH153" s="24" t="s">
        <v>29</v>
      </c>
      <c r="AI153" s="24" t="s">
        <v>29</v>
      </c>
      <c r="AJ153" s="24" t="s">
        <v>29</v>
      </c>
      <c r="AK153" s="24" t="s">
        <v>29</v>
      </c>
      <c r="AL153" s="24" t="s">
        <v>29</v>
      </c>
      <c r="AM153" s="24" t="s">
        <v>29</v>
      </c>
      <c r="AN153" s="24" t="s">
        <v>29</v>
      </c>
      <c r="AO153" s="24" t="s">
        <v>29</v>
      </c>
      <c r="AP153" s="24" t="s">
        <v>29</v>
      </c>
      <c r="AQ153" s="24" t="s">
        <v>29</v>
      </c>
      <c r="AR153" s="24" t="s">
        <v>29</v>
      </c>
      <c r="AS153" s="24" t="s">
        <v>29</v>
      </c>
      <c r="AT153" s="24" t="s">
        <v>29</v>
      </c>
      <c r="AU153" s="24" t="s">
        <v>29</v>
      </c>
      <c r="AV153" s="24" t="s">
        <v>29</v>
      </c>
      <c r="AW153" s="24" t="s">
        <v>29</v>
      </c>
      <c r="AX153" s="24" t="s">
        <v>29</v>
      </c>
      <c r="AY153" s="24" t="s">
        <v>29</v>
      </c>
      <c r="AZ153" s="24" t="s">
        <v>29</v>
      </c>
      <c r="BA153" s="24" t="s">
        <v>29</v>
      </c>
      <c r="BB153" s="24" t="s">
        <v>29</v>
      </c>
      <c r="BC153" s="24" t="s">
        <v>29</v>
      </c>
      <c r="BD153" s="24" t="s">
        <v>29</v>
      </c>
      <c r="BE153" s="24" t="s">
        <v>29</v>
      </c>
      <c r="BF153" s="24" t="s">
        <v>29</v>
      </c>
      <c r="BG153" s="24" t="s">
        <v>29</v>
      </c>
      <c r="BH153" s="24" t="s">
        <v>29</v>
      </c>
      <c r="BI153" s="24" t="s">
        <v>29</v>
      </c>
      <c r="BJ153" s="24" t="s">
        <v>29</v>
      </c>
      <c r="BK153" s="24" t="s">
        <v>29</v>
      </c>
      <c r="BL153" s="24" t="s">
        <v>29</v>
      </c>
      <c r="BM153" s="24" t="s">
        <v>29</v>
      </c>
      <c r="BN153" s="24" t="s">
        <v>29</v>
      </c>
      <c r="BO153" s="24" t="s">
        <v>29</v>
      </c>
      <c r="BP153" s="24" t="s">
        <v>29</v>
      </c>
      <c r="BQ153" s="24" t="s">
        <v>29</v>
      </c>
      <c r="BR153" s="24" t="s">
        <v>29</v>
      </c>
      <c r="BS153" s="24" t="s">
        <v>29</v>
      </c>
      <c r="BT153" s="24" t="s">
        <v>29</v>
      </c>
      <c r="BU153" s="24" t="s">
        <v>29</v>
      </c>
      <c r="BV153" s="24" t="s">
        <v>29</v>
      </c>
      <c r="BW153" s="24" t="s">
        <v>29</v>
      </c>
      <c r="BX153" s="24" t="s">
        <v>29</v>
      </c>
      <c r="BY153" s="24" t="s">
        <v>29</v>
      </c>
      <c r="BZ153" s="24" t="s">
        <v>29</v>
      </c>
      <c r="CA153" s="24" t="s">
        <v>29</v>
      </c>
      <c r="CB153" s="24" t="s">
        <v>29</v>
      </c>
    </row>
    <row r="154" spans="2:80" s="1" customFormat="1" ht="13.9" customHeight="1">
      <c r="B154" s="57" t="s">
        <v>29</v>
      </c>
      <c r="C154" s="57" t="s">
        <v>29</v>
      </c>
      <c r="D154" s="57" t="s">
        <v>29</v>
      </c>
      <c r="E154" s="61"/>
      <c r="G154" s="24" t="s">
        <v>29</v>
      </c>
      <c r="H154" s="24" t="s">
        <v>29</v>
      </c>
      <c r="I154" s="24" t="s">
        <v>29</v>
      </c>
      <c r="J154" s="24" t="s">
        <v>29</v>
      </c>
      <c r="K154" s="24" t="s">
        <v>29</v>
      </c>
      <c r="L154" s="24" t="s">
        <v>29</v>
      </c>
      <c r="M154" s="24" t="s">
        <v>29</v>
      </c>
      <c r="N154" s="24" t="s">
        <v>29</v>
      </c>
      <c r="O154" s="24" t="s">
        <v>29</v>
      </c>
      <c r="P154" s="24" t="s">
        <v>29</v>
      </c>
      <c r="Q154" s="24" t="s">
        <v>29</v>
      </c>
      <c r="R154" s="24" t="s">
        <v>29</v>
      </c>
      <c r="S154" s="24" t="s">
        <v>29</v>
      </c>
      <c r="T154" s="24" t="s">
        <v>29</v>
      </c>
      <c r="U154" s="24" t="s">
        <v>29</v>
      </c>
      <c r="V154" s="24" t="s">
        <v>29</v>
      </c>
      <c r="W154" s="24" t="s">
        <v>29</v>
      </c>
      <c r="X154" s="24" t="s">
        <v>29</v>
      </c>
      <c r="Y154" s="24" t="s">
        <v>29</v>
      </c>
      <c r="Z154" s="24" t="s">
        <v>29</v>
      </c>
      <c r="AA154" s="24" t="s">
        <v>29</v>
      </c>
      <c r="AB154" s="24" t="s">
        <v>29</v>
      </c>
      <c r="AC154" s="24" t="s">
        <v>29</v>
      </c>
      <c r="AD154" s="24" t="s">
        <v>29</v>
      </c>
      <c r="AE154" s="24" t="s">
        <v>29</v>
      </c>
      <c r="AF154" s="24" t="s">
        <v>29</v>
      </c>
      <c r="AG154" s="24" t="s">
        <v>29</v>
      </c>
      <c r="AH154" s="24" t="s">
        <v>29</v>
      </c>
      <c r="AI154" s="24" t="s">
        <v>29</v>
      </c>
      <c r="AJ154" s="24" t="s">
        <v>29</v>
      </c>
      <c r="AK154" s="24" t="s">
        <v>29</v>
      </c>
      <c r="AL154" s="24" t="s">
        <v>29</v>
      </c>
      <c r="AM154" s="24" t="s">
        <v>29</v>
      </c>
      <c r="AN154" s="24" t="s">
        <v>29</v>
      </c>
      <c r="AO154" s="24" t="s">
        <v>29</v>
      </c>
      <c r="AP154" s="24" t="s">
        <v>29</v>
      </c>
      <c r="AQ154" s="24" t="s">
        <v>29</v>
      </c>
      <c r="AR154" s="24" t="s">
        <v>29</v>
      </c>
      <c r="AS154" s="24" t="s">
        <v>29</v>
      </c>
      <c r="AT154" s="24" t="s">
        <v>29</v>
      </c>
      <c r="AU154" s="24" t="s">
        <v>29</v>
      </c>
      <c r="AV154" s="24" t="s">
        <v>29</v>
      </c>
      <c r="AW154" s="24" t="s">
        <v>29</v>
      </c>
      <c r="AX154" s="24" t="s">
        <v>29</v>
      </c>
      <c r="AY154" s="24" t="s">
        <v>29</v>
      </c>
      <c r="AZ154" s="24" t="s">
        <v>29</v>
      </c>
      <c r="BA154" s="24" t="s">
        <v>29</v>
      </c>
      <c r="BB154" s="24" t="s">
        <v>29</v>
      </c>
      <c r="BC154" s="24" t="s">
        <v>29</v>
      </c>
      <c r="BD154" s="24" t="s">
        <v>29</v>
      </c>
      <c r="BE154" s="24" t="s">
        <v>29</v>
      </c>
      <c r="BF154" s="24" t="s">
        <v>29</v>
      </c>
      <c r="BG154" s="24" t="s">
        <v>29</v>
      </c>
      <c r="BH154" s="24" t="s">
        <v>29</v>
      </c>
      <c r="BI154" s="24" t="s">
        <v>29</v>
      </c>
      <c r="BJ154" s="24" t="s">
        <v>29</v>
      </c>
      <c r="BK154" s="24" t="s">
        <v>29</v>
      </c>
      <c r="BL154" s="24" t="s">
        <v>29</v>
      </c>
      <c r="BM154" s="24" t="s">
        <v>29</v>
      </c>
      <c r="BN154" s="24" t="s">
        <v>29</v>
      </c>
      <c r="BO154" s="24" t="s">
        <v>29</v>
      </c>
      <c r="BP154" s="24" t="s">
        <v>29</v>
      </c>
      <c r="BQ154" s="24" t="s">
        <v>29</v>
      </c>
      <c r="BR154" s="24" t="s">
        <v>29</v>
      </c>
      <c r="BS154" s="24" t="s">
        <v>29</v>
      </c>
      <c r="BT154" s="24" t="s">
        <v>29</v>
      </c>
      <c r="BU154" s="24" t="s">
        <v>29</v>
      </c>
      <c r="BV154" s="24" t="s">
        <v>29</v>
      </c>
      <c r="BW154" s="24" t="s">
        <v>29</v>
      </c>
      <c r="BX154" s="24" t="s">
        <v>29</v>
      </c>
      <c r="BY154" s="24" t="s">
        <v>29</v>
      </c>
      <c r="BZ154" s="24" t="s">
        <v>29</v>
      </c>
      <c r="CA154" s="24" t="s">
        <v>29</v>
      </c>
      <c r="CB154" s="24" t="s">
        <v>29</v>
      </c>
    </row>
    <row r="155" spans="2:80" s="1" customFormat="1" ht="13.9" customHeight="1">
      <c r="B155" s="57" t="str">
        <f>Roster_Selection_Men!AB218&amp;" " &amp; "V "</f>
        <v xml:space="preserve">Savannah College Of Art And Design-Atlanta V </v>
      </c>
      <c r="C155" s="57" t="str">
        <f>Roster_Selection_Men!AD218</f>
        <v>19-86637</v>
      </c>
      <c r="D155" s="57" t="str">
        <f>Roster_Selection_Men!AE218</f>
        <v>Andrew Kearney</v>
      </c>
      <c r="E155" s="58"/>
      <c r="F155" s="1" t="str">
        <f>IF(ISERROR(Individual_Scores_Men_Var!E155), " ", IF(Individual_Scores_Men_Var!E155 = "Yes", "Yes", "  "))</f>
        <v xml:space="preserve">  </v>
      </c>
      <c r="G155" s="24" t="s">
        <v>738</v>
      </c>
      <c r="H155" s="44">
        <v>193</v>
      </c>
      <c r="I155" s="44">
        <v>157</v>
      </c>
      <c r="J155" s="44">
        <v>191</v>
      </c>
      <c r="K155" s="44">
        <v>165</v>
      </c>
      <c r="L155" s="44">
        <v>220</v>
      </c>
      <c r="M155" s="44">
        <v>222</v>
      </c>
      <c r="N155" s="44">
        <v>242</v>
      </c>
      <c r="O155" s="44">
        <v>204</v>
      </c>
      <c r="P155" s="44">
        <v>220</v>
      </c>
      <c r="Q155" s="44">
        <v>202</v>
      </c>
      <c r="R155" s="44">
        <v>159</v>
      </c>
      <c r="S155" s="44">
        <v>224</v>
      </c>
      <c r="T155" s="19">
        <f>SUM(H155:S155)</f>
        <v>2399</v>
      </c>
      <c r="U155" s="19">
        <f>COUNTIF(H155:S155, "&gt;0" )</f>
        <v>12</v>
      </c>
      <c r="V155" s="19">
        <f>T155/U155</f>
        <v>199.91666666666666</v>
      </c>
      <c r="W155" s="24" t="s">
        <v>29</v>
      </c>
      <c r="X155" s="24" t="s">
        <v>29</v>
      </c>
      <c r="Y155" s="24" t="s">
        <v>29</v>
      </c>
      <c r="Z155" s="24" t="s">
        <v>29</v>
      </c>
      <c r="AA155" s="24" t="s">
        <v>29</v>
      </c>
      <c r="AB155" s="24" t="s">
        <v>29</v>
      </c>
      <c r="AC155" s="24" t="s">
        <v>29</v>
      </c>
      <c r="AD155" s="24" t="s">
        <v>29</v>
      </c>
      <c r="AE155" s="24" t="s">
        <v>29</v>
      </c>
      <c r="AF155" s="24" t="s">
        <v>29</v>
      </c>
      <c r="AG155" s="24" t="s">
        <v>29</v>
      </c>
      <c r="AH155" s="24" t="s">
        <v>29</v>
      </c>
      <c r="AI155" s="24" t="s">
        <v>29</v>
      </c>
      <c r="AJ155" s="24" t="s">
        <v>29</v>
      </c>
      <c r="AK155" s="24" t="s">
        <v>29</v>
      </c>
      <c r="AL155" s="24" t="s">
        <v>29</v>
      </c>
      <c r="AM155" s="24" t="s">
        <v>29</v>
      </c>
      <c r="AN155" s="24" t="s">
        <v>29</v>
      </c>
      <c r="AO155" s="24" t="s">
        <v>29</v>
      </c>
      <c r="AP155" s="24" t="s">
        <v>29</v>
      </c>
      <c r="AQ155" s="24" t="s">
        <v>29</v>
      </c>
      <c r="AR155" s="24" t="s">
        <v>29</v>
      </c>
      <c r="AS155" s="24" t="s">
        <v>29</v>
      </c>
      <c r="AT155" s="24" t="s">
        <v>29</v>
      </c>
      <c r="AU155" s="24" t="s">
        <v>29</v>
      </c>
      <c r="AV155" s="24" t="s">
        <v>29</v>
      </c>
      <c r="AW155" s="24" t="s">
        <v>29</v>
      </c>
      <c r="AX155" s="24" t="s">
        <v>29</v>
      </c>
      <c r="AY155" s="24" t="s">
        <v>29</v>
      </c>
      <c r="AZ155" s="24" t="s">
        <v>29</v>
      </c>
      <c r="BA155" s="24" t="s">
        <v>29</v>
      </c>
      <c r="BB155" s="24" t="s">
        <v>29</v>
      </c>
      <c r="BC155" s="24" t="s">
        <v>29</v>
      </c>
      <c r="BD155" s="24" t="s">
        <v>29</v>
      </c>
      <c r="BE155" s="24" t="s">
        <v>29</v>
      </c>
      <c r="BF155" s="24" t="s">
        <v>29</v>
      </c>
      <c r="BG155" s="24" t="s">
        <v>29</v>
      </c>
      <c r="BH155" s="24" t="s">
        <v>29</v>
      </c>
      <c r="BI155" s="24" t="s">
        <v>29</v>
      </c>
      <c r="BJ155" s="24" t="s">
        <v>29</v>
      </c>
      <c r="BK155" s="24" t="s">
        <v>29</v>
      </c>
      <c r="BL155" s="24" t="s">
        <v>29</v>
      </c>
      <c r="BM155" s="24" t="s">
        <v>29</v>
      </c>
      <c r="BN155" s="24" t="s">
        <v>29</v>
      </c>
      <c r="BO155" s="24" t="s">
        <v>29</v>
      </c>
      <c r="BP155" s="24" t="s">
        <v>29</v>
      </c>
      <c r="BQ155" s="24" t="s">
        <v>29</v>
      </c>
      <c r="BR155" s="24" t="s">
        <v>29</v>
      </c>
      <c r="BS155" s="24" t="s">
        <v>29</v>
      </c>
      <c r="BT155" s="24" t="s">
        <v>29</v>
      </c>
      <c r="BU155" s="24" t="s">
        <v>29</v>
      </c>
      <c r="BV155" s="24" t="s">
        <v>29</v>
      </c>
      <c r="BW155" s="24" t="s">
        <v>29</v>
      </c>
      <c r="BX155" s="24" t="s">
        <v>29</v>
      </c>
      <c r="BY155" s="24" t="s">
        <v>29</v>
      </c>
      <c r="BZ155" s="24" t="s">
        <v>29</v>
      </c>
      <c r="CA155" s="24" t="s">
        <v>29</v>
      </c>
      <c r="CB155" s="24" t="s">
        <v>29</v>
      </c>
    </row>
    <row r="156" spans="2:80" s="1" customFormat="1" ht="13.9" customHeight="1">
      <c r="B156" s="57" t="str">
        <f>Roster_Selection_Men!AB219&amp;" " &amp; "V "</f>
        <v xml:space="preserve">Savannah College Of Art And Design-Atlanta V </v>
      </c>
      <c r="C156" s="57" t="str">
        <f>Roster_Selection_Men!AD219</f>
        <v>11-508664</v>
      </c>
      <c r="D156" s="57" t="str">
        <f>Roster_Selection_Men!AE219</f>
        <v>Christian Knowles</v>
      </c>
      <c r="E156" s="58"/>
      <c r="F156" s="1" t="str">
        <f>IF(ISERROR(Individual_Scores_Men_Var!E156), " ", IF(Individual_Scores_Men_Var!E156 = "Yes", "Yes", "  "))</f>
        <v xml:space="preserve">  </v>
      </c>
      <c r="G156" s="24" t="s">
        <v>29</v>
      </c>
      <c r="H156" s="24" t="s">
        <v>29</v>
      </c>
      <c r="I156" s="24" t="s">
        <v>29</v>
      </c>
      <c r="J156" s="24" t="s">
        <v>29</v>
      </c>
      <c r="K156" s="24" t="s">
        <v>29</v>
      </c>
      <c r="L156" s="24" t="s">
        <v>29</v>
      </c>
      <c r="M156" s="24" t="s">
        <v>29</v>
      </c>
      <c r="N156" s="24" t="s">
        <v>29</v>
      </c>
      <c r="O156" s="24" t="s">
        <v>29</v>
      </c>
      <c r="P156" s="24" t="s">
        <v>29</v>
      </c>
      <c r="Q156" s="24" t="s">
        <v>29</v>
      </c>
      <c r="R156" s="24" t="s">
        <v>29</v>
      </c>
      <c r="S156" s="24" t="s">
        <v>29</v>
      </c>
      <c r="T156" s="24" t="s">
        <v>29</v>
      </c>
      <c r="U156" s="24" t="s">
        <v>29</v>
      </c>
      <c r="V156" s="24" t="s">
        <v>29</v>
      </c>
      <c r="W156" s="24" t="s">
        <v>29</v>
      </c>
      <c r="X156" s="24" t="s">
        <v>29</v>
      </c>
      <c r="Y156" s="24" t="s">
        <v>29</v>
      </c>
      <c r="Z156" s="24" t="s">
        <v>29</v>
      </c>
      <c r="AA156" s="24" t="s">
        <v>29</v>
      </c>
      <c r="AB156" s="24" t="s">
        <v>29</v>
      </c>
      <c r="AC156" s="24" t="s">
        <v>29</v>
      </c>
      <c r="AD156" s="24" t="s">
        <v>29</v>
      </c>
      <c r="AE156" s="24" t="s">
        <v>29</v>
      </c>
      <c r="AF156" s="24" t="s">
        <v>29</v>
      </c>
      <c r="AG156" s="24" t="s">
        <v>29</v>
      </c>
      <c r="AH156" s="24" t="s">
        <v>29</v>
      </c>
      <c r="AI156" s="24" t="s">
        <v>29</v>
      </c>
      <c r="AJ156" s="24" t="s">
        <v>29</v>
      </c>
      <c r="AK156" s="24" t="s">
        <v>29</v>
      </c>
      <c r="AL156" s="24" t="s">
        <v>29</v>
      </c>
      <c r="AM156" s="24" t="s">
        <v>29</v>
      </c>
      <c r="AN156" s="24" t="s">
        <v>29</v>
      </c>
      <c r="AO156" s="24" t="s">
        <v>29</v>
      </c>
      <c r="AP156" s="24" t="s">
        <v>29</v>
      </c>
      <c r="AQ156" s="24" t="s">
        <v>29</v>
      </c>
      <c r="AR156" s="24" t="s">
        <v>29</v>
      </c>
      <c r="AS156" s="24" t="s">
        <v>29</v>
      </c>
      <c r="AT156" s="24" t="s">
        <v>29</v>
      </c>
      <c r="AU156" s="24" t="s">
        <v>29</v>
      </c>
      <c r="AV156" s="24" t="s">
        <v>29</v>
      </c>
      <c r="AW156" s="24" t="s">
        <v>29</v>
      </c>
      <c r="AX156" s="24" t="s">
        <v>29</v>
      </c>
      <c r="AY156" s="24" t="s">
        <v>29</v>
      </c>
      <c r="AZ156" s="24" t="s">
        <v>29</v>
      </c>
      <c r="BA156" s="24" t="s">
        <v>29</v>
      </c>
      <c r="BB156" s="24" t="s">
        <v>29</v>
      </c>
      <c r="BC156" s="24" t="s">
        <v>29</v>
      </c>
      <c r="BD156" s="24" t="s">
        <v>29</v>
      </c>
      <c r="BE156" s="24" t="s">
        <v>29</v>
      </c>
      <c r="BF156" s="24" t="s">
        <v>29</v>
      </c>
      <c r="BG156" s="24" t="s">
        <v>29</v>
      </c>
      <c r="BH156" s="24" t="s">
        <v>29</v>
      </c>
      <c r="BI156" s="24" t="s">
        <v>29</v>
      </c>
      <c r="BJ156" s="24" t="s">
        <v>29</v>
      </c>
      <c r="BK156" s="24" t="s">
        <v>29</v>
      </c>
      <c r="BL156" s="24" t="s">
        <v>29</v>
      </c>
      <c r="BM156" s="24" t="s">
        <v>29</v>
      </c>
      <c r="BN156" s="24" t="s">
        <v>29</v>
      </c>
      <c r="BO156" s="24" t="s">
        <v>29</v>
      </c>
      <c r="BP156" s="24" t="s">
        <v>29</v>
      </c>
      <c r="BQ156" s="24" t="s">
        <v>29</v>
      </c>
      <c r="BR156" s="24" t="s">
        <v>29</v>
      </c>
      <c r="BS156" s="24" t="s">
        <v>29</v>
      </c>
      <c r="BT156" s="24" t="s">
        <v>29</v>
      </c>
      <c r="BU156" s="24" t="s">
        <v>29</v>
      </c>
      <c r="BV156" s="24" t="s">
        <v>29</v>
      </c>
      <c r="BW156" s="24" t="s">
        <v>29</v>
      </c>
      <c r="BX156" s="24" t="s">
        <v>29</v>
      </c>
      <c r="BY156" s="24" t="s">
        <v>29</v>
      </c>
      <c r="BZ156" s="24" t="s">
        <v>29</v>
      </c>
      <c r="CA156" s="24" t="s">
        <v>29</v>
      </c>
      <c r="CB156" s="24" t="s">
        <v>29</v>
      </c>
    </row>
    <row r="157" spans="2:80" s="1" customFormat="1" ht="13.9" customHeight="1">
      <c r="B157" s="57" t="str">
        <f>Roster_Selection_Men!AB220&amp;" " &amp; "V "</f>
        <v xml:space="preserve">Savannah College Of Art And Design-Atlanta V </v>
      </c>
      <c r="C157" s="57" t="str">
        <f>Roster_Selection_Men!AD220</f>
        <v>19-1660</v>
      </c>
      <c r="D157" s="57" t="str">
        <f>Roster_Selection_Men!AE220</f>
        <v>Danil Pervukhin</v>
      </c>
      <c r="E157" s="58"/>
      <c r="F157" s="1" t="str">
        <f>IF(ISERROR(Individual_Scores_Men_Var!E157), " ", IF(Individual_Scores_Men_Var!E157 = "Yes", "Yes", "  "))</f>
        <v xml:space="preserve">  </v>
      </c>
      <c r="G157" s="24" t="s">
        <v>29</v>
      </c>
      <c r="H157" s="24" t="s">
        <v>29</v>
      </c>
      <c r="I157" s="24" t="s">
        <v>29</v>
      </c>
      <c r="J157" s="24" t="s">
        <v>29</v>
      </c>
      <c r="K157" s="24" t="s">
        <v>29</v>
      </c>
      <c r="L157" s="24" t="s">
        <v>29</v>
      </c>
      <c r="M157" s="24" t="s">
        <v>29</v>
      </c>
      <c r="N157" s="24" t="s">
        <v>29</v>
      </c>
      <c r="O157" s="24" t="s">
        <v>29</v>
      </c>
      <c r="P157" s="24" t="s">
        <v>29</v>
      </c>
      <c r="Q157" s="24" t="s">
        <v>29</v>
      </c>
      <c r="R157" s="24" t="s">
        <v>29</v>
      </c>
      <c r="S157" s="24" t="s">
        <v>29</v>
      </c>
      <c r="T157" s="24" t="s">
        <v>29</v>
      </c>
      <c r="U157" s="24" t="s">
        <v>29</v>
      </c>
      <c r="V157" s="24" t="s">
        <v>29</v>
      </c>
      <c r="W157" s="24" t="s">
        <v>29</v>
      </c>
      <c r="X157" s="24" t="s">
        <v>29</v>
      </c>
      <c r="Y157" s="24" t="s">
        <v>29</v>
      </c>
      <c r="Z157" s="24" t="s">
        <v>29</v>
      </c>
      <c r="AA157" s="24" t="s">
        <v>29</v>
      </c>
      <c r="AB157" s="24" t="s">
        <v>29</v>
      </c>
      <c r="AC157" s="24" t="s">
        <v>29</v>
      </c>
      <c r="AD157" s="24" t="s">
        <v>29</v>
      </c>
      <c r="AE157" s="24" t="s">
        <v>29</v>
      </c>
      <c r="AF157" s="24" t="s">
        <v>29</v>
      </c>
      <c r="AG157" s="24" t="s">
        <v>29</v>
      </c>
      <c r="AH157" s="24" t="s">
        <v>29</v>
      </c>
      <c r="AI157" s="24" t="s">
        <v>29</v>
      </c>
      <c r="AJ157" s="24" t="s">
        <v>29</v>
      </c>
      <c r="AK157" s="24" t="s">
        <v>29</v>
      </c>
      <c r="AL157" s="24" t="s">
        <v>29</v>
      </c>
      <c r="AM157" s="24" t="s">
        <v>29</v>
      </c>
      <c r="AN157" s="24" t="s">
        <v>29</v>
      </c>
      <c r="AO157" s="24" t="s">
        <v>29</v>
      </c>
      <c r="AP157" s="24" t="s">
        <v>29</v>
      </c>
      <c r="AQ157" s="24" t="s">
        <v>29</v>
      </c>
      <c r="AR157" s="24" t="s">
        <v>29</v>
      </c>
      <c r="AS157" s="24" t="s">
        <v>29</v>
      </c>
      <c r="AT157" s="24" t="s">
        <v>29</v>
      </c>
      <c r="AU157" s="24" t="s">
        <v>29</v>
      </c>
      <c r="AV157" s="24" t="s">
        <v>29</v>
      </c>
      <c r="AW157" s="24" t="s">
        <v>29</v>
      </c>
      <c r="AX157" s="24" t="s">
        <v>29</v>
      </c>
      <c r="AY157" s="24" t="s">
        <v>29</v>
      </c>
      <c r="AZ157" s="24" t="s">
        <v>29</v>
      </c>
      <c r="BA157" s="24" t="s">
        <v>29</v>
      </c>
      <c r="BB157" s="24" t="s">
        <v>29</v>
      </c>
      <c r="BC157" s="24" t="s">
        <v>29</v>
      </c>
      <c r="BD157" s="24" t="s">
        <v>29</v>
      </c>
      <c r="BE157" s="24" t="s">
        <v>29</v>
      </c>
      <c r="BF157" s="24" t="s">
        <v>29</v>
      </c>
      <c r="BG157" s="24" t="s">
        <v>29</v>
      </c>
      <c r="BH157" s="24" t="s">
        <v>29</v>
      </c>
      <c r="BI157" s="24" t="s">
        <v>29</v>
      </c>
      <c r="BJ157" s="24" t="s">
        <v>29</v>
      </c>
      <c r="BK157" s="24" t="s">
        <v>29</v>
      </c>
      <c r="BL157" s="24" t="s">
        <v>29</v>
      </c>
      <c r="BM157" s="24" t="s">
        <v>29</v>
      </c>
      <c r="BN157" s="24" t="s">
        <v>29</v>
      </c>
      <c r="BO157" s="24" t="s">
        <v>29</v>
      </c>
      <c r="BP157" s="24" t="s">
        <v>29</v>
      </c>
      <c r="BQ157" s="24" t="s">
        <v>29</v>
      </c>
      <c r="BR157" s="24" t="s">
        <v>29</v>
      </c>
      <c r="BS157" s="24" t="s">
        <v>29</v>
      </c>
      <c r="BT157" s="24" t="s">
        <v>29</v>
      </c>
      <c r="BU157" s="24" t="s">
        <v>29</v>
      </c>
      <c r="BV157" s="24" t="s">
        <v>29</v>
      </c>
      <c r="BW157" s="24" t="s">
        <v>29</v>
      </c>
      <c r="BX157" s="24" t="s">
        <v>29</v>
      </c>
      <c r="BY157" s="24" t="s">
        <v>29</v>
      </c>
      <c r="BZ157" s="24" t="s">
        <v>29</v>
      </c>
      <c r="CA157" s="24" t="s">
        <v>29</v>
      </c>
      <c r="CB157" s="24" t="s">
        <v>29</v>
      </c>
    </row>
    <row r="158" spans="2:80" s="1" customFormat="1" ht="13.9" customHeight="1">
      <c r="B158" s="57" t="str">
        <f>Roster_Selection_Men!AB221&amp;" " &amp; "V "</f>
        <v xml:space="preserve">Savannah College Of Art And Design-Atlanta V </v>
      </c>
      <c r="C158" s="57" t="str">
        <f>Roster_Selection_Men!AD221</f>
        <v>7914-34251</v>
      </c>
      <c r="D158" s="57" t="str">
        <f>Roster_Selection_Men!AE221</f>
        <v>David Ramirez</v>
      </c>
      <c r="E158" s="58"/>
      <c r="F158" s="1" t="str">
        <f>IF(ISERROR(Individual_Scores_Men_Var!E158), " ", IF(Individual_Scores_Men_Var!E158 = "Yes", "Yes", "  "))</f>
        <v xml:space="preserve">  </v>
      </c>
      <c r="G158" s="24" t="s">
        <v>29</v>
      </c>
      <c r="H158" s="24" t="s">
        <v>29</v>
      </c>
      <c r="I158" s="24" t="s">
        <v>29</v>
      </c>
      <c r="J158" s="24" t="s">
        <v>29</v>
      </c>
      <c r="K158" s="24" t="s">
        <v>29</v>
      </c>
      <c r="L158" s="24" t="s">
        <v>29</v>
      </c>
      <c r="M158" s="24" t="s">
        <v>29</v>
      </c>
      <c r="N158" s="24" t="s">
        <v>29</v>
      </c>
      <c r="O158" s="24" t="s">
        <v>29</v>
      </c>
      <c r="P158" s="24" t="s">
        <v>29</v>
      </c>
      <c r="Q158" s="24" t="s">
        <v>29</v>
      </c>
      <c r="R158" s="24" t="s">
        <v>29</v>
      </c>
      <c r="S158" s="24" t="s">
        <v>29</v>
      </c>
      <c r="T158" s="24" t="s">
        <v>29</v>
      </c>
      <c r="U158" s="24" t="s">
        <v>29</v>
      </c>
      <c r="V158" s="24" t="s">
        <v>29</v>
      </c>
      <c r="W158" s="24" t="s">
        <v>29</v>
      </c>
      <c r="X158" s="24" t="s">
        <v>29</v>
      </c>
      <c r="Y158" s="24" t="s">
        <v>29</v>
      </c>
      <c r="Z158" s="24" t="s">
        <v>29</v>
      </c>
      <c r="AA158" s="24" t="s">
        <v>29</v>
      </c>
      <c r="AB158" s="24" t="s">
        <v>29</v>
      </c>
      <c r="AC158" s="24" t="s">
        <v>29</v>
      </c>
      <c r="AD158" s="24" t="s">
        <v>29</v>
      </c>
      <c r="AE158" s="24" t="s">
        <v>29</v>
      </c>
      <c r="AF158" s="24" t="s">
        <v>29</v>
      </c>
      <c r="AG158" s="24" t="s">
        <v>29</v>
      </c>
      <c r="AH158" s="24" t="s">
        <v>29</v>
      </c>
      <c r="AI158" s="24" t="s">
        <v>29</v>
      </c>
      <c r="AJ158" s="24" t="s">
        <v>29</v>
      </c>
      <c r="AK158" s="24" t="s">
        <v>29</v>
      </c>
      <c r="AL158" s="24" t="s">
        <v>29</v>
      </c>
      <c r="AM158" s="24" t="s">
        <v>29</v>
      </c>
      <c r="AN158" s="24" t="s">
        <v>29</v>
      </c>
      <c r="AO158" s="24" t="s">
        <v>29</v>
      </c>
      <c r="AP158" s="24" t="s">
        <v>29</v>
      </c>
      <c r="AQ158" s="24" t="s">
        <v>29</v>
      </c>
      <c r="AR158" s="24" t="s">
        <v>29</v>
      </c>
      <c r="AS158" s="24" t="s">
        <v>29</v>
      </c>
      <c r="AT158" s="24" t="s">
        <v>29</v>
      </c>
      <c r="AU158" s="24" t="s">
        <v>29</v>
      </c>
      <c r="AV158" s="24" t="s">
        <v>29</v>
      </c>
      <c r="AW158" s="24" t="s">
        <v>29</v>
      </c>
      <c r="AX158" s="24" t="s">
        <v>29</v>
      </c>
      <c r="AY158" s="24" t="s">
        <v>29</v>
      </c>
      <c r="AZ158" s="24" t="s">
        <v>29</v>
      </c>
      <c r="BA158" s="24" t="s">
        <v>29</v>
      </c>
      <c r="BB158" s="24" t="s">
        <v>29</v>
      </c>
      <c r="BC158" s="24" t="s">
        <v>29</v>
      </c>
      <c r="BD158" s="24" t="s">
        <v>29</v>
      </c>
      <c r="BE158" s="24" t="s">
        <v>29</v>
      </c>
      <c r="BF158" s="24" t="s">
        <v>29</v>
      </c>
      <c r="BG158" s="24" t="s">
        <v>29</v>
      </c>
      <c r="BH158" s="24" t="s">
        <v>29</v>
      </c>
      <c r="BI158" s="24" t="s">
        <v>29</v>
      </c>
      <c r="BJ158" s="24" t="s">
        <v>29</v>
      </c>
      <c r="BK158" s="24" t="s">
        <v>29</v>
      </c>
      <c r="BL158" s="24" t="s">
        <v>29</v>
      </c>
      <c r="BM158" s="24" t="s">
        <v>29</v>
      </c>
      <c r="BN158" s="24" t="s">
        <v>29</v>
      </c>
      <c r="BO158" s="24" t="s">
        <v>29</v>
      </c>
      <c r="BP158" s="24" t="s">
        <v>29</v>
      </c>
      <c r="BQ158" s="24" t="s">
        <v>29</v>
      </c>
      <c r="BR158" s="24" t="s">
        <v>29</v>
      </c>
      <c r="BS158" s="24" t="s">
        <v>29</v>
      </c>
      <c r="BT158" s="24" t="s">
        <v>29</v>
      </c>
      <c r="BU158" s="24" t="s">
        <v>29</v>
      </c>
      <c r="BV158" s="24" t="s">
        <v>29</v>
      </c>
      <c r="BW158" s="24" t="s">
        <v>29</v>
      </c>
      <c r="BX158" s="24" t="s">
        <v>29</v>
      </c>
      <c r="BY158" s="24" t="s">
        <v>29</v>
      </c>
      <c r="BZ158" s="24" t="s">
        <v>29</v>
      </c>
      <c r="CA158" s="24" t="s">
        <v>29</v>
      </c>
      <c r="CB158" s="24" t="s">
        <v>29</v>
      </c>
    </row>
    <row r="159" spans="2:80" s="1" customFormat="1" ht="13.9" customHeight="1">
      <c r="B159" s="57" t="str">
        <f>Roster_Selection_Men!AB222&amp;" " &amp; "V "</f>
        <v xml:space="preserve">Savannah College Of Art And Design-Atlanta V </v>
      </c>
      <c r="C159" s="57" t="str">
        <f>Roster_Selection_Men!AD222</f>
        <v>11-340195</v>
      </c>
      <c r="D159" s="57" t="str">
        <f>Roster_Selection_Men!AE222</f>
        <v>Kieryn Knox</v>
      </c>
      <c r="E159" s="58"/>
      <c r="F159" s="1" t="str">
        <f>IF(ISERROR(Individual_Scores_Men_Var!E159), " ", IF(Individual_Scores_Men_Var!E159 = "Yes", "Yes", "  "))</f>
        <v xml:space="preserve">  </v>
      </c>
      <c r="G159" s="24" t="s">
        <v>29</v>
      </c>
      <c r="H159" s="24" t="s">
        <v>29</v>
      </c>
      <c r="I159" s="24" t="s">
        <v>29</v>
      </c>
      <c r="J159" s="24" t="s">
        <v>29</v>
      </c>
      <c r="K159" s="24" t="s">
        <v>29</v>
      </c>
      <c r="L159" s="24" t="s">
        <v>29</v>
      </c>
      <c r="M159" s="24" t="s">
        <v>29</v>
      </c>
      <c r="N159" s="24" t="s">
        <v>29</v>
      </c>
      <c r="O159" s="24" t="s">
        <v>29</v>
      </c>
      <c r="P159" s="24" t="s">
        <v>29</v>
      </c>
      <c r="Q159" s="24" t="s">
        <v>29</v>
      </c>
      <c r="R159" s="24" t="s">
        <v>29</v>
      </c>
      <c r="S159" s="24" t="s">
        <v>29</v>
      </c>
      <c r="T159" s="24" t="s">
        <v>29</v>
      </c>
      <c r="U159" s="24" t="s">
        <v>29</v>
      </c>
      <c r="V159" s="24" t="s">
        <v>29</v>
      </c>
      <c r="W159" s="24" t="s">
        <v>29</v>
      </c>
      <c r="X159" s="24" t="s">
        <v>29</v>
      </c>
      <c r="Y159" s="24" t="s">
        <v>29</v>
      </c>
      <c r="Z159" s="24" t="s">
        <v>29</v>
      </c>
      <c r="AA159" s="24" t="s">
        <v>29</v>
      </c>
      <c r="AB159" s="24" t="s">
        <v>29</v>
      </c>
      <c r="AC159" s="24" t="s">
        <v>29</v>
      </c>
      <c r="AD159" s="24" t="s">
        <v>29</v>
      </c>
      <c r="AE159" s="24" t="s">
        <v>29</v>
      </c>
      <c r="AF159" s="24" t="s">
        <v>29</v>
      </c>
      <c r="AG159" s="24" t="s">
        <v>29</v>
      </c>
      <c r="AH159" s="24" t="s">
        <v>29</v>
      </c>
      <c r="AI159" s="24" t="s">
        <v>29</v>
      </c>
      <c r="AJ159" s="24" t="s">
        <v>29</v>
      </c>
      <c r="AK159" s="24" t="s">
        <v>29</v>
      </c>
      <c r="AL159" s="24" t="s">
        <v>29</v>
      </c>
      <c r="AM159" s="24" t="s">
        <v>29</v>
      </c>
      <c r="AN159" s="24" t="s">
        <v>29</v>
      </c>
      <c r="AO159" s="24" t="s">
        <v>29</v>
      </c>
      <c r="AP159" s="24" t="s">
        <v>29</v>
      </c>
      <c r="AQ159" s="24" t="s">
        <v>29</v>
      </c>
      <c r="AR159" s="24" t="s">
        <v>29</v>
      </c>
      <c r="AS159" s="24" t="s">
        <v>29</v>
      </c>
      <c r="AT159" s="24" t="s">
        <v>29</v>
      </c>
      <c r="AU159" s="24" t="s">
        <v>29</v>
      </c>
      <c r="AV159" s="24" t="s">
        <v>29</v>
      </c>
      <c r="AW159" s="24" t="s">
        <v>29</v>
      </c>
      <c r="AX159" s="24" t="s">
        <v>29</v>
      </c>
      <c r="AY159" s="24" t="s">
        <v>29</v>
      </c>
      <c r="AZ159" s="24" t="s">
        <v>29</v>
      </c>
      <c r="BA159" s="24" t="s">
        <v>29</v>
      </c>
      <c r="BB159" s="24" t="s">
        <v>29</v>
      </c>
      <c r="BC159" s="24" t="s">
        <v>29</v>
      </c>
      <c r="BD159" s="24" t="s">
        <v>29</v>
      </c>
      <c r="BE159" s="24" t="s">
        <v>29</v>
      </c>
      <c r="BF159" s="24" t="s">
        <v>29</v>
      </c>
      <c r="BG159" s="24" t="s">
        <v>29</v>
      </c>
      <c r="BH159" s="24" t="s">
        <v>29</v>
      </c>
      <c r="BI159" s="24" t="s">
        <v>29</v>
      </c>
      <c r="BJ159" s="24" t="s">
        <v>29</v>
      </c>
      <c r="BK159" s="24" t="s">
        <v>29</v>
      </c>
      <c r="BL159" s="24" t="s">
        <v>29</v>
      </c>
      <c r="BM159" s="24" t="s">
        <v>29</v>
      </c>
      <c r="BN159" s="24" t="s">
        <v>29</v>
      </c>
      <c r="BO159" s="24" t="s">
        <v>29</v>
      </c>
      <c r="BP159" s="24" t="s">
        <v>29</v>
      </c>
      <c r="BQ159" s="24" t="s">
        <v>29</v>
      </c>
      <c r="BR159" s="24" t="s">
        <v>29</v>
      </c>
      <c r="BS159" s="24" t="s">
        <v>29</v>
      </c>
      <c r="BT159" s="24" t="s">
        <v>29</v>
      </c>
      <c r="BU159" s="24" t="s">
        <v>29</v>
      </c>
      <c r="BV159" s="24" t="s">
        <v>29</v>
      </c>
      <c r="BW159" s="24" t="s">
        <v>29</v>
      </c>
      <c r="BX159" s="24" t="s">
        <v>29</v>
      </c>
      <c r="BY159" s="24" t="s">
        <v>29</v>
      </c>
      <c r="BZ159" s="24" t="s">
        <v>29</v>
      </c>
      <c r="CA159" s="24" t="s">
        <v>29</v>
      </c>
      <c r="CB159" s="24" t="s">
        <v>29</v>
      </c>
    </row>
    <row r="160" spans="2:80" s="1" customFormat="1" ht="13.9" customHeight="1">
      <c r="B160" s="57" t="str">
        <f>Roster_Selection_Men!AB223&amp;" " &amp; "V "</f>
        <v xml:space="preserve">Savannah College Of Art And Design-Atlanta V </v>
      </c>
      <c r="C160" s="57" t="str">
        <f>Roster_Selection_Men!AD223</f>
        <v>22-103337</v>
      </c>
      <c r="D160" s="57" t="str">
        <f>Roster_Selection_Men!AE223</f>
        <v>Leonardo Julian</v>
      </c>
      <c r="E160" s="58"/>
      <c r="F160" s="1" t="str">
        <f>IF(ISERROR(Individual_Scores_Men_Var!E160), " ", IF(Individual_Scores_Men_Var!E160 = "Yes", "Yes", "  "))</f>
        <v xml:space="preserve">  </v>
      </c>
      <c r="G160" s="24" t="s">
        <v>29</v>
      </c>
      <c r="H160" s="24" t="s">
        <v>29</v>
      </c>
      <c r="I160" s="24" t="s">
        <v>29</v>
      </c>
      <c r="J160" s="24" t="s">
        <v>29</v>
      </c>
      <c r="K160" s="24" t="s">
        <v>29</v>
      </c>
      <c r="L160" s="24" t="s">
        <v>29</v>
      </c>
      <c r="M160" s="24" t="s">
        <v>29</v>
      </c>
      <c r="N160" s="24" t="s">
        <v>29</v>
      </c>
      <c r="O160" s="24" t="s">
        <v>29</v>
      </c>
      <c r="P160" s="24" t="s">
        <v>29</v>
      </c>
      <c r="Q160" s="24" t="s">
        <v>29</v>
      </c>
      <c r="R160" s="24" t="s">
        <v>29</v>
      </c>
      <c r="S160" s="24" t="s">
        <v>29</v>
      </c>
      <c r="T160" s="24" t="s">
        <v>29</v>
      </c>
      <c r="U160" s="24" t="s">
        <v>29</v>
      </c>
      <c r="V160" s="24" t="s">
        <v>29</v>
      </c>
      <c r="W160" s="24" t="s">
        <v>29</v>
      </c>
      <c r="X160" s="24" t="s">
        <v>29</v>
      </c>
      <c r="Y160" s="24" t="s">
        <v>29</v>
      </c>
      <c r="Z160" s="24" t="s">
        <v>29</v>
      </c>
      <c r="AA160" s="24" t="s">
        <v>29</v>
      </c>
      <c r="AB160" s="24" t="s">
        <v>29</v>
      </c>
      <c r="AC160" s="24" t="s">
        <v>29</v>
      </c>
      <c r="AD160" s="24" t="s">
        <v>29</v>
      </c>
      <c r="AE160" s="24" t="s">
        <v>29</v>
      </c>
      <c r="AF160" s="24" t="s">
        <v>29</v>
      </c>
      <c r="AG160" s="24" t="s">
        <v>29</v>
      </c>
      <c r="AH160" s="24" t="s">
        <v>29</v>
      </c>
      <c r="AI160" s="24" t="s">
        <v>29</v>
      </c>
      <c r="AJ160" s="24" t="s">
        <v>29</v>
      </c>
      <c r="AK160" s="24" t="s">
        <v>29</v>
      </c>
      <c r="AL160" s="24" t="s">
        <v>29</v>
      </c>
      <c r="AM160" s="24" t="s">
        <v>29</v>
      </c>
      <c r="AN160" s="24" t="s">
        <v>29</v>
      </c>
      <c r="AO160" s="24" t="s">
        <v>29</v>
      </c>
      <c r="AP160" s="24" t="s">
        <v>29</v>
      </c>
      <c r="AQ160" s="24" t="s">
        <v>29</v>
      </c>
      <c r="AR160" s="24" t="s">
        <v>29</v>
      </c>
      <c r="AS160" s="24" t="s">
        <v>29</v>
      </c>
      <c r="AT160" s="24" t="s">
        <v>29</v>
      </c>
      <c r="AU160" s="24" t="s">
        <v>29</v>
      </c>
      <c r="AV160" s="24" t="s">
        <v>29</v>
      </c>
      <c r="AW160" s="24" t="s">
        <v>29</v>
      </c>
      <c r="AX160" s="24" t="s">
        <v>29</v>
      </c>
      <c r="AY160" s="24" t="s">
        <v>29</v>
      </c>
      <c r="AZ160" s="24" t="s">
        <v>29</v>
      </c>
      <c r="BA160" s="24" t="s">
        <v>29</v>
      </c>
      <c r="BB160" s="24" t="s">
        <v>29</v>
      </c>
      <c r="BC160" s="24" t="s">
        <v>29</v>
      </c>
      <c r="BD160" s="24" t="s">
        <v>29</v>
      </c>
      <c r="BE160" s="24" t="s">
        <v>29</v>
      </c>
      <c r="BF160" s="24" t="s">
        <v>29</v>
      </c>
      <c r="BG160" s="24" t="s">
        <v>29</v>
      </c>
      <c r="BH160" s="24" t="s">
        <v>29</v>
      </c>
      <c r="BI160" s="24" t="s">
        <v>29</v>
      </c>
      <c r="BJ160" s="24" t="s">
        <v>29</v>
      </c>
      <c r="BK160" s="24" t="s">
        <v>29</v>
      </c>
      <c r="BL160" s="24" t="s">
        <v>29</v>
      </c>
      <c r="BM160" s="24" t="s">
        <v>29</v>
      </c>
      <c r="BN160" s="24" t="s">
        <v>29</v>
      </c>
      <c r="BO160" s="24" t="s">
        <v>29</v>
      </c>
      <c r="BP160" s="24" t="s">
        <v>29</v>
      </c>
      <c r="BQ160" s="24" t="s">
        <v>29</v>
      </c>
      <c r="BR160" s="24" t="s">
        <v>29</v>
      </c>
      <c r="BS160" s="24" t="s">
        <v>29</v>
      </c>
      <c r="BT160" s="24" t="s">
        <v>29</v>
      </c>
      <c r="BU160" s="24" t="s">
        <v>29</v>
      </c>
      <c r="BV160" s="24" t="s">
        <v>29</v>
      </c>
      <c r="BW160" s="24" t="s">
        <v>29</v>
      </c>
      <c r="BX160" s="24" t="s">
        <v>29</v>
      </c>
      <c r="BY160" s="24" t="s">
        <v>29</v>
      </c>
      <c r="BZ160" s="24" t="s">
        <v>29</v>
      </c>
      <c r="CA160" s="24" t="s">
        <v>29</v>
      </c>
      <c r="CB160" s="24" t="s">
        <v>29</v>
      </c>
    </row>
    <row r="161" spans="2:80" s="1" customFormat="1" ht="13.9" customHeight="1">
      <c r="B161" s="57" t="str">
        <f>Roster_Selection_Men!AB224&amp;" " &amp; "V "</f>
        <v xml:space="preserve">Savannah College Of Art And Design-Atlanta V </v>
      </c>
      <c r="C161" s="57" t="str">
        <f>Roster_Selection_Men!AD224</f>
        <v>21-463</v>
      </c>
      <c r="D161" s="57" t="str">
        <f>Roster_Selection_Men!AE224</f>
        <v>Matthew Magro</v>
      </c>
      <c r="E161" s="58"/>
      <c r="F161" s="1" t="str">
        <f>IF(ISERROR(Individual_Scores_Men_Var!E161), " ", IF(Individual_Scores_Men_Var!E161 = "Yes", "Yes", "  "))</f>
        <v xml:space="preserve">  </v>
      </c>
      <c r="G161" s="24" t="s">
        <v>29</v>
      </c>
      <c r="H161" s="24" t="s">
        <v>29</v>
      </c>
      <c r="I161" s="24" t="s">
        <v>29</v>
      </c>
      <c r="J161" s="24" t="s">
        <v>29</v>
      </c>
      <c r="K161" s="24" t="s">
        <v>29</v>
      </c>
      <c r="L161" s="24" t="s">
        <v>29</v>
      </c>
      <c r="M161" s="24" t="s">
        <v>29</v>
      </c>
      <c r="N161" s="24" t="s">
        <v>29</v>
      </c>
      <c r="O161" s="24" t="s">
        <v>29</v>
      </c>
      <c r="P161" s="24" t="s">
        <v>29</v>
      </c>
      <c r="Q161" s="24" t="s">
        <v>29</v>
      </c>
      <c r="R161" s="24" t="s">
        <v>29</v>
      </c>
      <c r="S161" s="24" t="s">
        <v>29</v>
      </c>
      <c r="T161" s="24" t="s">
        <v>29</v>
      </c>
      <c r="U161" s="24" t="s">
        <v>29</v>
      </c>
      <c r="V161" s="24" t="s">
        <v>29</v>
      </c>
      <c r="W161" s="24" t="s">
        <v>29</v>
      </c>
      <c r="X161" s="24" t="s">
        <v>29</v>
      </c>
      <c r="Y161" s="24" t="s">
        <v>29</v>
      </c>
      <c r="Z161" s="24" t="s">
        <v>29</v>
      </c>
      <c r="AA161" s="24" t="s">
        <v>29</v>
      </c>
      <c r="AB161" s="24" t="s">
        <v>29</v>
      </c>
      <c r="AC161" s="24" t="s">
        <v>29</v>
      </c>
      <c r="AD161" s="24" t="s">
        <v>29</v>
      </c>
      <c r="AE161" s="24" t="s">
        <v>29</v>
      </c>
      <c r="AF161" s="24" t="s">
        <v>29</v>
      </c>
      <c r="AG161" s="24" t="s">
        <v>29</v>
      </c>
      <c r="AH161" s="24" t="s">
        <v>29</v>
      </c>
      <c r="AI161" s="24" t="s">
        <v>29</v>
      </c>
      <c r="AJ161" s="24" t="s">
        <v>29</v>
      </c>
      <c r="AK161" s="24" t="s">
        <v>29</v>
      </c>
      <c r="AL161" s="24" t="s">
        <v>29</v>
      </c>
      <c r="AM161" s="24" t="s">
        <v>29</v>
      </c>
      <c r="AN161" s="24" t="s">
        <v>29</v>
      </c>
      <c r="AO161" s="24" t="s">
        <v>29</v>
      </c>
      <c r="AP161" s="24" t="s">
        <v>29</v>
      </c>
      <c r="AQ161" s="24" t="s">
        <v>29</v>
      </c>
      <c r="AR161" s="24" t="s">
        <v>29</v>
      </c>
      <c r="AS161" s="24" t="s">
        <v>29</v>
      </c>
      <c r="AT161" s="24" t="s">
        <v>29</v>
      </c>
      <c r="AU161" s="24" t="s">
        <v>29</v>
      </c>
      <c r="AV161" s="24" t="s">
        <v>29</v>
      </c>
      <c r="AW161" s="24" t="s">
        <v>29</v>
      </c>
      <c r="AX161" s="24" t="s">
        <v>29</v>
      </c>
      <c r="AY161" s="24" t="s">
        <v>29</v>
      </c>
      <c r="AZ161" s="24" t="s">
        <v>29</v>
      </c>
      <c r="BA161" s="24" t="s">
        <v>29</v>
      </c>
      <c r="BB161" s="24" t="s">
        <v>29</v>
      </c>
      <c r="BC161" s="24" t="s">
        <v>29</v>
      </c>
      <c r="BD161" s="24" t="s">
        <v>29</v>
      </c>
      <c r="BE161" s="24" t="s">
        <v>29</v>
      </c>
      <c r="BF161" s="24" t="s">
        <v>29</v>
      </c>
      <c r="BG161" s="24" t="s">
        <v>29</v>
      </c>
      <c r="BH161" s="24" t="s">
        <v>29</v>
      </c>
      <c r="BI161" s="24" t="s">
        <v>29</v>
      </c>
      <c r="BJ161" s="24" t="s">
        <v>29</v>
      </c>
      <c r="BK161" s="24" t="s">
        <v>29</v>
      </c>
      <c r="BL161" s="24" t="s">
        <v>29</v>
      </c>
      <c r="BM161" s="24" t="s">
        <v>29</v>
      </c>
      <c r="BN161" s="24" t="s">
        <v>29</v>
      </c>
      <c r="BO161" s="24" t="s">
        <v>29</v>
      </c>
      <c r="BP161" s="24" t="s">
        <v>29</v>
      </c>
      <c r="BQ161" s="24" t="s">
        <v>29</v>
      </c>
      <c r="BR161" s="24" t="s">
        <v>29</v>
      </c>
      <c r="BS161" s="24" t="s">
        <v>29</v>
      </c>
      <c r="BT161" s="24" t="s">
        <v>29</v>
      </c>
      <c r="BU161" s="24" t="s">
        <v>29</v>
      </c>
      <c r="BV161" s="24" t="s">
        <v>29</v>
      </c>
      <c r="BW161" s="24" t="s">
        <v>29</v>
      </c>
      <c r="BX161" s="24" t="s">
        <v>29</v>
      </c>
      <c r="BY161" s="24" t="s">
        <v>29</v>
      </c>
      <c r="BZ161" s="24" t="s">
        <v>29</v>
      </c>
      <c r="CA161" s="24" t="s">
        <v>29</v>
      </c>
      <c r="CB161" s="24" t="s">
        <v>29</v>
      </c>
    </row>
    <row r="162" spans="2:80" s="1" customFormat="1" ht="13.9" customHeight="1">
      <c r="B162" s="57" t="str">
        <f>Roster_Selection_Men!AB225&amp;" " &amp; "V "</f>
        <v xml:space="preserve">Savannah College Of Art And Design-Atlanta V </v>
      </c>
      <c r="C162" s="57" t="str">
        <f>Roster_Selection_Men!AD225</f>
        <v>15-134651</v>
      </c>
      <c r="D162" s="57" t="str">
        <f>Roster_Selection_Men!AE225</f>
        <v>Memphis Ling</v>
      </c>
      <c r="E162" s="58"/>
      <c r="F162" s="1" t="str">
        <f>IF(ISERROR(Individual_Scores_Men_Var!E162), " ", IF(Individual_Scores_Men_Var!E162 = "Yes", "Yes", "  "))</f>
        <v xml:space="preserve">  </v>
      </c>
      <c r="G162" s="24" t="s">
        <v>29</v>
      </c>
      <c r="H162" s="24" t="s">
        <v>29</v>
      </c>
      <c r="I162" s="24" t="s">
        <v>29</v>
      </c>
      <c r="J162" s="24" t="s">
        <v>29</v>
      </c>
      <c r="K162" s="24" t="s">
        <v>29</v>
      </c>
      <c r="L162" s="24" t="s">
        <v>29</v>
      </c>
      <c r="M162" s="24" t="s">
        <v>29</v>
      </c>
      <c r="N162" s="24" t="s">
        <v>29</v>
      </c>
      <c r="O162" s="24" t="s">
        <v>29</v>
      </c>
      <c r="P162" s="24" t="s">
        <v>29</v>
      </c>
      <c r="Q162" s="24" t="s">
        <v>29</v>
      </c>
      <c r="R162" s="24" t="s">
        <v>29</v>
      </c>
      <c r="S162" s="24" t="s">
        <v>29</v>
      </c>
      <c r="T162" s="24" t="s">
        <v>29</v>
      </c>
      <c r="U162" s="24" t="s">
        <v>29</v>
      </c>
      <c r="V162" s="24" t="s">
        <v>29</v>
      </c>
      <c r="W162" s="24" t="s">
        <v>29</v>
      </c>
      <c r="X162" s="24" t="s">
        <v>29</v>
      </c>
      <c r="Y162" s="24" t="s">
        <v>29</v>
      </c>
      <c r="Z162" s="24" t="s">
        <v>29</v>
      </c>
      <c r="AA162" s="24" t="s">
        <v>29</v>
      </c>
      <c r="AB162" s="24" t="s">
        <v>29</v>
      </c>
      <c r="AC162" s="24" t="s">
        <v>29</v>
      </c>
      <c r="AD162" s="24" t="s">
        <v>29</v>
      </c>
      <c r="AE162" s="24" t="s">
        <v>29</v>
      </c>
      <c r="AF162" s="24" t="s">
        <v>29</v>
      </c>
      <c r="AG162" s="24" t="s">
        <v>29</v>
      </c>
      <c r="AH162" s="24" t="s">
        <v>29</v>
      </c>
      <c r="AI162" s="24" t="s">
        <v>29</v>
      </c>
      <c r="AJ162" s="24" t="s">
        <v>29</v>
      </c>
      <c r="AK162" s="24" t="s">
        <v>29</v>
      </c>
      <c r="AL162" s="24" t="s">
        <v>29</v>
      </c>
      <c r="AM162" s="24" t="s">
        <v>29</v>
      </c>
      <c r="AN162" s="24" t="s">
        <v>29</v>
      </c>
      <c r="AO162" s="24" t="s">
        <v>29</v>
      </c>
      <c r="AP162" s="24" t="s">
        <v>29</v>
      </c>
      <c r="AQ162" s="24" t="s">
        <v>29</v>
      </c>
      <c r="AR162" s="24" t="s">
        <v>29</v>
      </c>
      <c r="AS162" s="24" t="s">
        <v>29</v>
      </c>
      <c r="AT162" s="24" t="s">
        <v>29</v>
      </c>
      <c r="AU162" s="24" t="s">
        <v>29</v>
      </c>
      <c r="AV162" s="24" t="s">
        <v>29</v>
      </c>
      <c r="AW162" s="24" t="s">
        <v>29</v>
      </c>
      <c r="AX162" s="24" t="s">
        <v>29</v>
      </c>
      <c r="AY162" s="24" t="s">
        <v>29</v>
      </c>
      <c r="AZ162" s="24" t="s">
        <v>29</v>
      </c>
      <c r="BA162" s="24" t="s">
        <v>29</v>
      </c>
      <c r="BB162" s="24" t="s">
        <v>29</v>
      </c>
      <c r="BC162" s="24" t="s">
        <v>29</v>
      </c>
      <c r="BD162" s="24" t="s">
        <v>29</v>
      </c>
      <c r="BE162" s="24" t="s">
        <v>29</v>
      </c>
      <c r="BF162" s="24" t="s">
        <v>29</v>
      </c>
      <c r="BG162" s="24" t="s">
        <v>29</v>
      </c>
      <c r="BH162" s="24" t="s">
        <v>29</v>
      </c>
      <c r="BI162" s="24" t="s">
        <v>29</v>
      </c>
      <c r="BJ162" s="24" t="s">
        <v>29</v>
      </c>
      <c r="BK162" s="24" t="s">
        <v>29</v>
      </c>
      <c r="BL162" s="24" t="s">
        <v>29</v>
      </c>
      <c r="BM162" s="24" t="s">
        <v>29</v>
      </c>
      <c r="BN162" s="24" t="s">
        <v>29</v>
      </c>
      <c r="BO162" s="24" t="s">
        <v>29</v>
      </c>
      <c r="BP162" s="24" t="s">
        <v>29</v>
      </c>
      <c r="BQ162" s="24" t="s">
        <v>29</v>
      </c>
      <c r="BR162" s="24" t="s">
        <v>29</v>
      </c>
      <c r="BS162" s="24" t="s">
        <v>29</v>
      </c>
      <c r="BT162" s="24" t="s">
        <v>29</v>
      </c>
      <c r="BU162" s="24" t="s">
        <v>29</v>
      </c>
      <c r="BV162" s="24" t="s">
        <v>29</v>
      </c>
      <c r="BW162" s="24" t="s">
        <v>29</v>
      </c>
      <c r="BX162" s="24" t="s">
        <v>29</v>
      </c>
      <c r="BY162" s="24" t="s">
        <v>29</v>
      </c>
      <c r="BZ162" s="24" t="s">
        <v>29</v>
      </c>
      <c r="CA162" s="24" t="s">
        <v>29</v>
      </c>
      <c r="CB162" s="24" t="s">
        <v>29</v>
      </c>
    </row>
    <row r="163" spans="2:80" s="1" customFormat="1" ht="13.9" customHeight="1">
      <c r="B163" s="57" t="s">
        <v>756</v>
      </c>
      <c r="C163" s="59" t="str">
        <f>Individual_Scores_Men_Var!C163</f>
        <v/>
      </c>
      <c r="D163" s="60" t="str">
        <f>Individual_Scores_Men_Var!D163</f>
        <v/>
      </c>
      <c r="E163" s="58"/>
      <c r="F163" s="13"/>
      <c r="G163" s="24" t="s">
        <v>29</v>
      </c>
      <c r="H163" s="24" t="s">
        <v>29</v>
      </c>
      <c r="I163" s="24" t="s">
        <v>29</v>
      </c>
      <c r="J163" s="24" t="s">
        <v>29</v>
      </c>
      <c r="K163" s="24" t="s">
        <v>29</v>
      </c>
      <c r="L163" s="24" t="s">
        <v>29</v>
      </c>
      <c r="M163" s="24" t="s">
        <v>29</v>
      </c>
      <c r="N163" s="24" t="s">
        <v>29</v>
      </c>
      <c r="O163" s="24" t="s">
        <v>29</v>
      </c>
      <c r="P163" s="24" t="s">
        <v>29</v>
      </c>
      <c r="Q163" s="24" t="s">
        <v>29</v>
      </c>
      <c r="R163" s="24" t="s">
        <v>29</v>
      </c>
      <c r="S163" s="24" t="s">
        <v>29</v>
      </c>
      <c r="T163" s="24" t="s">
        <v>29</v>
      </c>
      <c r="U163" s="24" t="s">
        <v>29</v>
      </c>
      <c r="V163" s="24" t="s">
        <v>29</v>
      </c>
      <c r="W163" s="24" t="s">
        <v>29</v>
      </c>
      <c r="X163" s="24" t="s">
        <v>29</v>
      </c>
      <c r="Y163" s="24" t="s">
        <v>29</v>
      </c>
      <c r="Z163" s="24" t="s">
        <v>29</v>
      </c>
      <c r="AA163" s="24" t="s">
        <v>29</v>
      </c>
      <c r="AB163" s="24" t="s">
        <v>29</v>
      </c>
      <c r="AC163" s="24" t="s">
        <v>29</v>
      </c>
      <c r="AD163" s="24" t="s">
        <v>29</v>
      </c>
      <c r="AE163" s="24" t="s">
        <v>29</v>
      </c>
      <c r="AF163" s="24" t="s">
        <v>29</v>
      </c>
      <c r="AG163" s="24" t="s">
        <v>29</v>
      </c>
      <c r="AH163" s="24" t="s">
        <v>29</v>
      </c>
      <c r="AI163" s="24" t="s">
        <v>29</v>
      </c>
      <c r="AJ163" s="24" t="s">
        <v>29</v>
      </c>
      <c r="AK163" s="24" t="s">
        <v>29</v>
      </c>
      <c r="AL163" s="24" t="s">
        <v>29</v>
      </c>
      <c r="AM163" s="24" t="s">
        <v>29</v>
      </c>
      <c r="AN163" s="24" t="s">
        <v>29</v>
      </c>
      <c r="AO163" s="24" t="s">
        <v>29</v>
      </c>
      <c r="AP163" s="24" t="s">
        <v>29</v>
      </c>
      <c r="AQ163" s="24" t="s">
        <v>29</v>
      </c>
      <c r="AR163" s="24" t="s">
        <v>29</v>
      </c>
      <c r="AS163" s="24" t="s">
        <v>29</v>
      </c>
      <c r="AT163" s="24" t="s">
        <v>29</v>
      </c>
      <c r="AU163" s="24" t="s">
        <v>29</v>
      </c>
      <c r="AV163" s="24" t="s">
        <v>29</v>
      </c>
      <c r="AW163" s="24" t="s">
        <v>29</v>
      </c>
      <c r="AX163" s="24" t="s">
        <v>29</v>
      </c>
      <c r="AY163" s="24" t="s">
        <v>29</v>
      </c>
      <c r="AZ163" s="24" t="s">
        <v>29</v>
      </c>
      <c r="BA163" s="24" t="s">
        <v>29</v>
      </c>
      <c r="BB163" s="24" t="s">
        <v>29</v>
      </c>
      <c r="BC163" s="24" t="s">
        <v>29</v>
      </c>
      <c r="BD163" s="24" t="s">
        <v>29</v>
      </c>
      <c r="BE163" s="24" t="s">
        <v>29</v>
      </c>
      <c r="BF163" s="24" t="s">
        <v>29</v>
      </c>
      <c r="BG163" s="24" t="s">
        <v>29</v>
      </c>
      <c r="BH163" s="24" t="s">
        <v>29</v>
      </c>
      <c r="BI163" s="24" t="s">
        <v>29</v>
      </c>
      <c r="BJ163" s="24" t="s">
        <v>29</v>
      </c>
      <c r="BK163" s="24" t="s">
        <v>29</v>
      </c>
      <c r="BL163" s="24" t="s">
        <v>29</v>
      </c>
      <c r="BM163" s="24" t="s">
        <v>29</v>
      </c>
      <c r="BN163" s="24" t="s">
        <v>29</v>
      </c>
      <c r="BO163" s="24" t="s">
        <v>29</v>
      </c>
      <c r="BP163" s="24" t="s">
        <v>29</v>
      </c>
      <c r="BQ163" s="24" t="s">
        <v>29</v>
      </c>
      <c r="BR163" s="24" t="s">
        <v>29</v>
      </c>
      <c r="BS163" s="24" t="s">
        <v>29</v>
      </c>
      <c r="BT163" s="24" t="s">
        <v>29</v>
      </c>
      <c r="BU163" s="24" t="s">
        <v>29</v>
      </c>
      <c r="BV163" s="24" t="s">
        <v>29</v>
      </c>
      <c r="BW163" s="24" t="s">
        <v>29</v>
      </c>
      <c r="BX163" s="24" t="s">
        <v>29</v>
      </c>
      <c r="BY163" s="24" t="s">
        <v>29</v>
      </c>
      <c r="BZ163" s="24" t="s">
        <v>29</v>
      </c>
      <c r="CA163" s="24" t="s">
        <v>29</v>
      </c>
      <c r="CB163" s="24" t="s">
        <v>29</v>
      </c>
    </row>
    <row r="164" spans="2:80" s="1" customFormat="1" ht="13.9" customHeight="1">
      <c r="B164" s="57" t="s">
        <v>756</v>
      </c>
      <c r="C164" s="59" t="str">
        <f>Individual_Scores_Men_Var!C164</f>
        <v/>
      </c>
      <c r="D164" s="60" t="str">
        <f>Individual_Scores_Men_Var!D164</f>
        <v/>
      </c>
      <c r="E164" s="58"/>
      <c r="F164" s="13"/>
      <c r="G164" s="24" t="s">
        <v>29</v>
      </c>
      <c r="H164" s="24" t="s">
        <v>29</v>
      </c>
      <c r="I164" s="24" t="s">
        <v>29</v>
      </c>
      <c r="J164" s="24" t="s">
        <v>29</v>
      </c>
      <c r="K164" s="24" t="s">
        <v>29</v>
      </c>
      <c r="L164" s="24" t="s">
        <v>29</v>
      </c>
      <c r="M164" s="24" t="s">
        <v>29</v>
      </c>
      <c r="N164" s="24" t="s">
        <v>29</v>
      </c>
      <c r="O164" s="24" t="s">
        <v>29</v>
      </c>
      <c r="P164" s="24" t="s">
        <v>29</v>
      </c>
      <c r="Q164" s="24" t="s">
        <v>29</v>
      </c>
      <c r="R164" s="24" t="s">
        <v>29</v>
      </c>
      <c r="S164" s="24" t="s">
        <v>29</v>
      </c>
      <c r="T164" s="24" t="s">
        <v>29</v>
      </c>
      <c r="U164" s="24" t="s">
        <v>29</v>
      </c>
      <c r="V164" s="24" t="s">
        <v>29</v>
      </c>
      <c r="W164" s="24" t="s">
        <v>29</v>
      </c>
      <c r="X164" s="24" t="s">
        <v>29</v>
      </c>
      <c r="Y164" s="24" t="s">
        <v>29</v>
      </c>
      <c r="Z164" s="24" t="s">
        <v>29</v>
      </c>
      <c r="AA164" s="24" t="s">
        <v>29</v>
      </c>
      <c r="AB164" s="24" t="s">
        <v>29</v>
      </c>
      <c r="AC164" s="24" t="s">
        <v>29</v>
      </c>
      <c r="AD164" s="24" t="s">
        <v>29</v>
      </c>
      <c r="AE164" s="24" t="s">
        <v>29</v>
      </c>
      <c r="AF164" s="24" t="s">
        <v>29</v>
      </c>
      <c r="AG164" s="24" t="s">
        <v>29</v>
      </c>
      <c r="AH164" s="24" t="s">
        <v>29</v>
      </c>
      <c r="AI164" s="24" t="s">
        <v>29</v>
      </c>
      <c r="AJ164" s="24" t="s">
        <v>29</v>
      </c>
      <c r="AK164" s="24" t="s">
        <v>29</v>
      </c>
      <c r="AL164" s="24" t="s">
        <v>29</v>
      </c>
      <c r="AM164" s="24" t="s">
        <v>29</v>
      </c>
      <c r="AN164" s="24" t="s">
        <v>29</v>
      </c>
      <c r="AO164" s="24" t="s">
        <v>29</v>
      </c>
      <c r="AP164" s="24" t="s">
        <v>29</v>
      </c>
      <c r="AQ164" s="24" t="s">
        <v>29</v>
      </c>
      <c r="AR164" s="24" t="s">
        <v>29</v>
      </c>
      <c r="AS164" s="24" t="s">
        <v>29</v>
      </c>
      <c r="AT164" s="24" t="s">
        <v>29</v>
      </c>
      <c r="AU164" s="24" t="s">
        <v>29</v>
      </c>
      <c r="AV164" s="24" t="s">
        <v>29</v>
      </c>
      <c r="AW164" s="24" t="s">
        <v>29</v>
      </c>
      <c r="AX164" s="24" t="s">
        <v>29</v>
      </c>
      <c r="AY164" s="24" t="s">
        <v>29</v>
      </c>
      <c r="AZ164" s="24" t="s">
        <v>29</v>
      </c>
      <c r="BA164" s="24" t="s">
        <v>29</v>
      </c>
      <c r="BB164" s="24" t="s">
        <v>29</v>
      </c>
      <c r="BC164" s="24" t="s">
        <v>29</v>
      </c>
      <c r="BD164" s="24" t="s">
        <v>29</v>
      </c>
      <c r="BE164" s="24" t="s">
        <v>29</v>
      </c>
      <c r="BF164" s="24" t="s">
        <v>29</v>
      </c>
      <c r="BG164" s="24" t="s">
        <v>29</v>
      </c>
      <c r="BH164" s="24" t="s">
        <v>29</v>
      </c>
      <c r="BI164" s="24" t="s">
        <v>29</v>
      </c>
      <c r="BJ164" s="24" t="s">
        <v>29</v>
      </c>
      <c r="BK164" s="24" t="s">
        <v>29</v>
      </c>
      <c r="BL164" s="24" t="s">
        <v>29</v>
      </c>
      <c r="BM164" s="24" t="s">
        <v>29</v>
      </c>
      <c r="BN164" s="24" t="s">
        <v>29</v>
      </c>
      <c r="BO164" s="24" t="s">
        <v>29</v>
      </c>
      <c r="BP164" s="24" t="s">
        <v>29</v>
      </c>
      <c r="BQ164" s="24" t="s">
        <v>29</v>
      </c>
      <c r="BR164" s="24" t="s">
        <v>29</v>
      </c>
      <c r="BS164" s="24" t="s">
        <v>29</v>
      </c>
      <c r="BT164" s="24" t="s">
        <v>29</v>
      </c>
      <c r="BU164" s="24" t="s">
        <v>29</v>
      </c>
      <c r="BV164" s="24" t="s">
        <v>29</v>
      </c>
      <c r="BW164" s="24" t="s">
        <v>29</v>
      </c>
      <c r="BX164" s="24" t="s">
        <v>29</v>
      </c>
      <c r="BY164" s="24" t="s">
        <v>29</v>
      </c>
      <c r="BZ164" s="24" t="s">
        <v>29</v>
      </c>
      <c r="CA164" s="24" t="s">
        <v>29</v>
      </c>
      <c r="CB164" s="24" t="s">
        <v>29</v>
      </c>
    </row>
    <row r="165" spans="2:80" s="1" customFormat="1" ht="13.9" customHeight="1">
      <c r="B165" s="57" t="s">
        <v>756</v>
      </c>
      <c r="C165" s="59" t="str">
        <f>Individual_Scores_Men_Var!C165</f>
        <v/>
      </c>
      <c r="D165" s="60" t="str">
        <f>Individual_Scores_Men_Var!D165</f>
        <v/>
      </c>
      <c r="E165" s="58"/>
      <c r="F165" s="13"/>
      <c r="G165" s="24" t="s">
        <v>29</v>
      </c>
      <c r="H165" s="24" t="s">
        <v>29</v>
      </c>
      <c r="I165" s="24" t="s">
        <v>29</v>
      </c>
      <c r="J165" s="24" t="s">
        <v>29</v>
      </c>
      <c r="K165" s="24" t="s">
        <v>29</v>
      </c>
      <c r="L165" s="24" t="s">
        <v>29</v>
      </c>
      <c r="M165" s="24" t="s">
        <v>29</v>
      </c>
      <c r="N165" s="24" t="s">
        <v>29</v>
      </c>
      <c r="O165" s="24" t="s">
        <v>29</v>
      </c>
      <c r="P165" s="24" t="s">
        <v>29</v>
      </c>
      <c r="Q165" s="24" t="s">
        <v>29</v>
      </c>
      <c r="R165" s="24" t="s">
        <v>29</v>
      </c>
      <c r="S165" s="24" t="s">
        <v>29</v>
      </c>
      <c r="T165" s="24" t="s">
        <v>29</v>
      </c>
      <c r="U165" s="24" t="s">
        <v>29</v>
      </c>
      <c r="V165" s="24" t="s">
        <v>29</v>
      </c>
      <c r="W165" s="24" t="s">
        <v>29</v>
      </c>
      <c r="X165" s="24" t="s">
        <v>29</v>
      </c>
      <c r="Y165" s="24" t="s">
        <v>29</v>
      </c>
      <c r="Z165" s="24" t="s">
        <v>29</v>
      </c>
      <c r="AA165" s="24" t="s">
        <v>29</v>
      </c>
      <c r="AB165" s="24" t="s">
        <v>29</v>
      </c>
      <c r="AC165" s="24" t="s">
        <v>29</v>
      </c>
      <c r="AD165" s="24" t="s">
        <v>29</v>
      </c>
      <c r="AE165" s="24" t="s">
        <v>29</v>
      </c>
      <c r="AF165" s="24" t="s">
        <v>29</v>
      </c>
      <c r="AG165" s="24" t="s">
        <v>29</v>
      </c>
      <c r="AH165" s="24" t="s">
        <v>29</v>
      </c>
      <c r="AI165" s="24" t="s">
        <v>29</v>
      </c>
      <c r="AJ165" s="24" t="s">
        <v>29</v>
      </c>
      <c r="AK165" s="24" t="s">
        <v>29</v>
      </c>
      <c r="AL165" s="24" t="s">
        <v>29</v>
      </c>
      <c r="AM165" s="24" t="s">
        <v>29</v>
      </c>
      <c r="AN165" s="24" t="s">
        <v>29</v>
      </c>
      <c r="AO165" s="24" t="s">
        <v>29</v>
      </c>
      <c r="AP165" s="24" t="s">
        <v>29</v>
      </c>
      <c r="AQ165" s="24" t="s">
        <v>29</v>
      </c>
      <c r="AR165" s="24" t="s">
        <v>29</v>
      </c>
      <c r="AS165" s="24" t="s">
        <v>29</v>
      </c>
      <c r="AT165" s="24" t="s">
        <v>29</v>
      </c>
      <c r="AU165" s="24" t="s">
        <v>29</v>
      </c>
      <c r="AV165" s="24" t="s">
        <v>29</v>
      </c>
      <c r="AW165" s="24" t="s">
        <v>29</v>
      </c>
      <c r="AX165" s="24" t="s">
        <v>29</v>
      </c>
      <c r="AY165" s="24" t="s">
        <v>29</v>
      </c>
      <c r="AZ165" s="24" t="s">
        <v>29</v>
      </c>
      <c r="BA165" s="24" t="s">
        <v>29</v>
      </c>
      <c r="BB165" s="24" t="s">
        <v>29</v>
      </c>
      <c r="BC165" s="24" t="s">
        <v>29</v>
      </c>
      <c r="BD165" s="24" t="s">
        <v>29</v>
      </c>
      <c r="BE165" s="24" t="s">
        <v>29</v>
      </c>
      <c r="BF165" s="24" t="s">
        <v>29</v>
      </c>
      <c r="BG165" s="24" t="s">
        <v>29</v>
      </c>
      <c r="BH165" s="24" t="s">
        <v>29</v>
      </c>
      <c r="BI165" s="24" t="s">
        <v>29</v>
      </c>
      <c r="BJ165" s="24" t="s">
        <v>29</v>
      </c>
      <c r="BK165" s="24" t="s">
        <v>29</v>
      </c>
      <c r="BL165" s="24" t="s">
        <v>29</v>
      </c>
      <c r="BM165" s="24" t="s">
        <v>29</v>
      </c>
      <c r="BN165" s="24" t="s">
        <v>29</v>
      </c>
      <c r="BO165" s="24" t="s">
        <v>29</v>
      </c>
      <c r="BP165" s="24" t="s">
        <v>29</v>
      </c>
      <c r="BQ165" s="24" t="s">
        <v>29</v>
      </c>
      <c r="BR165" s="24" t="s">
        <v>29</v>
      </c>
      <c r="BS165" s="24" t="s">
        <v>29</v>
      </c>
      <c r="BT165" s="24" t="s">
        <v>29</v>
      </c>
      <c r="BU165" s="24" t="s">
        <v>29</v>
      </c>
      <c r="BV165" s="24" t="s">
        <v>29</v>
      </c>
      <c r="BW165" s="24" t="s">
        <v>29</v>
      </c>
      <c r="BX165" s="24" t="s">
        <v>29</v>
      </c>
      <c r="BY165" s="24" t="s">
        <v>29</v>
      </c>
      <c r="BZ165" s="24" t="s">
        <v>29</v>
      </c>
      <c r="CA165" s="24" t="s">
        <v>29</v>
      </c>
      <c r="CB165" s="24" t="s">
        <v>29</v>
      </c>
    </row>
    <row r="166" spans="2:80" s="1" customFormat="1" ht="13.9" customHeight="1">
      <c r="B166" s="57" t="s">
        <v>29</v>
      </c>
      <c r="C166" s="57" t="s">
        <v>29</v>
      </c>
      <c r="D166" s="57" t="s">
        <v>29</v>
      </c>
      <c r="E166" s="61"/>
      <c r="G166" s="24" t="s">
        <v>29</v>
      </c>
      <c r="H166" s="24" t="s">
        <v>29</v>
      </c>
      <c r="I166" s="24" t="s">
        <v>29</v>
      </c>
      <c r="J166" s="24" t="s">
        <v>29</v>
      </c>
      <c r="K166" s="24" t="s">
        <v>29</v>
      </c>
      <c r="L166" s="24" t="s">
        <v>29</v>
      </c>
      <c r="M166" s="24" t="s">
        <v>29</v>
      </c>
      <c r="N166" s="24" t="s">
        <v>29</v>
      </c>
      <c r="O166" s="24" t="s">
        <v>29</v>
      </c>
      <c r="P166" s="24" t="s">
        <v>29</v>
      </c>
      <c r="Q166" s="24" t="s">
        <v>29</v>
      </c>
      <c r="R166" s="24" t="s">
        <v>29</v>
      </c>
      <c r="S166" s="24" t="s">
        <v>29</v>
      </c>
      <c r="T166" s="24" t="s">
        <v>29</v>
      </c>
      <c r="U166" s="24" t="s">
        <v>29</v>
      </c>
      <c r="V166" s="24" t="s">
        <v>29</v>
      </c>
      <c r="W166" s="24" t="s">
        <v>29</v>
      </c>
      <c r="X166" s="24" t="s">
        <v>29</v>
      </c>
      <c r="Y166" s="24" t="s">
        <v>29</v>
      </c>
      <c r="Z166" s="24" t="s">
        <v>29</v>
      </c>
      <c r="AA166" s="24" t="s">
        <v>29</v>
      </c>
      <c r="AB166" s="24" t="s">
        <v>29</v>
      </c>
      <c r="AC166" s="24" t="s">
        <v>29</v>
      </c>
      <c r="AD166" s="24" t="s">
        <v>29</v>
      </c>
      <c r="AE166" s="24" t="s">
        <v>29</v>
      </c>
      <c r="AF166" s="24" t="s">
        <v>29</v>
      </c>
      <c r="AG166" s="24" t="s">
        <v>29</v>
      </c>
      <c r="AH166" s="24" t="s">
        <v>29</v>
      </c>
      <c r="AI166" s="24" t="s">
        <v>29</v>
      </c>
      <c r="AJ166" s="24" t="s">
        <v>29</v>
      </c>
      <c r="AK166" s="24" t="s">
        <v>29</v>
      </c>
      <c r="AL166" s="24" t="s">
        <v>29</v>
      </c>
      <c r="AM166" s="24" t="s">
        <v>29</v>
      </c>
      <c r="AN166" s="24" t="s">
        <v>29</v>
      </c>
      <c r="AO166" s="24" t="s">
        <v>29</v>
      </c>
      <c r="AP166" s="24" t="s">
        <v>29</v>
      </c>
      <c r="AQ166" s="24" t="s">
        <v>29</v>
      </c>
      <c r="AR166" s="24" t="s">
        <v>29</v>
      </c>
      <c r="AS166" s="24" t="s">
        <v>29</v>
      </c>
      <c r="AT166" s="24" t="s">
        <v>29</v>
      </c>
      <c r="AU166" s="24" t="s">
        <v>29</v>
      </c>
      <c r="AV166" s="24" t="s">
        <v>29</v>
      </c>
      <c r="AW166" s="24" t="s">
        <v>29</v>
      </c>
      <c r="AX166" s="24" t="s">
        <v>29</v>
      </c>
      <c r="AY166" s="24" t="s">
        <v>29</v>
      </c>
      <c r="AZ166" s="24" t="s">
        <v>29</v>
      </c>
      <c r="BA166" s="24" t="s">
        <v>29</v>
      </c>
      <c r="BB166" s="24" t="s">
        <v>29</v>
      </c>
      <c r="BC166" s="24" t="s">
        <v>29</v>
      </c>
      <c r="BD166" s="24" t="s">
        <v>29</v>
      </c>
      <c r="BE166" s="24" t="s">
        <v>29</v>
      </c>
      <c r="BF166" s="24" t="s">
        <v>29</v>
      </c>
      <c r="BG166" s="24" t="s">
        <v>29</v>
      </c>
      <c r="BH166" s="24" t="s">
        <v>29</v>
      </c>
      <c r="BI166" s="24" t="s">
        <v>29</v>
      </c>
      <c r="BJ166" s="24" t="s">
        <v>29</v>
      </c>
      <c r="BK166" s="24" t="s">
        <v>29</v>
      </c>
      <c r="BL166" s="24" t="s">
        <v>29</v>
      </c>
      <c r="BM166" s="24" t="s">
        <v>29</v>
      </c>
      <c r="BN166" s="24" t="s">
        <v>29</v>
      </c>
      <c r="BO166" s="24" t="s">
        <v>29</v>
      </c>
      <c r="BP166" s="24" t="s">
        <v>29</v>
      </c>
      <c r="BQ166" s="24" t="s">
        <v>29</v>
      </c>
      <c r="BR166" s="24" t="s">
        <v>29</v>
      </c>
      <c r="BS166" s="24" t="s">
        <v>29</v>
      </c>
      <c r="BT166" s="24" t="s">
        <v>29</v>
      </c>
      <c r="BU166" s="24" t="s">
        <v>29</v>
      </c>
      <c r="BV166" s="24" t="s">
        <v>29</v>
      </c>
      <c r="BW166" s="24" t="s">
        <v>29</v>
      </c>
      <c r="BX166" s="24" t="s">
        <v>29</v>
      </c>
      <c r="BY166" s="24" t="s">
        <v>29</v>
      </c>
      <c r="BZ166" s="24" t="s">
        <v>29</v>
      </c>
      <c r="CA166" s="24" t="s">
        <v>29</v>
      </c>
      <c r="CB166" s="24" t="s">
        <v>29</v>
      </c>
    </row>
    <row r="167" spans="2:80" s="1" customFormat="1" ht="13.9" customHeight="1">
      <c r="B167" s="57" t="s">
        <v>29</v>
      </c>
      <c r="C167" s="57" t="s">
        <v>29</v>
      </c>
      <c r="D167" s="57" t="s">
        <v>29</v>
      </c>
      <c r="E167" s="61"/>
      <c r="G167" s="24" t="s">
        <v>29</v>
      </c>
      <c r="H167" s="24" t="s">
        <v>29</v>
      </c>
      <c r="I167" s="24" t="s">
        <v>29</v>
      </c>
      <c r="J167" s="24" t="s">
        <v>29</v>
      </c>
      <c r="K167" s="24" t="s">
        <v>29</v>
      </c>
      <c r="L167" s="24" t="s">
        <v>29</v>
      </c>
      <c r="M167" s="24" t="s">
        <v>29</v>
      </c>
      <c r="N167" s="24" t="s">
        <v>29</v>
      </c>
      <c r="O167" s="24" t="s">
        <v>29</v>
      </c>
      <c r="P167" s="24" t="s">
        <v>29</v>
      </c>
      <c r="Q167" s="24" t="s">
        <v>29</v>
      </c>
      <c r="R167" s="24" t="s">
        <v>29</v>
      </c>
      <c r="S167" s="24" t="s">
        <v>29</v>
      </c>
      <c r="T167" s="24" t="s">
        <v>29</v>
      </c>
      <c r="U167" s="24" t="s">
        <v>29</v>
      </c>
      <c r="V167" s="24" t="s">
        <v>29</v>
      </c>
      <c r="W167" s="24" t="s">
        <v>29</v>
      </c>
      <c r="X167" s="24" t="s">
        <v>29</v>
      </c>
      <c r="Y167" s="24" t="s">
        <v>29</v>
      </c>
      <c r="Z167" s="24" t="s">
        <v>29</v>
      </c>
      <c r="AA167" s="24" t="s">
        <v>29</v>
      </c>
      <c r="AB167" s="24" t="s">
        <v>29</v>
      </c>
      <c r="AC167" s="24" t="s">
        <v>29</v>
      </c>
      <c r="AD167" s="24" t="s">
        <v>29</v>
      </c>
      <c r="AE167" s="24" t="s">
        <v>29</v>
      </c>
      <c r="AF167" s="24" t="s">
        <v>29</v>
      </c>
      <c r="AG167" s="24" t="s">
        <v>29</v>
      </c>
      <c r="AH167" s="24" t="s">
        <v>29</v>
      </c>
      <c r="AI167" s="24" t="s">
        <v>29</v>
      </c>
      <c r="AJ167" s="24" t="s">
        <v>29</v>
      </c>
      <c r="AK167" s="24" t="s">
        <v>29</v>
      </c>
      <c r="AL167" s="24" t="s">
        <v>29</v>
      </c>
      <c r="AM167" s="24" t="s">
        <v>29</v>
      </c>
      <c r="AN167" s="24" t="s">
        <v>29</v>
      </c>
      <c r="AO167" s="24" t="s">
        <v>29</v>
      </c>
      <c r="AP167" s="24" t="s">
        <v>29</v>
      </c>
      <c r="AQ167" s="24" t="s">
        <v>29</v>
      </c>
      <c r="AR167" s="24" t="s">
        <v>29</v>
      </c>
      <c r="AS167" s="24" t="s">
        <v>29</v>
      </c>
      <c r="AT167" s="24" t="s">
        <v>29</v>
      </c>
      <c r="AU167" s="24" t="s">
        <v>29</v>
      </c>
      <c r="AV167" s="24" t="s">
        <v>29</v>
      </c>
      <c r="AW167" s="24" t="s">
        <v>29</v>
      </c>
      <c r="AX167" s="24" t="s">
        <v>29</v>
      </c>
      <c r="AY167" s="24" t="s">
        <v>29</v>
      </c>
      <c r="AZ167" s="24" t="s">
        <v>29</v>
      </c>
      <c r="BA167" s="24" t="s">
        <v>29</v>
      </c>
      <c r="BB167" s="24" t="s">
        <v>29</v>
      </c>
      <c r="BC167" s="24" t="s">
        <v>29</v>
      </c>
      <c r="BD167" s="24" t="s">
        <v>29</v>
      </c>
      <c r="BE167" s="24" t="s">
        <v>29</v>
      </c>
      <c r="BF167" s="24" t="s">
        <v>29</v>
      </c>
      <c r="BG167" s="24" t="s">
        <v>29</v>
      </c>
      <c r="BH167" s="24" t="s">
        <v>29</v>
      </c>
      <c r="BI167" s="24" t="s">
        <v>29</v>
      </c>
      <c r="BJ167" s="24" t="s">
        <v>29</v>
      </c>
      <c r="BK167" s="24" t="s">
        <v>29</v>
      </c>
      <c r="BL167" s="24" t="s">
        <v>29</v>
      </c>
      <c r="BM167" s="24" t="s">
        <v>29</v>
      </c>
      <c r="BN167" s="24" t="s">
        <v>29</v>
      </c>
      <c r="BO167" s="24" t="s">
        <v>29</v>
      </c>
      <c r="BP167" s="24" t="s">
        <v>29</v>
      </c>
      <c r="BQ167" s="24" t="s">
        <v>29</v>
      </c>
      <c r="BR167" s="24" t="s">
        <v>29</v>
      </c>
      <c r="BS167" s="24" t="s">
        <v>29</v>
      </c>
      <c r="BT167" s="24" t="s">
        <v>29</v>
      </c>
      <c r="BU167" s="24" t="s">
        <v>29</v>
      </c>
      <c r="BV167" s="24" t="s">
        <v>29</v>
      </c>
      <c r="BW167" s="24" t="s">
        <v>29</v>
      </c>
      <c r="BX167" s="24" t="s">
        <v>29</v>
      </c>
      <c r="BY167" s="24" t="s">
        <v>29</v>
      </c>
      <c r="BZ167" s="24" t="s">
        <v>29</v>
      </c>
      <c r="CA167" s="24" t="s">
        <v>29</v>
      </c>
      <c r="CB167" s="24" t="s">
        <v>29</v>
      </c>
    </row>
    <row r="168" spans="2:80" s="1" customFormat="1" ht="13.9" customHeight="1">
      <c r="B168" s="57" t="str">
        <f>Roster_Selection_Men!AB229&amp;" " &amp; "V "</f>
        <v xml:space="preserve">Southeastern Illinois College V </v>
      </c>
      <c r="C168" s="57" t="str">
        <f>Roster_Selection_Men!AD229</f>
        <v>11-183794</v>
      </c>
      <c r="D168" s="57" t="str">
        <f>Roster_Selection_Men!AE229</f>
        <v>Conner Bennett</v>
      </c>
      <c r="E168" s="58"/>
      <c r="F168" s="1" t="str">
        <f>IF(ISERROR(Individual_Scores_Men_Var!E168), " ", IF(Individual_Scores_Men_Var!E168 = "Yes", "Yes", "  "))</f>
        <v xml:space="preserve">  </v>
      </c>
      <c r="G168" s="24" t="s">
        <v>738</v>
      </c>
      <c r="H168" s="44">
        <v>164</v>
      </c>
      <c r="I168" s="44">
        <v>160</v>
      </c>
      <c r="J168" s="44">
        <v>178</v>
      </c>
      <c r="K168" s="44">
        <v>163</v>
      </c>
      <c r="L168" s="44">
        <v>180</v>
      </c>
      <c r="M168" s="44">
        <v>237</v>
      </c>
      <c r="N168" s="44">
        <v>173</v>
      </c>
      <c r="O168" s="44">
        <v>157</v>
      </c>
      <c r="P168" s="44">
        <v>126</v>
      </c>
      <c r="Q168" s="44">
        <v>170</v>
      </c>
      <c r="R168" s="44">
        <v>182</v>
      </c>
      <c r="S168" s="44">
        <v>152</v>
      </c>
      <c r="T168" s="19">
        <f>SUM(H168:S168)</f>
        <v>2042</v>
      </c>
      <c r="U168" s="19">
        <f>COUNTIF(H168:S168, "&gt;0" )</f>
        <v>12</v>
      </c>
      <c r="V168" s="19">
        <f>T168/U168</f>
        <v>170.16666666666666</v>
      </c>
      <c r="W168" s="24" t="s">
        <v>29</v>
      </c>
      <c r="X168" s="24" t="s">
        <v>29</v>
      </c>
      <c r="Y168" s="24" t="s">
        <v>29</v>
      </c>
      <c r="Z168" s="24" t="s">
        <v>29</v>
      </c>
      <c r="AA168" s="24" t="s">
        <v>29</v>
      </c>
      <c r="AB168" s="24" t="s">
        <v>29</v>
      </c>
      <c r="AC168" s="24" t="s">
        <v>29</v>
      </c>
      <c r="AD168" s="24" t="s">
        <v>29</v>
      </c>
      <c r="AE168" s="24" t="s">
        <v>29</v>
      </c>
      <c r="AF168" s="24" t="s">
        <v>29</v>
      </c>
      <c r="AG168" s="24" t="s">
        <v>29</v>
      </c>
      <c r="AH168" s="24" t="s">
        <v>29</v>
      </c>
      <c r="AI168" s="24" t="s">
        <v>29</v>
      </c>
      <c r="AJ168" s="24" t="s">
        <v>29</v>
      </c>
      <c r="AK168" s="24" t="s">
        <v>29</v>
      </c>
      <c r="AL168" s="24" t="s">
        <v>29</v>
      </c>
      <c r="AM168" s="24" t="s">
        <v>29</v>
      </c>
      <c r="AN168" s="24" t="s">
        <v>29</v>
      </c>
      <c r="AO168" s="24" t="s">
        <v>29</v>
      </c>
      <c r="AP168" s="24" t="s">
        <v>29</v>
      </c>
      <c r="AQ168" s="24" t="s">
        <v>29</v>
      </c>
      <c r="AR168" s="24" t="s">
        <v>29</v>
      </c>
      <c r="AS168" s="24" t="s">
        <v>29</v>
      </c>
      <c r="AT168" s="24" t="s">
        <v>29</v>
      </c>
      <c r="AU168" s="24" t="s">
        <v>29</v>
      </c>
      <c r="AV168" s="24" t="s">
        <v>29</v>
      </c>
      <c r="AW168" s="24" t="s">
        <v>29</v>
      </c>
      <c r="AX168" s="24" t="s">
        <v>29</v>
      </c>
      <c r="AY168" s="24" t="s">
        <v>29</v>
      </c>
      <c r="AZ168" s="24" t="s">
        <v>29</v>
      </c>
      <c r="BA168" s="24" t="s">
        <v>29</v>
      </c>
      <c r="BB168" s="24" t="s">
        <v>29</v>
      </c>
      <c r="BC168" s="24" t="s">
        <v>29</v>
      </c>
      <c r="BD168" s="24" t="s">
        <v>29</v>
      </c>
      <c r="BE168" s="24" t="s">
        <v>29</v>
      </c>
      <c r="BF168" s="24" t="s">
        <v>29</v>
      </c>
      <c r="BG168" s="24" t="s">
        <v>29</v>
      </c>
      <c r="BH168" s="24" t="s">
        <v>29</v>
      </c>
      <c r="BI168" s="24" t="s">
        <v>29</v>
      </c>
      <c r="BJ168" s="24" t="s">
        <v>29</v>
      </c>
      <c r="BK168" s="24" t="s">
        <v>29</v>
      </c>
      <c r="BL168" s="24" t="s">
        <v>29</v>
      </c>
      <c r="BM168" s="24" t="s">
        <v>29</v>
      </c>
      <c r="BN168" s="24" t="s">
        <v>29</v>
      </c>
      <c r="BO168" s="24" t="s">
        <v>29</v>
      </c>
      <c r="BP168" s="24" t="s">
        <v>29</v>
      </c>
      <c r="BQ168" s="24" t="s">
        <v>29</v>
      </c>
      <c r="BR168" s="24" t="s">
        <v>29</v>
      </c>
      <c r="BS168" s="24" t="s">
        <v>29</v>
      </c>
      <c r="BT168" s="24" t="s">
        <v>29</v>
      </c>
      <c r="BU168" s="24" t="s">
        <v>29</v>
      </c>
      <c r="BV168" s="24" t="s">
        <v>29</v>
      </c>
      <c r="BW168" s="24" t="s">
        <v>29</v>
      </c>
      <c r="BX168" s="24" t="s">
        <v>29</v>
      </c>
      <c r="BY168" s="24" t="s">
        <v>29</v>
      </c>
      <c r="BZ168" s="24" t="s">
        <v>29</v>
      </c>
      <c r="CA168" s="24" t="s">
        <v>29</v>
      </c>
      <c r="CB168" s="24" t="s">
        <v>29</v>
      </c>
    </row>
    <row r="169" spans="2:80" s="1" customFormat="1" ht="13.9" customHeight="1">
      <c r="B169" s="57" t="str">
        <f>Roster_Selection_Men!AB230&amp;" " &amp; "V "</f>
        <v xml:space="preserve">Southeastern Illinois College V </v>
      </c>
      <c r="C169" s="57" t="str">
        <f>Roster_Selection_Men!AD230</f>
        <v>18-39879</v>
      </c>
      <c r="D169" s="57" t="str">
        <f>Roster_Selection_Men!AE230</f>
        <v>Connor McCague</v>
      </c>
      <c r="E169" s="58"/>
      <c r="F169" s="1" t="str">
        <f>IF(ISERROR(Individual_Scores_Men_Var!E169), " ", IF(Individual_Scores_Men_Var!E169 = "Yes", "Yes", "  "))</f>
        <v xml:space="preserve">  </v>
      </c>
      <c r="G169" s="24" t="s">
        <v>29</v>
      </c>
      <c r="H169" s="24" t="s">
        <v>29</v>
      </c>
      <c r="I169" s="24" t="s">
        <v>29</v>
      </c>
      <c r="J169" s="24" t="s">
        <v>29</v>
      </c>
      <c r="K169" s="24" t="s">
        <v>29</v>
      </c>
      <c r="L169" s="24" t="s">
        <v>29</v>
      </c>
      <c r="M169" s="24" t="s">
        <v>29</v>
      </c>
      <c r="N169" s="24" t="s">
        <v>29</v>
      </c>
      <c r="O169" s="24" t="s">
        <v>29</v>
      </c>
      <c r="P169" s="24" t="s">
        <v>29</v>
      </c>
      <c r="Q169" s="24" t="s">
        <v>29</v>
      </c>
      <c r="R169" s="24" t="s">
        <v>29</v>
      </c>
      <c r="S169" s="24" t="s">
        <v>29</v>
      </c>
      <c r="T169" s="24" t="s">
        <v>29</v>
      </c>
      <c r="U169" s="24" t="s">
        <v>29</v>
      </c>
      <c r="V169" s="24" t="s">
        <v>29</v>
      </c>
      <c r="W169" s="24" t="s">
        <v>29</v>
      </c>
      <c r="X169" s="24" t="s">
        <v>29</v>
      </c>
      <c r="Y169" s="24" t="s">
        <v>29</v>
      </c>
      <c r="Z169" s="24" t="s">
        <v>29</v>
      </c>
      <c r="AA169" s="24" t="s">
        <v>29</v>
      </c>
      <c r="AB169" s="24" t="s">
        <v>29</v>
      </c>
      <c r="AC169" s="24" t="s">
        <v>29</v>
      </c>
      <c r="AD169" s="24" t="s">
        <v>29</v>
      </c>
      <c r="AE169" s="24" t="s">
        <v>29</v>
      </c>
      <c r="AF169" s="24" t="s">
        <v>29</v>
      </c>
      <c r="AG169" s="24" t="s">
        <v>29</v>
      </c>
      <c r="AH169" s="24" t="s">
        <v>29</v>
      </c>
      <c r="AI169" s="24" t="s">
        <v>29</v>
      </c>
      <c r="AJ169" s="24" t="s">
        <v>29</v>
      </c>
      <c r="AK169" s="24" t="s">
        <v>29</v>
      </c>
      <c r="AL169" s="24" t="s">
        <v>29</v>
      </c>
      <c r="AM169" s="24" t="s">
        <v>29</v>
      </c>
      <c r="AN169" s="24" t="s">
        <v>29</v>
      </c>
      <c r="AO169" s="24" t="s">
        <v>29</v>
      </c>
      <c r="AP169" s="24" t="s">
        <v>29</v>
      </c>
      <c r="AQ169" s="24" t="s">
        <v>29</v>
      </c>
      <c r="AR169" s="24" t="s">
        <v>29</v>
      </c>
      <c r="AS169" s="24" t="s">
        <v>29</v>
      </c>
      <c r="AT169" s="24" t="s">
        <v>29</v>
      </c>
      <c r="AU169" s="24" t="s">
        <v>29</v>
      </c>
      <c r="AV169" s="24" t="s">
        <v>29</v>
      </c>
      <c r="AW169" s="24" t="s">
        <v>29</v>
      </c>
      <c r="AX169" s="24" t="s">
        <v>29</v>
      </c>
      <c r="AY169" s="24" t="s">
        <v>29</v>
      </c>
      <c r="AZ169" s="24" t="s">
        <v>29</v>
      </c>
      <c r="BA169" s="24" t="s">
        <v>29</v>
      </c>
      <c r="BB169" s="24" t="s">
        <v>29</v>
      </c>
      <c r="BC169" s="24" t="s">
        <v>29</v>
      </c>
      <c r="BD169" s="24" t="s">
        <v>29</v>
      </c>
      <c r="BE169" s="24" t="s">
        <v>29</v>
      </c>
      <c r="BF169" s="24" t="s">
        <v>29</v>
      </c>
      <c r="BG169" s="24" t="s">
        <v>29</v>
      </c>
      <c r="BH169" s="24" t="s">
        <v>29</v>
      </c>
      <c r="BI169" s="24" t="s">
        <v>29</v>
      </c>
      <c r="BJ169" s="24" t="s">
        <v>29</v>
      </c>
      <c r="BK169" s="24" t="s">
        <v>29</v>
      </c>
      <c r="BL169" s="24" t="s">
        <v>29</v>
      </c>
      <c r="BM169" s="24" t="s">
        <v>29</v>
      </c>
      <c r="BN169" s="24" t="s">
        <v>29</v>
      </c>
      <c r="BO169" s="24" t="s">
        <v>29</v>
      </c>
      <c r="BP169" s="24" t="s">
        <v>29</v>
      </c>
      <c r="BQ169" s="24" t="s">
        <v>29</v>
      </c>
      <c r="BR169" s="24" t="s">
        <v>29</v>
      </c>
      <c r="BS169" s="24" t="s">
        <v>29</v>
      </c>
      <c r="BT169" s="24" t="s">
        <v>29</v>
      </c>
      <c r="BU169" s="24" t="s">
        <v>29</v>
      </c>
      <c r="BV169" s="24" t="s">
        <v>29</v>
      </c>
      <c r="BW169" s="24" t="s">
        <v>29</v>
      </c>
      <c r="BX169" s="24" t="s">
        <v>29</v>
      </c>
      <c r="BY169" s="24" t="s">
        <v>29</v>
      </c>
      <c r="BZ169" s="24" t="s">
        <v>29</v>
      </c>
      <c r="CA169" s="24" t="s">
        <v>29</v>
      </c>
      <c r="CB169" s="24" t="s">
        <v>29</v>
      </c>
    </row>
    <row r="170" spans="2:80" s="1" customFormat="1" ht="13.9" customHeight="1">
      <c r="B170" s="57" t="str">
        <f>Roster_Selection_Men!AB231&amp;" " &amp; "V "</f>
        <v xml:space="preserve">Southeastern Illinois College V </v>
      </c>
      <c r="C170" s="57" t="str">
        <f>Roster_Selection_Men!AD231</f>
        <v>16-144529</v>
      </c>
      <c r="D170" s="57" t="str">
        <f>Roster_Selection_Men!AE231</f>
        <v>Daden Moore</v>
      </c>
      <c r="E170" s="58"/>
      <c r="F170" s="1" t="str">
        <f>IF(ISERROR(Individual_Scores_Men_Var!E170), " ", IF(Individual_Scores_Men_Var!E170 = "Yes", "Yes", "  "))</f>
        <v xml:space="preserve">  </v>
      </c>
      <c r="G170" s="24" t="s">
        <v>29</v>
      </c>
      <c r="H170" s="24" t="s">
        <v>29</v>
      </c>
      <c r="I170" s="24" t="s">
        <v>29</v>
      </c>
      <c r="J170" s="24" t="s">
        <v>29</v>
      </c>
      <c r="K170" s="24" t="s">
        <v>29</v>
      </c>
      <c r="L170" s="24" t="s">
        <v>29</v>
      </c>
      <c r="M170" s="24" t="s">
        <v>29</v>
      </c>
      <c r="N170" s="24" t="s">
        <v>29</v>
      </c>
      <c r="O170" s="24" t="s">
        <v>29</v>
      </c>
      <c r="P170" s="24" t="s">
        <v>29</v>
      </c>
      <c r="Q170" s="24" t="s">
        <v>29</v>
      </c>
      <c r="R170" s="24" t="s">
        <v>29</v>
      </c>
      <c r="S170" s="24" t="s">
        <v>29</v>
      </c>
      <c r="T170" s="24" t="s">
        <v>29</v>
      </c>
      <c r="U170" s="24" t="s">
        <v>29</v>
      </c>
      <c r="V170" s="24" t="s">
        <v>29</v>
      </c>
      <c r="W170" s="24" t="s">
        <v>29</v>
      </c>
      <c r="X170" s="24" t="s">
        <v>29</v>
      </c>
      <c r="Y170" s="24" t="s">
        <v>29</v>
      </c>
      <c r="Z170" s="24" t="s">
        <v>29</v>
      </c>
      <c r="AA170" s="24" t="s">
        <v>29</v>
      </c>
      <c r="AB170" s="24" t="s">
        <v>29</v>
      </c>
      <c r="AC170" s="24" t="s">
        <v>29</v>
      </c>
      <c r="AD170" s="24" t="s">
        <v>29</v>
      </c>
      <c r="AE170" s="24" t="s">
        <v>29</v>
      </c>
      <c r="AF170" s="24" t="s">
        <v>29</v>
      </c>
      <c r="AG170" s="24" t="s">
        <v>29</v>
      </c>
      <c r="AH170" s="24" t="s">
        <v>29</v>
      </c>
      <c r="AI170" s="24" t="s">
        <v>29</v>
      </c>
      <c r="AJ170" s="24" t="s">
        <v>29</v>
      </c>
      <c r="AK170" s="24" t="s">
        <v>29</v>
      </c>
      <c r="AL170" s="24" t="s">
        <v>29</v>
      </c>
      <c r="AM170" s="24" t="s">
        <v>29</v>
      </c>
      <c r="AN170" s="24" t="s">
        <v>29</v>
      </c>
      <c r="AO170" s="24" t="s">
        <v>29</v>
      </c>
      <c r="AP170" s="24" t="s">
        <v>29</v>
      </c>
      <c r="AQ170" s="24" t="s">
        <v>29</v>
      </c>
      <c r="AR170" s="24" t="s">
        <v>29</v>
      </c>
      <c r="AS170" s="24" t="s">
        <v>29</v>
      </c>
      <c r="AT170" s="24" t="s">
        <v>29</v>
      </c>
      <c r="AU170" s="24" t="s">
        <v>29</v>
      </c>
      <c r="AV170" s="24" t="s">
        <v>29</v>
      </c>
      <c r="AW170" s="24" t="s">
        <v>29</v>
      </c>
      <c r="AX170" s="24" t="s">
        <v>29</v>
      </c>
      <c r="AY170" s="24" t="s">
        <v>29</v>
      </c>
      <c r="AZ170" s="24" t="s">
        <v>29</v>
      </c>
      <c r="BA170" s="24" t="s">
        <v>29</v>
      </c>
      <c r="BB170" s="24" t="s">
        <v>29</v>
      </c>
      <c r="BC170" s="24" t="s">
        <v>29</v>
      </c>
      <c r="BD170" s="24" t="s">
        <v>29</v>
      </c>
      <c r="BE170" s="24" t="s">
        <v>29</v>
      </c>
      <c r="BF170" s="24" t="s">
        <v>29</v>
      </c>
      <c r="BG170" s="24" t="s">
        <v>29</v>
      </c>
      <c r="BH170" s="24" t="s">
        <v>29</v>
      </c>
      <c r="BI170" s="24" t="s">
        <v>29</v>
      </c>
      <c r="BJ170" s="24" t="s">
        <v>29</v>
      </c>
      <c r="BK170" s="24" t="s">
        <v>29</v>
      </c>
      <c r="BL170" s="24" t="s">
        <v>29</v>
      </c>
      <c r="BM170" s="24" t="s">
        <v>29</v>
      </c>
      <c r="BN170" s="24" t="s">
        <v>29</v>
      </c>
      <c r="BO170" s="24" t="s">
        <v>29</v>
      </c>
      <c r="BP170" s="24" t="s">
        <v>29</v>
      </c>
      <c r="BQ170" s="24" t="s">
        <v>29</v>
      </c>
      <c r="BR170" s="24" t="s">
        <v>29</v>
      </c>
      <c r="BS170" s="24" t="s">
        <v>29</v>
      </c>
      <c r="BT170" s="24" t="s">
        <v>29</v>
      </c>
      <c r="BU170" s="24" t="s">
        <v>29</v>
      </c>
      <c r="BV170" s="24" t="s">
        <v>29</v>
      </c>
      <c r="BW170" s="24" t="s">
        <v>29</v>
      </c>
      <c r="BX170" s="24" t="s">
        <v>29</v>
      </c>
      <c r="BY170" s="24" t="s">
        <v>29</v>
      </c>
      <c r="BZ170" s="24" t="s">
        <v>29</v>
      </c>
      <c r="CA170" s="24" t="s">
        <v>29</v>
      </c>
      <c r="CB170" s="24" t="s">
        <v>29</v>
      </c>
    </row>
    <row r="171" spans="2:80" s="1" customFormat="1" ht="13.9" customHeight="1">
      <c r="B171" s="57" t="str">
        <f>Roster_Selection_Men!AB232&amp;" " &amp; "V "</f>
        <v xml:space="preserve">Southeastern Illinois College V </v>
      </c>
      <c r="C171" s="57" t="str">
        <f>Roster_Selection_Men!AD232</f>
        <v>22-93633</v>
      </c>
      <c r="D171" s="57" t="str">
        <f>Roster_Selection_Men!AE232</f>
        <v>Eli Fromm</v>
      </c>
      <c r="E171" s="58"/>
      <c r="F171" s="1" t="str">
        <f>IF(ISERROR(Individual_Scores_Men_Var!E171), " ", IF(Individual_Scores_Men_Var!E171 = "Yes", "Yes", "  "))</f>
        <v xml:space="preserve">  </v>
      </c>
      <c r="G171" s="24" t="s">
        <v>29</v>
      </c>
      <c r="H171" s="24" t="s">
        <v>29</v>
      </c>
      <c r="I171" s="24" t="s">
        <v>29</v>
      </c>
      <c r="J171" s="24" t="s">
        <v>29</v>
      </c>
      <c r="K171" s="24" t="s">
        <v>29</v>
      </c>
      <c r="L171" s="24" t="s">
        <v>29</v>
      </c>
      <c r="M171" s="24" t="s">
        <v>29</v>
      </c>
      <c r="N171" s="24" t="s">
        <v>29</v>
      </c>
      <c r="O171" s="24" t="s">
        <v>29</v>
      </c>
      <c r="P171" s="24" t="s">
        <v>29</v>
      </c>
      <c r="Q171" s="24" t="s">
        <v>29</v>
      </c>
      <c r="R171" s="24" t="s">
        <v>29</v>
      </c>
      <c r="S171" s="24" t="s">
        <v>29</v>
      </c>
      <c r="T171" s="24" t="s">
        <v>29</v>
      </c>
      <c r="U171" s="24" t="s">
        <v>29</v>
      </c>
      <c r="V171" s="24" t="s">
        <v>29</v>
      </c>
      <c r="W171" s="24" t="s">
        <v>29</v>
      </c>
      <c r="X171" s="24" t="s">
        <v>29</v>
      </c>
      <c r="Y171" s="24" t="s">
        <v>29</v>
      </c>
      <c r="Z171" s="24" t="s">
        <v>29</v>
      </c>
      <c r="AA171" s="24" t="s">
        <v>29</v>
      </c>
      <c r="AB171" s="24" t="s">
        <v>29</v>
      </c>
      <c r="AC171" s="24" t="s">
        <v>29</v>
      </c>
      <c r="AD171" s="24" t="s">
        <v>29</v>
      </c>
      <c r="AE171" s="24" t="s">
        <v>29</v>
      </c>
      <c r="AF171" s="24" t="s">
        <v>29</v>
      </c>
      <c r="AG171" s="24" t="s">
        <v>29</v>
      </c>
      <c r="AH171" s="24" t="s">
        <v>29</v>
      </c>
      <c r="AI171" s="24" t="s">
        <v>29</v>
      </c>
      <c r="AJ171" s="24" t="s">
        <v>29</v>
      </c>
      <c r="AK171" s="24" t="s">
        <v>29</v>
      </c>
      <c r="AL171" s="24" t="s">
        <v>29</v>
      </c>
      <c r="AM171" s="24" t="s">
        <v>29</v>
      </c>
      <c r="AN171" s="24" t="s">
        <v>29</v>
      </c>
      <c r="AO171" s="24" t="s">
        <v>29</v>
      </c>
      <c r="AP171" s="24" t="s">
        <v>29</v>
      </c>
      <c r="AQ171" s="24" t="s">
        <v>29</v>
      </c>
      <c r="AR171" s="24" t="s">
        <v>29</v>
      </c>
      <c r="AS171" s="24" t="s">
        <v>29</v>
      </c>
      <c r="AT171" s="24" t="s">
        <v>29</v>
      </c>
      <c r="AU171" s="24" t="s">
        <v>29</v>
      </c>
      <c r="AV171" s="24" t="s">
        <v>29</v>
      </c>
      <c r="AW171" s="24" t="s">
        <v>29</v>
      </c>
      <c r="AX171" s="24" t="s">
        <v>29</v>
      </c>
      <c r="AY171" s="24" t="s">
        <v>29</v>
      </c>
      <c r="AZ171" s="24" t="s">
        <v>29</v>
      </c>
      <c r="BA171" s="24" t="s">
        <v>29</v>
      </c>
      <c r="BB171" s="24" t="s">
        <v>29</v>
      </c>
      <c r="BC171" s="24" t="s">
        <v>29</v>
      </c>
      <c r="BD171" s="24" t="s">
        <v>29</v>
      </c>
      <c r="BE171" s="24" t="s">
        <v>29</v>
      </c>
      <c r="BF171" s="24" t="s">
        <v>29</v>
      </c>
      <c r="BG171" s="24" t="s">
        <v>29</v>
      </c>
      <c r="BH171" s="24" t="s">
        <v>29</v>
      </c>
      <c r="BI171" s="24" t="s">
        <v>29</v>
      </c>
      <c r="BJ171" s="24" t="s">
        <v>29</v>
      </c>
      <c r="BK171" s="24" t="s">
        <v>29</v>
      </c>
      <c r="BL171" s="24" t="s">
        <v>29</v>
      </c>
      <c r="BM171" s="24" t="s">
        <v>29</v>
      </c>
      <c r="BN171" s="24" t="s">
        <v>29</v>
      </c>
      <c r="BO171" s="24" t="s">
        <v>29</v>
      </c>
      <c r="BP171" s="24" t="s">
        <v>29</v>
      </c>
      <c r="BQ171" s="24" t="s">
        <v>29</v>
      </c>
      <c r="BR171" s="24" t="s">
        <v>29</v>
      </c>
      <c r="BS171" s="24" t="s">
        <v>29</v>
      </c>
      <c r="BT171" s="24" t="s">
        <v>29</v>
      </c>
      <c r="BU171" s="24" t="s">
        <v>29</v>
      </c>
      <c r="BV171" s="24" t="s">
        <v>29</v>
      </c>
      <c r="BW171" s="24" t="s">
        <v>29</v>
      </c>
      <c r="BX171" s="24" t="s">
        <v>29</v>
      </c>
      <c r="BY171" s="24" t="s">
        <v>29</v>
      </c>
      <c r="BZ171" s="24" t="s">
        <v>29</v>
      </c>
      <c r="CA171" s="24" t="s">
        <v>29</v>
      </c>
      <c r="CB171" s="24" t="s">
        <v>29</v>
      </c>
    </row>
    <row r="172" spans="2:80" s="1" customFormat="1" ht="13.9" customHeight="1">
      <c r="B172" s="57" t="str">
        <f>Roster_Selection_Men!AB233&amp;" " &amp; "V "</f>
        <v xml:space="preserve">Southeastern Illinois College V </v>
      </c>
      <c r="C172" s="57" t="str">
        <f>Roster_Selection_Men!AD233</f>
        <v>11-184002</v>
      </c>
      <c r="D172" s="57" t="str">
        <f>Roster_Selection_Men!AE233</f>
        <v>Jayden Vorhes</v>
      </c>
      <c r="E172" s="58"/>
      <c r="F172" s="1" t="str">
        <f>IF(ISERROR(Individual_Scores_Men_Var!E172), " ", IF(Individual_Scores_Men_Var!E172 = "Yes", "Yes", "  "))</f>
        <v xml:space="preserve">  </v>
      </c>
      <c r="G172" s="24" t="s">
        <v>29</v>
      </c>
      <c r="H172" s="24" t="s">
        <v>29</v>
      </c>
      <c r="I172" s="24" t="s">
        <v>29</v>
      </c>
      <c r="J172" s="24" t="s">
        <v>29</v>
      </c>
      <c r="K172" s="24" t="s">
        <v>29</v>
      </c>
      <c r="L172" s="24" t="s">
        <v>29</v>
      </c>
      <c r="M172" s="24" t="s">
        <v>29</v>
      </c>
      <c r="N172" s="24" t="s">
        <v>29</v>
      </c>
      <c r="O172" s="24" t="s">
        <v>29</v>
      </c>
      <c r="P172" s="24" t="s">
        <v>29</v>
      </c>
      <c r="Q172" s="24" t="s">
        <v>29</v>
      </c>
      <c r="R172" s="24" t="s">
        <v>29</v>
      </c>
      <c r="S172" s="24" t="s">
        <v>29</v>
      </c>
      <c r="T172" s="24" t="s">
        <v>29</v>
      </c>
      <c r="U172" s="24" t="s">
        <v>29</v>
      </c>
      <c r="V172" s="24" t="s">
        <v>29</v>
      </c>
      <c r="W172" s="24" t="s">
        <v>29</v>
      </c>
      <c r="X172" s="24" t="s">
        <v>29</v>
      </c>
      <c r="Y172" s="24" t="s">
        <v>29</v>
      </c>
      <c r="Z172" s="24" t="s">
        <v>29</v>
      </c>
      <c r="AA172" s="24" t="s">
        <v>29</v>
      </c>
      <c r="AB172" s="24" t="s">
        <v>29</v>
      </c>
      <c r="AC172" s="24" t="s">
        <v>29</v>
      </c>
      <c r="AD172" s="24" t="s">
        <v>29</v>
      </c>
      <c r="AE172" s="24" t="s">
        <v>29</v>
      </c>
      <c r="AF172" s="24" t="s">
        <v>29</v>
      </c>
      <c r="AG172" s="24" t="s">
        <v>29</v>
      </c>
      <c r="AH172" s="24" t="s">
        <v>29</v>
      </c>
      <c r="AI172" s="24" t="s">
        <v>29</v>
      </c>
      <c r="AJ172" s="24" t="s">
        <v>29</v>
      </c>
      <c r="AK172" s="24" t="s">
        <v>29</v>
      </c>
      <c r="AL172" s="24" t="s">
        <v>29</v>
      </c>
      <c r="AM172" s="24" t="s">
        <v>29</v>
      </c>
      <c r="AN172" s="24" t="s">
        <v>29</v>
      </c>
      <c r="AO172" s="24" t="s">
        <v>29</v>
      </c>
      <c r="AP172" s="24" t="s">
        <v>29</v>
      </c>
      <c r="AQ172" s="24" t="s">
        <v>29</v>
      </c>
      <c r="AR172" s="24" t="s">
        <v>29</v>
      </c>
      <c r="AS172" s="24" t="s">
        <v>29</v>
      </c>
      <c r="AT172" s="24" t="s">
        <v>29</v>
      </c>
      <c r="AU172" s="24" t="s">
        <v>29</v>
      </c>
      <c r="AV172" s="24" t="s">
        <v>29</v>
      </c>
      <c r="AW172" s="24" t="s">
        <v>29</v>
      </c>
      <c r="AX172" s="24" t="s">
        <v>29</v>
      </c>
      <c r="AY172" s="24" t="s">
        <v>29</v>
      </c>
      <c r="AZ172" s="24" t="s">
        <v>29</v>
      </c>
      <c r="BA172" s="24" t="s">
        <v>29</v>
      </c>
      <c r="BB172" s="24" t="s">
        <v>29</v>
      </c>
      <c r="BC172" s="24" t="s">
        <v>29</v>
      </c>
      <c r="BD172" s="24" t="s">
        <v>29</v>
      </c>
      <c r="BE172" s="24" t="s">
        <v>29</v>
      </c>
      <c r="BF172" s="24" t="s">
        <v>29</v>
      </c>
      <c r="BG172" s="24" t="s">
        <v>29</v>
      </c>
      <c r="BH172" s="24" t="s">
        <v>29</v>
      </c>
      <c r="BI172" s="24" t="s">
        <v>29</v>
      </c>
      <c r="BJ172" s="24" t="s">
        <v>29</v>
      </c>
      <c r="BK172" s="24" t="s">
        <v>29</v>
      </c>
      <c r="BL172" s="24" t="s">
        <v>29</v>
      </c>
      <c r="BM172" s="24" t="s">
        <v>29</v>
      </c>
      <c r="BN172" s="24" t="s">
        <v>29</v>
      </c>
      <c r="BO172" s="24" t="s">
        <v>29</v>
      </c>
      <c r="BP172" s="24" t="s">
        <v>29</v>
      </c>
      <c r="BQ172" s="24" t="s">
        <v>29</v>
      </c>
      <c r="BR172" s="24" t="s">
        <v>29</v>
      </c>
      <c r="BS172" s="24" t="s">
        <v>29</v>
      </c>
      <c r="BT172" s="24" t="s">
        <v>29</v>
      </c>
      <c r="BU172" s="24" t="s">
        <v>29</v>
      </c>
      <c r="BV172" s="24" t="s">
        <v>29</v>
      </c>
      <c r="BW172" s="24" t="s">
        <v>29</v>
      </c>
      <c r="BX172" s="24" t="s">
        <v>29</v>
      </c>
      <c r="BY172" s="24" t="s">
        <v>29</v>
      </c>
      <c r="BZ172" s="24" t="s">
        <v>29</v>
      </c>
      <c r="CA172" s="24" t="s">
        <v>29</v>
      </c>
      <c r="CB172" s="24" t="s">
        <v>29</v>
      </c>
    </row>
    <row r="173" spans="2:80" s="1" customFormat="1" ht="13.9" customHeight="1">
      <c r="B173" s="57" t="str">
        <f>Roster_Selection_Men!AB234&amp;" " &amp; "V "</f>
        <v xml:space="preserve"> V </v>
      </c>
      <c r="C173" s="57" t="str">
        <f>Roster_Selection_Men!AD234</f>
        <v/>
      </c>
      <c r="D173" s="57" t="str">
        <f>Roster_Selection_Men!AE234</f>
        <v/>
      </c>
      <c r="E173" s="58"/>
      <c r="F173" s="1" t="str">
        <f>IF(ISERROR(Individual_Scores_Men_Var!E173), " ", IF(Individual_Scores_Men_Var!E173 = "Yes", "Yes", "  "))</f>
        <v xml:space="preserve">  </v>
      </c>
      <c r="G173" s="24" t="s">
        <v>29</v>
      </c>
      <c r="H173" s="24" t="s">
        <v>29</v>
      </c>
      <c r="I173" s="24" t="s">
        <v>29</v>
      </c>
      <c r="J173" s="24" t="s">
        <v>29</v>
      </c>
      <c r="K173" s="24" t="s">
        <v>29</v>
      </c>
      <c r="L173" s="24" t="s">
        <v>29</v>
      </c>
      <c r="M173" s="24" t="s">
        <v>29</v>
      </c>
      <c r="N173" s="24" t="s">
        <v>29</v>
      </c>
      <c r="O173" s="24" t="s">
        <v>29</v>
      </c>
      <c r="P173" s="24" t="s">
        <v>29</v>
      </c>
      <c r="Q173" s="24" t="s">
        <v>29</v>
      </c>
      <c r="R173" s="24" t="s">
        <v>29</v>
      </c>
      <c r="S173" s="24" t="s">
        <v>29</v>
      </c>
      <c r="T173" s="24" t="s">
        <v>29</v>
      </c>
      <c r="U173" s="24" t="s">
        <v>29</v>
      </c>
      <c r="V173" s="24" t="s">
        <v>29</v>
      </c>
      <c r="W173" s="24" t="s">
        <v>29</v>
      </c>
      <c r="X173" s="24" t="s">
        <v>29</v>
      </c>
      <c r="Y173" s="24" t="s">
        <v>29</v>
      </c>
      <c r="Z173" s="24" t="s">
        <v>29</v>
      </c>
      <c r="AA173" s="24" t="s">
        <v>29</v>
      </c>
      <c r="AB173" s="24" t="s">
        <v>29</v>
      </c>
      <c r="AC173" s="24" t="s">
        <v>29</v>
      </c>
      <c r="AD173" s="24" t="s">
        <v>29</v>
      </c>
      <c r="AE173" s="24" t="s">
        <v>29</v>
      </c>
      <c r="AF173" s="24" t="s">
        <v>29</v>
      </c>
      <c r="AG173" s="24" t="s">
        <v>29</v>
      </c>
      <c r="AH173" s="24" t="s">
        <v>29</v>
      </c>
      <c r="AI173" s="24" t="s">
        <v>29</v>
      </c>
      <c r="AJ173" s="24" t="s">
        <v>29</v>
      </c>
      <c r="AK173" s="24" t="s">
        <v>29</v>
      </c>
      <c r="AL173" s="24" t="s">
        <v>29</v>
      </c>
      <c r="AM173" s="24" t="s">
        <v>29</v>
      </c>
      <c r="AN173" s="24" t="s">
        <v>29</v>
      </c>
      <c r="AO173" s="24" t="s">
        <v>29</v>
      </c>
      <c r="AP173" s="24" t="s">
        <v>29</v>
      </c>
      <c r="AQ173" s="24" t="s">
        <v>29</v>
      </c>
      <c r="AR173" s="24" t="s">
        <v>29</v>
      </c>
      <c r="AS173" s="24" t="s">
        <v>29</v>
      </c>
      <c r="AT173" s="24" t="s">
        <v>29</v>
      </c>
      <c r="AU173" s="24" t="s">
        <v>29</v>
      </c>
      <c r="AV173" s="24" t="s">
        <v>29</v>
      </c>
      <c r="AW173" s="24" t="s">
        <v>29</v>
      </c>
      <c r="AX173" s="24" t="s">
        <v>29</v>
      </c>
      <c r="AY173" s="24" t="s">
        <v>29</v>
      </c>
      <c r="AZ173" s="24" t="s">
        <v>29</v>
      </c>
      <c r="BA173" s="24" t="s">
        <v>29</v>
      </c>
      <c r="BB173" s="24" t="s">
        <v>29</v>
      </c>
      <c r="BC173" s="24" t="s">
        <v>29</v>
      </c>
      <c r="BD173" s="24" t="s">
        <v>29</v>
      </c>
      <c r="BE173" s="24" t="s">
        <v>29</v>
      </c>
      <c r="BF173" s="24" t="s">
        <v>29</v>
      </c>
      <c r="BG173" s="24" t="s">
        <v>29</v>
      </c>
      <c r="BH173" s="24" t="s">
        <v>29</v>
      </c>
      <c r="BI173" s="24" t="s">
        <v>29</v>
      </c>
      <c r="BJ173" s="24" t="s">
        <v>29</v>
      </c>
      <c r="BK173" s="24" t="s">
        <v>29</v>
      </c>
      <c r="BL173" s="24" t="s">
        <v>29</v>
      </c>
      <c r="BM173" s="24" t="s">
        <v>29</v>
      </c>
      <c r="BN173" s="24" t="s">
        <v>29</v>
      </c>
      <c r="BO173" s="24" t="s">
        <v>29</v>
      </c>
      <c r="BP173" s="24" t="s">
        <v>29</v>
      </c>
      <c r="BQ173" s="24" t="s">
        <v>29</v>
      </c>
      <c r="BR173" s="24" t="s">
        <v>29</v>
      </c>
      <c r="BS173" s="24" t="s">
        <v>29</v>
      </c>
      <c r="BT173" s="24" t="s">
        <v>29</v>
      </c>
      <c r="BU173" s="24" t="s">
        <v>29</v>
      </c>
      <c r="BV173" s="24" t="s">
        <v>29</v>
      </c>
      <c r="BW173" s="24" t="s">
        <v>29</v>
      </c>
      <c r="BX173" s="24" t="s">
        <v>29</v>
      </c>
      <c r="BY173" s="24" t="s">
        <v>29</v>
      </c>
      <c r="BZ173" s="24" t="s">
        <v>29</v>
      </c>
      <c r="CA173" s="24" t="s">
        <v>29</v>
      </c>
      <c r="CB173" s="24" t="s">
        <v>29</v>
      </c>
    </row>
    <row r="174" spans="2:80" s="1" customFormat="1" ht="13.9" customHeight="1">
      <c r="B174" s="57" t="str">
        <f>Roster_Selection_Men!AB235&amp;" " &amp; "V "</f>
        <v xml:space="preserve"> V </v>
      </c>
      <c r="C174" s="57" t="str">
        <f>Roster_Selection_Men!AD235</f>
        <v/>
      </c>
      <c r="D174" s="57" t="str">
        <f>Roster_Selection_Men!AE235</f>
        <v/>
      </c>
      <c r="E174" s="58"/>
      <c r="F174" s="1" t="str">
        <f>IF(ISERROR(Individual_Scores_Men_Var!E174), " ", IF(Individual_Scores_Men_Var!E174 = "Yes", "Yes", "  "))</f>
        <v xml:space="preserve">  </v>
      </c>
      <c r="G174" s="24" t="s">
        <v>29</v>
      </c>
      <c r="H174" s="24" t="s">
        <v>29</v>
      </c>
      <c r="I174" s="24" t="s">
        <v>29</v>
      </c>
      <c r="J174" s="24" t="s">
        <v>29</v>
      </c>
      <c r="K174" s="24" t="s">
        <v>29</v>
      </c>
      <c r="L174" s="24" t="s">
        <v>29</v>
      </c>
      <c r="M174" s="24" t="s">
        <v>29</v>
      </c>
      <c r="N174" s="24" t="s">
        <v>29</v>
      </c>
      <c r="O174" s="24" t="s">
        <v>29</v>
      </c>
      <c r="P174" s="24" t="s">
        <v>29</v>
      </c>
      <c r="Q174" s="24" t="s">
        <v>29</v>
      </c>
      <c r="R174" s="24" t="s">
        <v>29</v>
      </c>
      <c r="S174" s="24" t="s">
        <v>29</v>
      </c>
      <c r="T174" s="24" t="s">
        <v>29</v>
      </c>
      <c r="U174" s="24" t="s">
        <v>29</v>
      </c>
      <c r="V174" s="24" t="s">
        <v>29</v>
      </c>
      <c r="W174" s="24" t="s">
        <v>29</v>
      </c>
      <c r="X174" s="24" t="s">
        <v>29</v>
      </c>
      <c r="Y174" s="24" t="s">
        <v>29</v>
      </c>
      <c r="Z174" s="24" t="s">
        <v>29</v>
      </c>
      <c r="AA174" s="24" t="s">
        <v>29</v>
      </c>
      <c r="AB174" s="24" t="s">
        <v>29</v>
      </c>
      <c r="AC174" s="24" t="s">
        <v>29</v>
      </c>
      <c r="AD174" s="24" t="s">
        <v>29</v>
      </c>
      <c r="AE174" s="24" t="s">
        <v>29</v>
      </c>
      <c r="AF174" s="24" t="s">
        <v>29</v>
      </c>
      <c r="AG174" s="24" t="s">
        <v>29</v>
      </c>
      <c r="AH174" s="24" t="s">
        <v>29</v>
      </c>
      <c r="AI174" s="24" t="s">
        <v>29</v>
      </c>
      <c r="AJ174" s="24" t="s">
        <v>29</v>
      </c>
      <c r="AK174" s="24" t="s">
        <v>29</v>
      </c>
      <c r="AL174" s="24" t="s">
        <v>29</v>
      </c>
      <c r="AM174" s="24" t="s">
        <v>29</v>
      </c>
      <c r="AN174" s="24" t="s">
        <v>29</v>
      </c>
      <c r="AO174" s="24" t="s">
        <v>29</v>
      </c>
      <c r="AP174" s="24" t="s">
        <v>29</v>
      </c>
      <c r="AQ174" s="24" t="s">
        <v>29</v>
      </c>
      <c r="AR174" s="24" t="s">
        <v>29</v>
      </c>
      <c r="AS174" s="24" t="s">
        <v>29</v>
      </c>
      <c r="AT174" s="24" t="s">
        <v>29</v>
      </c>
      <c r="AU174" s="24" t="s">
        <v>29</v>
      </c>
      <c r="AV174" s="24" t="s">
        <v>29</v>
      </c>
      <c r="AW174" s="24" t="s">
        <v>29</v>
      </c>
      <c r="AX174" s="24" t="s">
        <v>29</v>
      </c>
      <c r="AY174" s="24" t="s">
        <v>29</v>
      </c>
      <c r="AZ174" s="24" t="s">
        <v>29</v>
      </c>
      <c r="BA174" s="24" t="s">
        <v>29</v>
      </c>
      <c r="BB174" s="24" t="s">
        <v>29</v>
      </c>
      <c r="BC174" s="24" t="s">
        <v>29</v>
      </c>
      <c r="BD174" s="24" t="s">
        <v>29</v>
      </c>
      <c r="BE174" s="24" t="s">
        <v>29</v>
      </c>
      <c r="BF174" s="24" t="s">
        <v>29</v>
      </c>
      <c r="BG174" s="24" t="s">
        <v>29</v>
      </c>
      <c r="BH174" s="24" t="s">
        <v>29</v>
      </c>
      <c r="BI174" s="24" t="s">
        <v>29</v>
      </c>
      <c r="BJ174" s="24" t="s">
        <v>29</v>
      </c>
      <c r="BK174" s="24" t="s">
        <v>29</v>
      </c>
      <c r="BL174" s="24" t="s">
        <v>29</v>
      </c>
      <c r="BM174" s="24" t="s">
        <v>29</v>
      </c>
      <c r="BN174" s="24" t="s">
        <v>29</v>
      </c>
      <c r="BO174" s="24" t="s">
        <v>29</v>
      </c>
      <c r="BP174" s="24" t="s">
        <v>29</v>
      </c>
      <c r="BQ174" s="24" t="s">
        <v>29</v>
      </c>
      <c r="BR174" s="24" t="s">
        <v>29</v>
      </c>
      <c r="BS174" s="24" t="s">
        <v>29</v>
      </c>
      <c r="BT174" s="24" t="s">
        <v>29</v>
      </c>
      <c r="BU174" s="24" t="s">
        <v>29</v>
      </c>
      <c r="BV174" s="24" t="s">
        <v>29</v>
      </c>
      <c r="BW174" s="24" t="s">
        <v>29</v>
      </c>
      <c r="BX174" s="24" t="s">
        <v>29</v>
      </c>
      <c r="BY174" s="24" t="s">
        <v>29</v>
      </c>
      <c r="BZ174" s="24" t="s">
        <v>29</v>
      </c>
      <c r="CA174" s="24" t="s">
        <v>29</v>
      </c>
      <c r="CB174" s="24" t="s">
        <v>29</v>
      </c>
    </row>
    <row r="175" spans="2:80" s="1" customFormat="1" ht="13.9" customHeight="1">
      <c r="B175" s="57" t="str">
        <f>Roster_Selection_Men!AB236&amp;" " &amp; "V "</f>
        <v xml:space="preserve"> V </v>
      </c>
      <c r="C175" s="57" t="str">
        <f>Roster_Selection_Men!AD236</f>
        <v/>
      </c>
      <c r="D175" s="57" t="str">
        <f>Roster_Selection_Men!AE236</f>
        <v/>
      </c>
      <c r="E175" s="58"/>
      <c r="F175" s="1" t="str">
        <f>IF(ISERROR(Individual_Scores_Men_Var!E175), " ", IF(Individual_Scores_Men_Var!E175 = "Yes", "Yes", "  "))</f>
        <v xml:space="preserve">  </v>
      </c>
      <c r="G175" s="24" t="s">
        <v>29</v>
      </c>
      <c r="H175" s="24" t="s">
        <v>29</v>
      </c>
      <c r="I175" s="24" t="s">
        <v>29</v>
      </c>
      <c r="J175" s="24" t="s">
        <v>29</v>
      </c>
      <c r="K175" s="24" t="s">
        <v>29</v>
      </c>
      <c r="L175" s="24" t="s">
        <v>29</v>
      </c>
      <c r="M175" s="24" t="s">
        <v>29</v>
      </c>
      <c r="N175" s="24" t="s">
        <v>29</v>
      </c>
      <c r="O175" s="24" t="s">
        <v>29</v>
      </c>
      <c r="P175" s="24" t="s">
        <v>29</v>
      </c>
      <c r="Q175" s="24" t="s">
        <v>29</v>
      </c>
      <c r="R175" s="24" t="s">
        <v>29</v>
      </c>
      <c r="S175" s="24" t="s">
        <v>29</v>
      </c>
      <c r="T175" s="24" t="s">
        <v>29</v>
      </c>
      <c r="U175" s="24" t="s">
        <v>29</v>
      </c>
      <c r="V175" s="24" t="s">
        <v>29</v>
      </c>
      <c r="W175" s="24" t="s">
        <v>29</v>
      </c>
      <c r="X175" s="24" t="s">
        <v>29</v>
      </c>
      <c r="Y175" s="24" t="s">
        <v>29</v>
      </c>
      <c r="Z175" s="24" t="s">
        <v>29</v>
      </c>
      <c r="AA175" s="24" t="s">
        <v>29</v>
      </c>
      <c r="AB175" s="24" t="s">
        <v>29</v>
      </c>
      <c r="AC175" s="24" t="s">
        <v>29</v>
      </c>
      <c r="AD175" s="24" t="s">
        <v>29</v>
      </c>
      <c r="AE175" s="24" t="s">
        <v>29</v>
      </c>
      <c r="AF175" s="24" t="s">
        <v>29</v>
      </c>
      <c r="AG175" s="24" t="s">
        <v>29</v>
      </c>
      <c r="AH175" s="24" t="s">
        <v>29</v>
      </c>
      <c r="AI175" s="24" t="s">
        <v>29</v>
      </c>
      <c r="AJ175" s="24" t="s">
        <v>29</v>
      </c>
      <c r="AK175" s="24" t="s">
        <v>29</v>
      </c>
      <c r="AL175" s="24" t="s">
        <v>29</v>
      </c>
      <c r="AM175" s="24" t="s">
        <v>29</v>
      </c>
      <c r="AN175" s="24" t="s">
        <v>29</v>
      </c>
      <c r="AO175" s="24" t="s">
        <v>29</v>
      </c>
      <c r="AP175" s="24" t="s">
        <v>29</v>
      </c>
      <c r="AQ175" s="24" t="s">
        <v>29</v>
      </c>
      <c r="AR175" s="24" t="s">
        <v>29</v>
      </c>
      <c r="AS175" s="24" t="s">
        <v>29</v>
      </c>
      <c r="AT175" s="24" t="s">
        <v>29</v>
      </c>
      <c r="AU175" s="24" t="s">
        <v>29</v>
      </c>
      <c r="AV175" s="24" t="s">
        <v>29</v>
      </c>
      <c r="AW175" s="24" t="s">
        <v>29</v>
      </c>
      <c r="AX175" s="24" t="s">
        <v>29</v>
      </c>
      <c r="AY175" s="24" t="s">
        <v>29</v>
      </c>
      <c r="AZ175" s="24" t="s">
        <v>29</v>
      </c>
      <c r="BA175" s="24" t="s">
        <v>29</v>
      </c>
      <c r="BB175" s="24" t="s">
        <v>29</v>
      </c>
      <c r="BC175" s="24" t="s">
        <v>29</v>
      </c>
      <c r="BD175" s="24" t="s">
        <v>29</v>
      </c>
      <c r="BE175" s="24" t="s">
        <v>29</v>
      </c>
      <c r="BF175" s="24" t="s">
        <v>29</v>
      </c>
      <c r="BG175" s="24" t="s">
        <v>29</v>
      </c>
      <c r="BH175" s="24" t="s">
        <v>29</v>
      </c>
      <c r="BI175" s="24" t="s">
        <v>29</v>
      </c>
      <c r="BJ175" s="24" t="s">
        <v>29</v>
      </c>
      <c r="BK175" s="24" t="s">
        <v>29</v>
      </c>
      <c r="BL175" s="24" t="s">
        <v>29</v>
      </c>
      <c r="BM175" s="24" t="s">
        <v>29</v>
      </c>
      <c r="BN175" s="24" t="s">
        <v>29</v>
      </c>
      <c r="BO175" s="24" t="s">
        <v>29</v>
      </c>
      <c r="BP175" s="24" t="s">
        <v>29</v>
      </c>
      <c r="BQ175" s="24" t="s">
        <v>29</v>
      </c>
      <c r="BR175" s="24" t="s">
        <v>29</v>
      </c>
      <c r="BS175" s="24" t="s">
        <v>29</v>
      </c>
      <c r="BT175" s="24" t="s">
        <v>29</v>
      </c>
      <c r="BU175" s="24" t="s">
        <v>29</v>
      </c>
      <c r="BV175" s="24" t="s">
        <v>29</v>
      </c>
      <c r="BW175" s="24" t="s">
        <v>29</v>
      </c>
      <c r="BX175" s="24" t="s">
        <v>29</v>
      </c>
      <c r="BY175" s="24" t="s">
        <v>29</v>
      </c>
      <c r="BZ175" s="24" t="s">
        <v>29</v>
      </c>
      <c r="CA175" s="24" t="s">
        <v>29</v>
      </c>
      <c r="CB175" s="24" t="s">
        <v>29</v>
      </c>
    </row>
    <row r="176" spans="2:80" s="1" customFormat="1" ht="13.9" customHeight="1">
      <c r="B176" s="57" t="s">
        <v>757</v>
      </c>
      <c r="C176" s="59" t="str">
        <f>Individual_Scores_Men_Var!C176</f>
        <v/>
      </c>
      <c r="D176" s="60" t="str">
        <f>Individual_Scores_Men_Var!D176</f>
        <v/>
      </c>
      <c r="E176" s="58"/>
      <c r="F176" s="13"/>
      <c r="G176" s="24" t="s">
        <v>29</v>
      </c>
      <c r="H176" s="24" t="s">
        <v>29</v>
      </c>
      <c r="I176" s="24" t="s">
        <v>29</v>
      </c>
      <c r="J176" s="24" t="s">
        <v>29</v>
      </c>
      <c r="K176" s="24" t="s">
        <v>29</v>
      </c>
      <c r="L176" s="24" t="s">
        <v>29</v>
      </c>
      <c r="M176" s="24" t="s">
        <v>29</v>
      </c>
      <c r="N176" s="24" t="s">
        <v>29</v>
      </c>
      <c r="O176" s="24" t="s">
        <v>29</v>
      </c>
      <c r="P176" s="24" t="s">
        <v>29</v>
      </c>
      <c r="Q176" s="24" t="s">
        <v>29</v>
      </c>
      <c r="R176" s="24" t="s">
        <v>29</v>
      </c>
      <c r="S176" s="24" t="s">
        <v>29</v>
      </c>
      <c r="T176" s="24" t="s">
        <v>29</v>
      </c>
      <c r="U176" s="24" t="s">
        <v>29</v>
      </c>
      <c r="V176" s="24" t="s">
        <v>29</v>
      </c>
      <c r="W176" s="24" t="s">
        <v>29</v>
      </c>
      <c r="X176" s="24" t="s">
        <v>29</v>
      </c>
      <c r="Y176" s="24" t="s">
        <v>29</v>
      </c>
      <c r="Z176" s="24" t="s">
        <v>29</v>
      </c>
      <c r="AA176" s="24" t="s">
        <v>29</v>
      </c>
      <c r="AB176" s="24" t="s">
        <v>29</v>
      </c>
      <c r="AC176" s="24" t="s">
        <v>29</v>
      </c>
      <c r="AD176" s="24" t="s">
        <v>29</v>
      </c>
      <c r="AE176" s="24" t="s">
        <v>29</v>
      </c>
      <c r="AF176" s="24" t="s">
        <v>29</v>
      </c>
      <c r="AG176" s="24" t="s">
        <v>29</v>
      </c>
      <c r="AH176" s="24" t="s">
        <v>29</v>
      </c>
      <c r="AI176" s="24" t="s">
        <v>29</v>
      </c>
      <c r="AJ176" s="24" t="s">
        <v>29</v>
      </c>
      <c r="AK176" s="24" t="s">
        <v>29</v>
      </c>
      <c r="AL176" s="24" t="s">
        <v>29</v>
      </c>
      <c r="AM176" s="24" t="s">
        <v>29</v>
      </c>
      <c r="AN176" s="24" t="s">
        <v>29</v>
      </c>
      <c r="AO176" s="24" t="s">
        <v>29</v>
      </c>
      <c r="AP176" s="24" t="s">
        <v>29</v>
      </c>
      <c r="AQ176" s="24" t="s">
        <v>29</v>
      </c>
      <c r="AR176" s="24" t="s">
        <v>29</v>
      </c>
      <c r="AS176" s="24" t="s">
        <v>29</v>
      </c>
      <c r="AT176" s="24" t="s">
        <v>29</v>
      </c>
      <c r="AU176" s="24" t="s">
        <v>29</v>
      </c>
      <c r="AV176" s="24" t="s">
        <v>29</v>
      </c>
      <c r="AW176" s="24" t="s">
        <v>29</v>
      </c>
      <c r="AX176" s="24" t="s">
        <v>29</v>
      </c>
      <c r="AY176" s="24" t="s">
        <v>29</v>
      </c>
      <c r="AZ176" s="24" t="s">
        <v>29</v>
      </c>
      <c r="BA176" s="24" t="s">
        <v>29</v>
      </c>
      <c r="BB176" s="24" t="s">
        <v>29</v>
      </c>
      <c r="BC176" s="24" t="s">
        <v>29</v>
      </c>
      <c r="BD176" s="24" t="s">
        <v>29</v>
      </c>
      <c r="BE176" s="24" t="s">
        <v>29</v>
      </c>
      <c r="BF176" s="24" t="s">
        <v>29</v>
      </c>
      <c r="BG176" s="24" t="s">
        <v>29</v>
      </c>
      <c r="BH176" s="24" t="s">
        <v>29</v>
      </c>
      <c r="BI176" s="24" t="s">
        <v>29</v>
      </c>
      <c r="BJ176" s="24" t="s">
        <v>29</v>
      </c>
      <c r="BK176" s="24" t="s">
        <v>29</v>
      </c>
      <c r="BL176" s="24" t="s">
        <v>29</v>
      </c>
      <c r="BM176" s="24" t="s">
        <v>29</v>
      </c>
      <c r="BN176" s="24" t="s">
        <v>29</v>
      </c>
      <c r="BO176" s="24" t="s">
        <v>29</v>
      </c>
      <c r="BP176" s="24" t="s">
        <v>29</v>
      </c>
      <c r="BQ176" s="24" t="s">
        <v>29</v>
      </c>
      <c r="BR176" s="24" t="s">
        <v>29</v>
      </c>
      <c r="BS176" s="24" t="s">
        <v>29</v>
      </c>
      <c r="BT176" s="24" t="s">
        <v>29</v>
      </c>
      <c r="BU176" s="24" t="s">
        <v>29</v>
      </c>
      <c r="BV176" s="24" t="s">
        <v>29</v>
      </c>
      <c r="BW176" s="24" t="s">
        <v>29</v>
      </c>
      <c r="BX176" s="24" t="s">
        <v>29</v>
      </c>
      <c r="BY176" s="24" t="s">
        <v>29</v>
      </c>
      <c r="BZ176" s="24" t="s">
        <v>29</v>
      </c>
      <c r="CA176" s="24" t="s">
        <v>29</v>
      </c>
      <c r="CB176" s="24" t="s">
        <v>29</v>
      </c>
    </row>
    <row r="177" spans="2:80" s="1" customFormat="1" ht="13.9" customHeight="1">
      <c r="B177" s="57" t="s">
        <v>757</v>
      </c>
      <c r="C177" s="59" t="str">
        <f>Individual_Scores_Men_Var!C177</f>
        <v/>
      </c>
      <c r="D177" s="60" t="str">
        <f>Individual_Scores_Men_Var!D177</f>
        <v/>
      </c>
      <c r="E177" s="58"/>
      <c r="F177" s="13"/>
      <c r="G177" s="24" t="s">
        <v>29</v>
      </c>
      <c r="H177" s="24" t="s">
        <v>29</v>
      </c>
      <c r="I177" s="24" t="s">
        <v>29</v>
      </c>
      <c r="J177" s="24" t="s">
        <v>29</v>
      </c>
      <c r="K177" s="24" t="s">
        <v>29</v>
      </c>
      <c r="L177" s="24" t="s">
        <v>29</v>
      </c>
      <c r="M177" s="24" t="s">
        <v>29</v>
      </c>
      <c r="N177" s="24" t="s">
        <v>29</v>
      </c>
      <c r="O177" s="24" t="s">
        <v>29</v>
      </c>
      <c r="P177" s="24" t="s">
        <v>29</v>
      </c>
      <c r="Q177" s="24" t="s">
        <v>29</v>
      </c>
      <c r="R177" s="24" t="s">
        <v>29</v>
      </c>
      <c r="S177" s="24" t="s">
        <v>29</v>
      </c>
      <c r="T177" s="24" t="s">
        <v>29</v>
      </c>
      <c r="U177" s="24" t="s">
        <v>29</v>
      </c>
      <c r="V177" s="24" t="s">
        <v>29</v>
      </c>
      <c r="W177" s="24" t="s">
        <v>29</v>
      </c>
      <c r="X177" s="24" t="s">
        <v>29</v>
      </c>
      <c r="Y177" s="24" t="s">
        <v>29</v>
      </c>
      <c r="Z177" s="24" t="s">
        <v>29</v>
      </c>
      <c r="AA177" s="24" t="s">
        <v>29</v>
      </c>
      <c r="AB177" s="24" t="s">
        <v>29</v>
      </c>
      <c r="AC177" s="24" t="s">
        <v>29</v>
      </c>
      <c r="AD177" s="24" t="s">
        <v>29</v>
      </c>
      <c r="AE177" s="24" t="s">
        <v>29</v>
      </c>
      <c r="AF177" s="24" t="s">
        <v>29</v>
      </c>
      <c r="AG177" s="24" t="s">
        <v>29</v>
      </c>
      <c r="AH177" s="24" t="s">
        <v>29</v>
      </c>
      <c r="AI177" s="24" t="s">
        <v>29</v>
      </c>
      <c r="AJ177" s="24" t="s">
        <v>29</v>
      </c>
      <c r="AK177" s="24" t="s">
        <v>29</v>
      </c>
      <c r="AL177" s="24" t="s">
        <v>29</v>
      </c>
      <c r="AM177" s="24" t="s">
        <v>29</v>
      </c>
      <c r="AN177" s="24" t="s">
        <v>29</v>
      </c>
      <c r="AO177" s="24" t="s">
        <v>29</v>
      </c>
      <c r="AP177" s="24" t="s">
        <v>29</v>
      </c>
      <c r="AQ177" s="24" t="s">
        <v>29</v>
      </c>
      <c r="AR177" s="24" t="s">
        <v>29</v>
      </c>
      <c r="AS177" s="24" t="s">
        <v>29</v>
      </c>
      <c r="AT177" s="24" t="s">
        <v>29</v>
      </c>
      <c r="AU177" s="24" t="s">
        <v>29</v>
      </c>
      <c r="AV177" s="24" t="s">
        <v>29</v>
      </c>
      <c r="AW177" s="24" t="s">
        <v>29</v>
      </c>
      <c r="AX177" s="24" t="s">
        <v>29</v>
      </c>
      <c r="AY177" s="24" t="s">
        <v>29</v>
      </c>
      <c r="AZ177" s="24" t="s">
        <v>29</v>
      </c>
      <c r="BA177" s="24" t="s">
        <v>29</v>
      </c>
      <c r="BB177" s="24" t="s">
        <v>29</v>
      </c>
      <c r="BC177" s="24" t="s">
        <v>29</v>
      </c>
      <c r="BD177" s="24" t="s">
        <v>29</v>
      </c>
      <c r="BE177" s="24" t="s">
        <v>29</v>
      </c>
      <c r="BF177" s="24" t="s">
        <v>29</v>
      </c>
      <c r="BG177" s="24" t="s">
        <v>29</v>
      </c>
      <c r="BH177" s="24" t="s">
        <v>29</v>
      </c>
      <c r="BI177" s="24" t="s">
        <v>29</v>
      </c>
      <c r="BJ177" s="24" t="s">
        <v>29</v>
      </c>
      <c r="BK177" s="24" t="s">
        <v>29</v>
      </c>
      <c r="BL177" s="24" t="s">
        <v>29</v>
      </c>
      <c r="BM177" s="24" t="s">
        <v>29</v>
      </c>
      <c r="BN177" s="24" t="s">
        <v>29</v>
      </c>
      <c r="BO177" s="24" t="s">
        <v>29</v>
      </c>
      <c r="BP177" s="24" t="s">
        <v>29</v>
      </c>
      <c r="BQ177" s="24" t="s">
        <v>29</v>
      </c>
      <c r="BR177" s="24" t="s">
        <v>29</v>
      </c>
      <c r="BS177" s="24" t="s">
        <v>29</v>
      </c>
      <c r="BT177" s="24" t="s">
        <v>29</v>
      </c>
      <c r="BU177" s="24" t="s">
        <v>29</v>
      </c>
      <c r="BV177" s="24" t="s">
        <v>29</v>
      </c>
      <c r="BW177" s="24" t="s">
        <v>29</v>
      </c>
      <c r="BX177" s="24" t="s">
        <v>29</v>
      </c>
      <c r="BY177" s="24" t="s">
        <v>29</v>
      </c>
      <c r="BZ177" s="24" t="s">
        <v>29</v>
      </c>
      <c r="CA177" s="24" t="s">
        <v>29</v>
      </c>
      <c r="CB177" s="24" t="s">
        <v>29</v>
      </c>
    </row>
    <row r="178" spans="2:80" s="1" customFormat="1" ht="13.9" customHeight="1">
      <c r="B178" s="57" t="s">
        <v>757</v>
      </c>
      <c r="C178" s="59" t="str">
        <f>Individual_Scores_Men_Var!C178</f>
        <v/>
      </c>
      <c r="D178" s="60" t="str">
        <f>Individual_Scores_Men_Var!D178</f>
        <v/>
      </c>
      <c r="E178" s="58"/>
      <c r="F178" s="13"/>
      <c r="G178" s="24" t="s">
        <v>29</v>
      </c>
      <c r="H178" s="24" t="s">
        <v>29</v>
      </c>
      <c r="I178" s="24" t="s">
        <v>29</v>
      </c>
      <c r="J178" s="24" t="s">
        <v>29</v>
      </c>
      <c r="K178" s="24" t="s">
        <v>29</v>
      </c>
      <c r="L178" s="24" t="s">
        <v>29</v>
      </c>
      <c r="M178" s="24" t="s">
        <v>29</v>
      </c>
      <c r="N178" s="24" t="s">
        <v>29</v>
      </c>
      <c r="O178" s="24" t="s">
        <v>29</v>
      </c>
      <c r="P178" s="24" t="s">
        <v>29</v>
      </c>
      <c r="Q178" s="24" t="s">
        <v>29</v>
      </c>
      <c r="R178" s="24" t="s">
        <v>29</v>
      </c>
      <c r="S178" s="24" t="s">
        <v>29</v>
      </c>
      <c r="T178" s="24" t="s">
        <v>29</v>
      </c>
      <c r="U178" s="24" t="s">
        <v>29</v>
      </c>
      <c r="V178" s="24" t="s">
        <v>29</v>
      </c>
      <c r="W178" s="24" t="s">
        <v>29</v>
      </c>
      <c r="X178" s="24" t="s">
        <v>29</v>
      </c>
      <c r="Y178" s="24" t="s">
        <v>29</v>
      </c>
      <c r="Z178" s="24" t="s">
        <v>29</v>
      </c>
      <c r="AA178" s="24" t="s">
        <v>29</v>
      </c>
      <c r="AB178" s="24" t="s">
        <v>29</v>
      </c>
      <c r="AC178" s="24" t="s">
        <v>29</v>
      </c>
      <c r="AD178" s="24" t="s">
        <v>29</v>
      </c>
      <c r="AE178" s="24" t="s">
        <v>29</v>
      </c>
      <c r="AF178" s="24" t="s">
        <v>29</v>
      </c>
      <c r="AG178" s="24" t="s">
        <v>29</v>
      </c>
      <c r="AH178" s="24" t="s">
        <v>29</v>
      </c>
      <c r="AI178" s="24" t="s">
        <v>29</v>
      </c>
      <c r="AJ178" s="24" t="s">
        <v>29</v>
      </c>
      <c r="AK178" s="24" t="s">
        <v>29</v>
      </c>
      <c r="AL178" s="24" t="s">
        <v>29</v>
      </c>
      <c r="AM178" s="24" t="s">
        <v>29</v>
      </c>
      <c r="AN178" s="24" t="s">
        <v>29</v>
      </c>
      <c r="AO178" s="24" t="s">
        <v>29</v>
      </c>
      <c r="AP178" s="24" t="s">
        <v>29</v>
      </c>
      <c r="AQ178" s="24" t="s">
        <v>29</v>
      </c>
      <c r="AR178" s="24" t="s">
        <v>29</v>
      </c>
      <c r="AS178" s="24" t="s">
        <v>29</v>
      </c>
      <c r="AT178" s="24" t="s">
        <v>29</v>
      </c>
      <c r="AU178" s="24" t="s">
        <v>29</v>
      </c>
      <c r="AV178" s="24" t="s">
        <v>29</v>
      </c>
      <c r="AW178" s="24" t="s">
        <v>29</v>
      </c>
      <c r="AX178" s="24" t="s">
        <v>29</v>
      </c>
      <c r="AY178" s="24" t="s">
        <v>29</v>
      </c>
      <c r="AZ178" s="24" t="s">
        <v>29</v>
      </c>
      <c r="BA178" s="24" t="s">
        <v>29</v>
      </c>
      <c r="BB178" s="24" t="s">
        <v>29</v>
      </c>
      <c r="BC178" s="24" t="s">
        <v>29</v>
      </c>
      <c r="BD178" s="24" t="s">
        <v>29</v>
      </c>
      <c r="BE178" s="24" t="s">
        <v>29</v>
      </c>
      <c r="BF178" s="24" t="s">
        <v>29</v>
      </c>
      <c r="BG178" s="24" t="s">
        <v>29</v>
      </c>
      <c r="BH178" s="24" t="s">
        <v>29</v>
      </c>
      <c r="BI178" s="24" t="s">
        <v>29</v>
      </c>
      <c r="BJ178" s="24" t="s">
        <v>29</v>
      </c>
      <c r="BK178" s="24" t="s">
        <v>29</v>
      </c>
      <c r="BL178" s="24" t="s">
        <v>29</v>
      </c>
      <c r="BM178" s="24" t="s">
        <v>29</v>
      </c>
      <c r="BN178" s="24" t="s">
        <v>29</v>
      </c>
      <c r="BO178" s="24" t="s">
        <v>29</v>
      </c>
      <c r="BP178" s="24" t="s">
        <v>29</v>
      </c>
      <c r="BQ178" s="24" t="s">
        <v>29</v>
      </c>
      <c r="BR178" s="24" t="s">
        <v>29</v>
      </c>
      <c r="BS178" s="24" t="s">
        <v>29</v>
      </c>
      <c r="BT178" s="24" t="s">
        <v>29</v>
      </c>
      <c r="BU178" s="24" t="s">
        <v>29</v>
      </c>
      <c r="BV178" s="24" t="s">
        <v>29</v>
      </c>
      <c r="BW178" s="24" t="s">
        <v>29</v>
      </c>
      <c r="BX178" s="24" t="s">
        <v>29</v>
      </c>
      <c r="BY178" s="24" t="s">
        <v>29</v>
      </c>
      <c r="BZ178" s="24" t="s">
        <v>29</v>
      </c>
      <c r="CA178" s="24" t="s">
        <v>29</v>
      </c>
      <c r="CB178" s="24" t="s">
        <v>29</v>
      </c>
    </row>
    <row r="179" spans="2:80" s="1" customFormat="1" ht="13.9" customHeight="1">
      <c r="B179" s="57" t="s">
        <v>29</v>
      </c>
      <c r="C179" s="57" t="s">
        <v>29</v>
      </c>
      <c r="D179" s="57" t="s">
        <v>29</v>
      </c>
      <c r="E179" s="61"/>
      <c r="G179" s="24" t="s">
        <v>29</v>
      </c>
      <c r="H179" s="24" t="s">
        <v>29</v>
      </c>
      <c r="I179" s="24" t="s">
        <v>29</v>
      </c>
      <c r="J179" s="24" t="s">
        <v>29</v>
      </c>
      <c r="K179" s="24" t="s">
        <v>29</v>
      </c>
      <c r="L179" s="24" t="s">
        <v>29</v>
      </c>
      <c r="M179" s="24" t="s">
        <v>29</v>
      </c>
      <c r="N179" s="24" t="s">
        <v>29</v>
      </c>
      <c r="O179" s="24" t="s">
        <v>29</v>
      </c>
      <c r="P179" s="24" t="s">
        <v>29</v>
      </c>
      <c r="Q179" s="24" t="s">
        <v>29</v>
      </c>
      <c r="R179" s="24" t="s">
        <v>29</v>
      </c>
      <c r="S179" s="24" t="s">
        <v>29</v>
      </c>
      <c r="T179" s="24" t="s">
        <v>29</v>
      </c>
      <c r="U179" s="24" t="s">
        <v>29</v>
      </c>
      <c r="V179" s="24" t="s">
        <v>29</v>
      </c>
      <c r="W179" s="24" t="s">
        <v>29</v>
      </c>
      <c r="X179" s="24" t="s">
        <v>29</v>
      </c>
      <c r="Y179" s="24" t="s">
        <v>29</v>
      </c>
      <c r="Z179" s="24" t="s">
        <v>29</v>
      </c>
      <c r="AA179" s="24" t="s">
        <v>29</v>
      </c>
      <c r="AB179" s="24" t="s">
        <v>29</v>
      </c>
      <c r="AC179" s="24" t="s">
        <v>29</v>
      </c>
      <c r="AD179" s="24" t="s">
        <v>29</v>
      </c>
      <c r="AE179" s="24" t="s">
        <v>29</v>
      </c>
      <c r="AF179" s="24" t="s">
        <v>29</v>
      </c>
      <c r="AG179" s="24" t="s">
        <v>29</v>
      </c>
      <c r="AH179" s="24" t="s">
        <v>29</v>
      </c>
      <c r="AI179" s="24" t="s">
        <v>29</v>
      </c>
      <c r="AJ179" s="24" t="s">
        <v>29</v>
      </c>
      <c r="AK179" s="24" t="s">
        <v>29</v>
      </c>
      <c r="AL179" s="24" t="s">
        <v>29</v>
      </c>
      <c r="AM179" s="24" t="s">
        <v>29</v>
      </c>
      <c r="AN179" s="24" t="s">
        <v>29</v>
      </c>
      <c r="AO179" s="24" t="s">
        <v>29</v>
      </c>
      <c r="AP179" s="24" t="s">
        <v>29</v>
      </c>
      <c r="AQ179" s="24" t="s">
        <v>29</v>
      </c>
      <c r="AR179" s="24" t="s">
        <v>29</v>
      </c>
      <c r="AS179" s="24" t="s">
        <v>29</v>
      </c>
      <c r="AT179" s="24" t="s">
        <v>29</v>
      </c>
      <c r="AU179" s="24" t="s">
        <v>29</v>
      </c>
      <c r="AV179" s="24" t="s">
        <v>29</v>
      </c>
      <c r="AW179" s="24" t="s">
        <v>29</v>
      </c>
      <c r="AX179" s="24" t="s">
        <v>29</v>
      </c>
      <c r="AY179" s="24" t="s">
        <v>29</v>
      </c>
      <c r="AZ179" s="24" t="s">
        <v>29</v>
      </c>
      <c r="BA179" s="24" t="s">
        <v>29</v>
      </c>
      <c r="BB179" s="24" t="s">
        <v>29</v>
      </c>
      <c r="BC179" s="24" t="s">
        <v>29</v>
      </c>
      <c r="BD179" s="24" t="s">
        <v>29</v>
      </c>
      <c r="BE179" s="24" t="s">
        <v>29</v>
      </c>
      <c r="BF179" s="24" t="s">
        <v>29</v>
      </c>
      <c r="BG179" s="24" t="s">
        <v>29</v>
      </c>
      <c r="BH179" s="24" t="s">
        <v>29</v>
      </c>
      <c r="BI179" s="24" t="s">
        <v>29</v>
      </c>
      <c r="BJ179" s="24" t="s">
        <v>29</v>
      </c>
      <c r="BK179" s="24" t="s">
        <v>29</v>
      </c>
      <c r="BL179" s="24" t="s">
        <v>29</v>
      </c>
      <c r="BM179" s="24" t="s">
        <v>29</v>
      </c>
      <c r="BN179" s="24" t="s">
        <v>29</v>
      </c>
      <c r="BO179" s="24" t="s">
        <v>29</v>
      </c>
      <c r="BP179" s="24" t="s">
        <v>29</v>
      </c>
      <c r="BQ179" s="24" t="s">
        <v>29</v>
      </c>
      <c r="BR179" s="24" t="s">
        <v>29</v>
      </c>
      <c r="BS179" s="24" t="s">
        <v>29</v>
      </c>
      <c r="BT179" s="24" t="s">
        <v>29</v>
      </c>
      <c r="BU179" s="24" t="s">
        <v>29</v>
      </c>
      <c r="BV179" s="24" t="s">
        <v>29</v>
      </c>
      <c r="BW179" s="24" t="s">
        <v>29</v>
      </c>
      <c r="BX179" s="24" t="s">
        <v>29</v>
      </c>
      <c r="BY179" s="24" t="s">
        <v>29</v>
      </c>
      <c r="BZ179" s="24" t="s">
        <v>29</v>
      </c>
      <c r="CA179" s="24" t="s">
        <v>29</v>
      </c>
      <c r="CB179" s="24" t="s">
        <v>29</v>
      </c>
    </row>
    <row r="180" spans="2:80" s="1" customFormat="1" ht="13.9" customHeight="1">
      <c r="B180" s="57" t="s">
        <v>29</v>
      </c>
      <c r="C180" s="57" t="s">
        <v>29</v>
      </c>
      <c r="D180" s="57" t="s">
        <v>29</v>
      </c>
      <c r="E180" s="61"/>
      <c r="G180" s="24" t="s">
        <v>29</v>
      </c>
      <c r="H180" s="24" t="s">
        <v>29</v>
      </c>
      <c r="I180" s="24" t="s">
        <v>29</v>
      </c>
      <c r="J180" s="24" t="s">
        <v>29</v>
      </c>
      <c r="K180" s="24" t="s">
        <v>29</v>
      </c>
      <c r="L180" s="24" t="s">
        <v>29</v>
      </c>
      <c r="M180" s="24" t="s">
        <v>29</v>
      </c>
      <c r="N180" s="24" t="s">
        <v>29</v>
      </c>
      <c r="O180" s="24" t="s">
        <v>29</v>
      </c>
      <c r="P180" s="24" t="s">
        <v>29</v>
      </c>
      <c r="Q180" s="24" t="s">
        <v>29</v>
      </c>
      <c r="R180" s="24" t="s">
        <v>29</v>
      </c>
      <c r="S180" s="24" t="s">
        <v>29</v>
      </c>
      <c r="T180" s="24" t="s">
        <v>29</v>
      </c>
      <c r="U180" s="24" t="s">
        <v>29</v>
      </c>
      <c r="V180" s="24" t="s">
        <v>29</v>
      </c>
      <c r="W180" s="24" t="s">
        <v>29</v>
      </c>
      <c r="X180" s="24" t="s">
        <v>29</v>
      </c>
      <c r="Y180" s="24" t="s">
        <v>29</v>
      </c>
      <c r="Z180" s="24" t="s">
        <v>29</v>
      </c>
      <c r="AA180" s="24" t="s">
        <v>29</v>
      </c>
      <c r="AB180" s="24" t="s">
        <v>29</v>
      </c>
      <c r="AC180" s="24" t="s">
        <v>29</v>
      </c>
      <c r="AD180" s="24" t="s">
        <v>29</v>
      </c>
      <c r="AE180" s="24" t="s">
        <v>29</v>
      </c>
      <c r="AF180" s="24" t="s">
        <v>29</v>
      </c>
      <c r="AG180" s="24" t="s">
        <v>29</v>
      </c>
      <c r="AH180" s="24" t="s">
        <v>29</v>
      </c>
      <c r="AI180" s="24" t="s">
        <v>29</v>
      </c>
      <c r="AJ180" s="24" t="s">
        <v>29</v>
      </c>
      <c r="AK180" s="24" t="s">
        <v>29</v>
      </c>
      <c r="AL180" s="24" t="s">
        <v>29</v>
      </c>
      <c r="AM180" s="24" t="s">
        <v>29</v>
      </c>
      <c r="AN180" s="24" t="s">
        <v>29</v>
      </c>
      <c r="AO180" s="24" t="s">
        <v>29</v>
      </c>
      <c r="AP180" s="24" t="s">
        <v>29</v>
      </c>
      <c r="AQ180" s="24" t="s">
        <v>29</v>
      </c>
      <c r="AR180" s="24" t="s">
        <v>29</v>
      </c>
      <c r="AS180" s="24" t="s">
        <v>29</v>
      </c>
      <c r="AT180" s="24" t="s">
        <v>29</v>
      </c>
      <c r="AU180" s="24" t="s">
        <v>29</v>
      </c>
      <c r="AV180" s="24" t="s">
        <v>29</v>
      </c>
      <c r="AW180" s="24" t="s">
        <v>29</v>
      </c>
      <c r="AX180" s="24" t="s">
        <v>29</v>
      </c>
      <c r="AY180" s="24" t="s">
        <v>29</v>
      </c>
      <c r="AZ180" s="24" t="s">
        <v>29</v>
      </c>
      <c r="BA180" s="24" t="s">
        <v>29</v>
      </c>
      <c r="BB180" s="24" t="s">
        <v>29</v>
      </c>
      <c r="BC180" s="24" t="s">
        <v>29</v>
      </c>
      <c r="BD180" s="24" t="s">
        <v>29</v>
      </c>
      <c r="BE180" s="24" t="s">
        <v>29</v>
      </c>
      <c r="BF180" s="24" t="s">
        <v>29</v>
      </c>
      <c r="BG180" s="24" t="s">
        <v>29</v>
      </c>
      <c r="BH180" s="24" t="s">
        <v>29</v>
      </c>
      <c r="BI180" s="24" t="s">
        <v>29</v>
      </c>
      <c r="BJ180" s="24" t="s">
        <v>29</v>
      </c>
      <c r="BK180" s="24" t="s">
        <v>29</v>
      </c>
      <c r="BL180" s="24" t="s">
        <v>29</v>
      </c>
      <c r="BM180" s="24" t="s">
        <v>29</v>
      </c>
      <c r="BN180" s="24" t="s">
        <v>29</v>
      </c>
      <c r="BO180" s="24" t="s">
        <v>29</v>
      </c>
      <c r="BP180" s="24" t="s">
        <v>29</v>
      </c>
      <c r="BQ180" s="24" t="s">
        <v>29</v>
      </c>
      <c r="BR180" s="24" t="s">
        <v>29</v>
      </c>
      <c r="BS180" s="24" t="s">
        <v>29</v>
      </c>
      <c r="BT180" s="24" t="s">
        <v>29</v>
      </c>
      <c r="BU180" s="24" t="s">
        <v>29</v>
      </c>
      <c r="BV180" s="24" t="s">
        <v>29</v>
      </c>
      <c r="BW180" s="24" t="s">
        <v>29</v>
      </c>
      <c r="BX180" s="24" t="s">
        <v>29</v>
      </c>
      <c r="BY180" s="24" t="s">
        <v>29</v>
      </c>
      <c r="BZ180" s="24" t="s">
        <v>29</v>
      </c>
      <c r="CA180" s="24" t="s">
        <v>29</v>
      </c>
      <c r="CB180" s="24" t="s">
        <v>29</v>
      </c>
    </row>
    <row r="181" spans="2:80" s="1" customFormat="1" ht="13.9" customHeight="1">
      <c r="B181" s="57" t="str">
        <f>Roster_Selection_Men!AB237&amp;" " &amp; "V "</f>
        <v xml:space="preserve">St. Francis (IL) ,University Of V </v>
      </c>
      <c r="C181" s="57" t="str">
        <f>Roster_Selection_Men!AD237</f>
        <v>11-544965</v>
      </c>
      <c r="D181" s="57" t="str">
        <f>Roster_Selection_Men!AE237</f>
        <v>Anthony Lizzio</v>
      </c>
      <c r="E181" s="58"/>
      <c r="F181" s="1" t="str">
        <f>IF(ISERROR(Individual_Scores_Men_Var!E181), " ", IF(Individual_Scores_Men_Var!E181 = "Yes", "Yes", "  "))</f>
        <v xml:space="preserve">  </v>
      </c>
      <c r="G181" s="24" t="s">
        <v>738</v>
      </c>
      <c r="H181" s="44">
        <v>243</v>
      </c>
      <c r="I181" s="44">
        <v>245</v>
      </c>
      <c r="J181" s="44">
        <v>181</v>
      </c>
      <c r="K181" s="44">
        <v>172</v>
      </c>
      <c r="L181" s="44">
        <v>178</v>
      </c>
      <c r="M181" s="44">
        <v>192</v>
      </c>
      <c r="N181" s="44">
        <v>216</v>
      </c>
      <c r="O181" s="44">
        <v>181</v>
      </c>
      <c r="P181" s="44">
        <v>149</v>
      </c>
      <c r="Q181" s="44">
        <v>178</v>
      </c>
      <c r="R181" s="44">
        <v>200</v>
      </c>
      <c r="S181" s="44">
        <v>170</v>
      </c>
      <c r="T181" s="19">
        <f>SUM(H181:S181)</f>
        <v>2305</v>
      </c>
      <c r="U181" s="19">
        <f>COUNTIF(H181:S181, "&gt;0" )</f>
        <v>12</v>
      </c>
      <c r="V181" s="19">
        <f>T181/U181</f>
        <v>192.08333333333334</v>
      </c>
      <c r="W181" s="24" t="s">
        <v>29</v>
      </c>
      <c r="X181" s="24" t="s">
        <v>29</v>
      </c>
      <c r="Y181" s="24" t="s">
        <v>29</v>
      </c>
      <c r="Z181" s="24" t="s">
        <v>29</v>
      </c>
      <c r="AA181" s="24" t="s">
        <v>29</v>
      </c>
      <c r="AB181" s="24" t="s">
        <v>29</v>
      </c>
      <c r="AC181" s="24" t="s">
        <v>29</v>
      </c>
      <c r="AD181" s="24" t="s">
        <v>29</v>
      </c>
      <c r="AE181" s="24" t="s">
        <v>29</v>
      </c>
      <c r="AF181" s="24" t="s">
        <v>29</v>
      </c>
      <c r="AG181" s="24" t="s">
        <v>29</v>
      </c>
      <c r="AH181" s="24" t="s">
        <v>29</v>
      </c>
      <c r="AI181" s="24" t="s">
        <v>29</v>
      </c>
      <c r="AJ181" s="24" t="s">
        <v>29</v>
      </c>
      <c r="AK181" s="24" t="s">
        <v>29</v>
      </c>
      <c r="AL181" s="24" t="s">
        <v>29</v>
      </c>
      <c r="AM181" s="24" t="s">
        <v>29</v>
      </c>
      <c r="AN181" s="24" t="s">
        <v>29</v>
      </c>
      <c r="AO181" s="24" t="s">
        <v>29</v>
      </c>
      <c r="AP181" s="24" t="s">
        <v>29</v>
      </c>
      <c r="AQ181" s="24" t="s">
        <v>29</v>
      </c>
      <c r="AR181" s="24" t="s">
        <v>29</v>
      </c>
      <c r="AS181" s="24" t="s">
        <v>29</v>
      </c>
      <c r="AT181" s="24" t="s">
        <v>29</v>
      </c>
      <c r="AU181" s="24" t="s">
        <v>29</v>
      </c>
      <c r="AV181" s="24" t="s">
        <v>29</v>
      </c>
      <c r="AW181" s="24" t="s">
        <v>29</v>
      </c>
      <c r="AX181" s="24" t="s">
        <v>29</v>
      </c>
      <c r="AY181" s="24" t="s">
        <v>29</v>
      </c>
      <c r="AZ181" s="24" t="s">
        <v>29</v>
      </c>
      <c r="BA181" s="24" t="s">
        <v>29</v>
      </c>
      <c r="BB181" s="24" t="s">
        <v>29</v>
      </c>
      <c r="BC181" s="24" t="s">
        <v>29</v>
      </c>
      <c r="BD181" s="24" t="s">
        <v>29</v>
      </c>
      <c r="BE181" s="24" t="s">
        <v>29</v>
      </c>
      <c r="BF181" s="24" t="s">
        <v>29</v>
      </c>
      <c r="BG181" s="24" t="s">
        <v>29</v>
      </c>
      <c r="BH181" s="24" t="s">
        <v>29</v>
      </c>
      <c r="BI181" s="24" t="s">
        <v>29</v>
      </c>
      <c r="BJ181" s="24" t="s">
        <v>29</v>
      </c>
      <c r="BK181" s="24" t="s">
        <v>29</v>
      </c>
      <c r="BL181" s="24" t="s">
        <v>29</v>
      </c>
      <c r="BM181" s="24" t="s">
        <v>29</v>
      </c>
      <c r="BN181" s="24" t="s">
        <v>29</v>
      </c>
      <c r="BO181" s="24" t="s">
        <v>29</v>
      </c>
      <c r="BP181" s="24" t="s">
        <v>29</v>
      </c>
      <c r="BQ181" s="24" t="s">
        <v>29</v>
      </c>
      <c r="BR181" s="24" t="s">
        <v>29</v>
      </c>
      <c r="BS181" s="24" t="s">
        <v>29</v>
      </c>
      <c r="BT181" s="24" t="s">
        <v>29</v>
      </c>
      <c r="BU181" s="24" t="s">
        <v>29</v>
      </c>
      <c r="BV181" s="24" t="s">
        <v>29</v>
      </c>
      <c r="BW181" s="24" t="s">
        <v>29</v>
      </c>
      <c r="BX181" s="24" t="s">
        <v>29</v>
      </c>
      <c r="BY181" s="24" t="s">
        <v>29</v>
      </c>
      <c r="BZ181" s="24" t="s">
        <v>29</v>
      </c>
      <c r="CA181" s="24" t="s">
        <v>29</v>
      </c>
      <c r="CB181" s="24" t="s">
        <v>29</v>
      </c>
    </row>
    <row r="182" spans="2:80" s="1" customFormat="1" ht="13.9" customHeight="1">
      <c r="B182" s="57" t="str">
        <f>Roster_Selection_Men!AB238&amp;" " &amp; "V "</f>
        <v xml:space="preserve">St. Francis (IL) ,University Of V </v>
      </c>
      <c r="C182" s="57" t="str">
        <f>Roster_Selection_Men!AD238</f>
        <v>9229-56948</v>
      </c>
      <c r="D182" s="57" t="str">
        <f>Roster_Selection_Men!AE238</f>
        <v>Ardani Rodas</v>
      </c>
      <c r="E182" s="58"/>
      <c r="F182" s="1" t="str">
        <f>IF(ISERROR(Individual_Scores_Men_Var!E182), " ", IF(Individual_Scores_Men_Var!E182 = "Yes", "Yes", "  "))</f>
        <v xml:space="preserve">  </v>
      </c>
      <c r="G182" s="24" t="s">
        <v>29</v>
      </c>
      <c r="H182" s="24" t="s">
        <v>29</v>
      </c>
      <c r="I182" s="24" t="s">
        <v>29</v>
      </c>
      <c r="J182" s="24" t="s">
        <v>29</v>
      </c>
      <c r="K182" s="24" t="s">
        <v>29</v>
      </c>
      <c r="L182" s="24" t="s">
        <v>29</v>
      </c>
      <c r="M182" s="24" t="s">
        <v>29</v>
      </c>
      <c r="N182" s="24" t="s">
        <v>29</v>
      </c>
      <c r="O182" s="24" t="s">
        <v>29</v>
      </c>
      <c r="P182" s="24" t="s">
        <v>29</v>
      </c>
      <c r="Q182" s="24" t="s">
        <v>29</v>
      </c>
      <c r="R182" s="24" t="s">
        <v>29</v>
      </c>
      <c r="S182" s="24" t="s">
        <v>29</v>
      </c>
      <c r="T182" s="24" t="s">
        <v>29</v>
      </c>
      <c r="U182" s="24" t="s">
        <v>29</v>
      </c>
      <c r="V182" s="24" t="s">
        <v>29</v>
      </c>
      <c r="W182" s="24" t="s">
        <v>29</v>
      </c>
      <c r="X182" s="24" t="s">
        <v>29</v>
      </c>
      <c r="Y182" s="24" t="s">
        <v>29</v>
      </c>
      <c r="Z182" s="24" t="s">
        <v>29</v>
      </c>
      <c r="AA182" s="24" t="s">
        <v>29</v>
      </c>
      <c r="AB182" s="24" t="s">
        <v>29</v>
      </c>
      <c r="AC182" s="24" t="s">
        <v>29</v>
      </c>
      <c r="AD182" s="24" t="s">
        <v>29</v>
      </c>
      <c r="AE182" s="24" t="s">
        <v>29</v>
      </c>
      <c r="AF182" s="24" t="s">
        <v>29</v>
      </c>
      <c r="AG182" s="24" t="s">
        <v>29</v>
      </c>
      <c r="AH182" s="24" t="s">
        <v>29</v>
      </c>
      <c r="AI182" s="24" t="s">
        <v>29</v>
      </c>
      <c r="AJ182" s="24" t="s">
        <v>29</v>
      </c>
      <c r="AK182" s="24" t="s">
        <v>29</v>
      </c>
      <c r="AL182" s="24" t="s">
        <v>29</v>
      </c>
      <c r="AM182" s="24" t="s">
        <v>29</v>
      </c>
      <c r="AN182" s="24" t="s">
        <v>29</v>
      </c>
      <c r="AO182" s="24" t="s">
        <v>29</v>
      </c>
      <c r="AP182" s="24" t="s">
        <v>29</v>
      </c>
      <c r="AQ182" s="24" t="s">
        <v>29</v>
      </c>
      <c r="AR182" s="24" t="s">
        <v>29</v>
      </c>
      <c r="AS182" s="24" t="s">
        <v>29</v>
      </c>
      <c r="AT182" s="24" t="s">
        <v>29</v>
      </c>
      <c r="AU182" s="24" t="s">
        <v>29</v>
      </c>
      <c r="AV182" s="24" t="s">
        <v>29</v>
      </c>
      <c r="AW182" s="24" t="s">
        <v>29</v>
      </c>
      <c r="AX182" s="24" t="s">
        <v>29</v>
      </c>
      <c r="AY182" s="24" t="s">
        <v>29</v>
      </c>
      <c r="AZ182" s="24" t="s">
        <v>29</v>
      </c>
      <c r="BA182" s="24" t="s">
        <v>29</v>
      </c>
      <c r="BB182" s="24" t="s">
        <v>29</v>
      </c>
      <c r="BC182" s="24" t="s">
        <v>29</v>
      </c>
      <c r="BD182" s="24" t="s">
        <v>29</v>
      </c>
      <c r="BE182" s="24" t="s">
        <v>29</v>
      </c>
      <c r="BF182" s="24" t="s">
        <v>29</v>
      </c>
      <c r="BG182" s="24" t="s">
        <v>29</v>
      </c>
      <c r="BH182" s="24" t="s">
        <v>29</v>
      </c>
      <c r="BI182" s="24" t="s">
        <v>29</v>
      </c>
      <c r="BJ182" s="24" t="s">
        <v>29</v>
      </c>
      <c r="BK182" s="24" t="s">
        <v>29</v>
      </c>
      <c r="BL182" s="24" t="s">
        <v>29</v>
      </c>
      <c r="BM182" s="24" t="s">
        <v>29</v>
      </c>
      <c r="BN182" s="24" t="s">
        <v>29</v>
      </c>
      <c r="BO182" s="24" t="s">
        <v>29</v>
      </c>
      <c r="BP182" s="24" t="s">
        <v>29</v>
      </c>
      <c r="BQ182" s="24" t="s">
        <v>29</v>
      </c>
      <c r="BR182" s="24" t="s">
        <v>29</v>
      </c>
      <c r="BS182" s="24" t="s">
        <v>29</v>
      </c>
      <c r="BT182" s="24" t="s">
        <v>29</v>
      </c>
      <c r="BU182" s="24" t="s">
        <v>29</v>
      </c>
      <c r="BV182" s="24" t="s">
        <v>29</v>
      </c>
      <c r="BW182" s="24" t="s">
        <v>29</v>
      </c>
      <c r="BX182" s="24" t="s">
        <v>29</v>
      </c>
      <c r="BY182" s="24" t="s">
        <v>29</v>
      </c>
      <c r="BZ182" s="24" t="s">
        <v>29</v>
      </c>
      <c r="CA182" s="24" t="s">
        <v>29</v>
      </c>
      <c r="CB182" s="24" t="s">
        <v>29</v>
      </c>
    </row>
    <row r="183" spans="2:80" s="1" customFormat="1" ht="13.9" customHeight="1">
      <c r="B183" s="57" t="str">
        <f>Roster_Selection_Men!AB239&amp;" " &amp; "V "</f>
        <v xml:space="preserve">St. Francis (IL) ,University Of V </v>
      </c>
      <c r="C183" s="57" t="str">
        <f>Roster_Selection_Men!AD239</f>
        <v>7914-9422</v>
      </c>
      <c r="D183" s="57" t="str">
        <f>Roster_Selection_Men!AE239</f>
        <v>Brandon Williamson</v>
      </c>
      <c r="E183" s="58"/>
      <c r="F183" s="1" t="str">
        <f>IF(ISERROR(Individual_Scores_Men_Var!E183), " ", IF(Individual_Scores_Men_Var!E183 = "Yes", "Yes", "  "))</f>
        <v xml:space="preserve">  </v>
      </c>
      <c r="G183" s="24" t="s">
        <v>29</v>
      </c>
      <c r="H183" s="24" t="s">
        <v>29</v>
      </c>
      <c r="I183" s="24" t="s">
        <v>29</v>
      </c>
      <c r="J183" s="24" t="s">
        <v>29</v>
      </c>
      <c r="K183" s="24" t="s">
        <v>29</v>
      </c>
      <c r="L183" s="24" t="s">
        <v>29</v>
      </c>
      <c r="M183" s="24" t="s">
        <v>29</v>
      </c>
      <c r="N183" s="24" t="s">
        <v>29</v>
      </c>
      <c r="O183" s="24" t="s">
        <v>29</v>
      </c>
      <c r="P183" s="24" t="s">
        <v>29</v>
      </c>
      <c r="Q183" s="24" t="s">
        <v>29</v>
      </c>
      <c r="R183" s="24" t="s">
        <v>29</v>
      </c>
      <c r="S183" s="24" t="s">
        <v>29</v>
      </c>
      <c r="T183" s="24" t="s">
        <v>29</v>
      </c>
      <c r="U183" s="24" t="s">
        <v>29</v>
      </c>
      <c r="V183" s="24" t="s">
        <v>29</v>
      </c>
      <c r="W183" s="24" t="s">
        <v>29</v>
      </c>
      <c r="X183" s="24" t="s">
        <v>29</v>
      </c>
      <c r="Y183" s="24" t="s">
        <v>29</v>
      </c>
      <c r="Z183" s="24" t="s">
        <v>29</v>
      </c>
      <c r="AA183" s="24" t="s">
        <v>29</v>
      </c>
      <c r="AB183" s="24" t="s">
        <v>29</v>
      </c>
      <c r="AC183" s="24" t="s">
        <v>29</v>
      </c>
      <c r="AD183" s="24" t="s">
        <v>29</v>
      </c>
      <c r="AE183" s="24" t="s">
        <v>29</v>
      </c>
      <c r="AF183" s="24" t="s">
        <v>29</v>
      </c>
      <c r="AG183" s="24" t="s">
        <v>29</v>
      </c>
      <c r="AH183" s="24" t="s">
        <v>29</v>
      </c>
      <c r="AI183" s="24" t="s">
        <v>29</v>
      </c>
      <c r="AJ183" s="24" t="s">
        <v>29</v>
      </c>
      <c r="AK183" s="24" t="s">
        <v>29</v>
      </c>
      <c r="AL183" s="24" t="s">
        <v>29</v>
      </c>
      <c r="AM183" s="24" t="s">
        <v>29</v>
      </c>
      <c r="AN183" s="24" t="s">
        <v>29</v>
      </c>
      <c r="AO183" s="24" t="s">
        <v>29</v>
      </c>
      <c r="AP183" s="24" t="s">
        <v>29</v>
      </c>
      <c r="AQ183" s="24" t="s">
        <v>29</v>
      </c>
      <c r="AR183" s="24" t="s">
        <v>29</v>
      </c>
      <c r="AS183" s="24" t="s">
        <v>29</v>
      </c>
      <c r="AT183" s="24" t="s">
        <v>29</v>
      </c>
      <c r="AU183" s="24" t="s">
        <v>29</v>
      </c>
      <c r="AV183" s="24" t="s">
        <v>29</v>
      </c>
      <c r="AW183" s="24" t="s">
        <v>29</v>
      </c>
      <c r="AX183" s="24" t="s">
        <v>29</v>
      </c>
      <c r="AY183" s="24" t="s">
        <v>29</v>
      </c>
      <c r="AZ183" s="24" t="s">
        <v>29</v>
      </c>
      <c r="BA183" s="24" t="s">
        <v>29</v>
      </c>
      <c r="BB183" s="24" t="s">
        <v>29</v>
      </c>
      <c r="BC183" s="24" t="s">
        <v>29</v>
      </c>
      <c r="BD183" s="24" t="s">
        <v>29</v>
      </c>
      <c r="BE183" s="24" t="s">
        <v>29</v>
      </c>
      <c r="BF183" s="24" t="s">
        <v>29</v>
      </c>
      <c r="BG183" s="24" t="s">
        <v>29</v>
      </c>
      <c r="BH183" s="24" t="s">
        <v>29</v>
      </c>
      <c r="BI183" s="24" t="s">
        <v>29</v>
      </c>
      <c r="BJ183" s="24" t="s">
        <v>29</v>
      </c>
      <c r="BK183" s="24" t="s">
        <v>29</v>
      </c>
      <c r="BL183" s="24" t="s">
        <v>29</v>
      </c>
      <c r="BM183" s="24" t="s">
        <v>29</v>
      </c>
      <c r="BN183" s="24" t="s">
        <v>29</v>
      </c>
      <c r="BO183" s="24" t="s">
        <v>29</v>
      </c>
      <c r="BP183" s="24" t="s">
        <v>29</v>
      </c>
      <c r="BQ183" s="24" t="s">
        <v>29</v>
      </c>
      <c r="BR183" s="24" t="s">
        <v>29</v>
      </c>
      <c r="BS183" s="24" t="s">
        <v>29</v>
      </c>
      <c r="BT183" s="24" t="s">
        <v>29</v>
      </c>
      <c r="BU183" s="24" t="s">
        <v>29</v>
      </c>
      <c r="BV183" s="24" t="s">
        <v>29</v>
      </c>
      <c r="BW183" s="24" t="s">
        <v>29</v>
      </c>
      <c r="BX183" s="24" t="s">
        <v>29</v>
      </c>
      <c r="BY183" s="24" t="s">
        <v>29</v>
      </c>
      <c r="BZ183" s="24" t="s">
        <v>29</v>
      </c>
      <c r="CA183" s="24" t="s">
        <v>29</v>
      </c>
      <c r="CB183" s="24" t="s">
        <v>29</v>
      </c>
    </row>
    <row r="184" spans="2:80" s="1" customFormat="1" ht="13.9" customHeight="1">
      <c r="B184" s="57" t="str">
        <f>Roster_Selection_Men!AB240&amp;" " &amp; "V "</f>
        <v xml:space="preserve">St. Francis (IL) ,University Of V </v>
      </c>
      <c r="C184" s="57" t="str">
        <f>Roster_Selection_Men!AD240</f>
        <v>7914-10638</v>
      </c>
      <c r="D184" s="57" t="str">
        <f>Roster_Selection_Men!AE240</f>
        <v>Chris Bald</v>
      </c>
      <c r="E184" s="58"/>
      <c r="F184" s="1" t="str">
        <f>IF(ISERROR(Individual_Scores_Men_Var!E184), " ", IF(Individual_Scores_Men_Var!E184 = "Yes", "Yes", "  "))</f>
        <v xml:space="preserve">  </v>
      </c>
      <c r="G184" s="24" t="s">
        <v>29</v>
      </c>
      <c r="H184" s="24" t="s">
        <v>29</v>
      </c>
      <c r="I184" s="24" t="s">
        <v>29</v>
      </c>
      <c r="J184" s="24" t="s">
        <v>29</v>
      </c>
      <c r="K184" s="24" t="s">
        <v>29</v>
      </c>
      <c r="L184" s="24" t="s">
        <v>29</v>
      </c>
      <c r="M184" s="24" t="s">
        <v>29</v>
      </c>
      <c r="N184" s="24" t="s">
        <v>29</v>
      </c>
      <c r="O184" s="24" t="s">
        <v>29</v>
      </c>
      <c r="P184" s="24" t="s">
        <v>29</v>
      </c>
      <c r="Q184" s="24" t="s">
        <v>29</v>
      </c>
      <c r="R184" s="24" t="s">
        <v>29</v>
      </c>
      <c r="S184" s="24" t="s">
        <v>29</v>
      </c>
      <c r="T184" s="24" t="s">
        <v>29</v>
      </c>
      <c r="U184" s="24" t="s">
        <v>29</v>
      </c>
      <c r="V184" s="24" t="s">
        <v>29</v>
      </c>
      <c r="W184" s="24" t="s">
        <v>29</v>
      </c>
      <c r="X184" s="24" t="s">
        <v>29</v>
      </c>
      <c r="Y184" s="24" t="s">
        <v>29</v>
      </c>
      <c r="Z184" s="24" t="s">
        <v>29</v>
      </c>
      <c r="AA184" s="24" t="s">
        <v>29</v>
      </c>
      <c r="AB184" s="24" t="s">
        <v>29</v>
      </c>
      <c r="AC184" s="24" t="s">
        <v>29</v>
      </c>
      <c r="AD184" s="24" t="s">
        <v>29</v>
      </c>
      <c r="AE184" s="24" t="s">
        <v>29</v>
      </c>
      <c r="AF184" s="24" t="s">
        <v>29</v>
      </c>
      <c r="AG184" s="24" t="s">
        <v>29</v>
      </c>
      <c r="AH184" s="24" t="s">
        <v>29</v>
      </c>
      <c r="AI184" s="24" t="s">
        <v>29</v>
      </c>
      <c r="AJ184" s="24" t="s">
        <v>29</v>
      </c>
      <c r="AK184" s="24" t="s">
        <v>29</v>
      </c>
      <c r="AL184" s="24" t="s">
        <v>29</v>
      </c>
      <c r="AM184" s="24" t="s">
        <v>29</v>
      </c>
      <c r="AN184" s="24" t="s">
        <v>29</v>
      </c>
      <c r="AO184" s="24" t="s">
        <v>29</v>
      </c>
      <c r="AP184" s="24" t="s">
        <v>29</v>
      </c>
      <c r="AQ184" s="24" t="s">
        <v>29</v>
      </c>
      <c r="AR184" s="24" t="s">
        <v>29</v>
      </c>
      <c r="AS184" s="24" t="s">
        <v>29</v>
      </c>
      <c r="AT184" s="24" t="s">
        <v>29</v>
      </c>
      <c r="AU184" s="24" t="s">
        <v>29</v>
      </c>
      <c r="AV184" s="24" t="s">
        <v>29</v>
      </c>
      <c r="AW184" s="24" t="s">
        <v>29</v>
      </c>
      <c r="AX184" s="24" t="s">
        <v>29</v>
      </c>
      <c r="AY184" s="24" t="s">
        <v>29</v>
      </c>
      <c r="AZ184" s="24" t="s">
        <v>29</v>
      </c>
      <c r="BA184" s="24" t="s">
        <v>29</v>
      </c>
      <c r="BB184" s="24" t="s">
        <v>29</v>
      </c>
      <c r="BC184" s="24" t="s">
        <v>29</v>
      </c>
      <c r="BD184" s="24" t="s">
        <v>29</v>
      </c>
      <c r="BE184" s="24" t="s">
        <v>29</v>
      </c>
      <c r="BF184" s="24" t="s">
        <v>29</v>
      </c>
      <c r="BG184" s="24" t="s">
        <v>29</v>
      </c>
      <c r="BH184" s="24" t="s">
        <v>29</v>
      </c>
      <c r="BI184" s="24" t="s">
        <v>29</v>
      </c>
      <c r="BJ184" s="24" t="s">
        <v>29</v>
      </c>
      <c r="BK184" s="24" t="s">
        <v>29</v>
      </c>
      <c r="BL184" s="24" t="s">
        <v>29</v>
      </c>
      <c r="BM184" s="24" t="s">
        <v>29</v>
      </c>
      <c r="BN184" s="24" t="s">
        <v>29</v>
      </c>
      <c r="BO184" s="24" t="s">
        <v>29</v>
      </c>
      <c r="BP184" s="24" t="s">
        <v>29</v>
      </c>
      <c r="BQ184" s="24" t="s">
        <v>29</v>
      </c>
      <c r="BR184" s="24" t="s">
        <v>29</v>
      </c>
      <c r="BS184" s="24" t="s">
        <v>29</v>
      </c>
      <c r="BT184" s="24" t="s">
        <v>29</v>
      </c>
      <c r="BU184" s="24" t="s">
        <v>29</v>
      </c>
      <c r="BV184" s="24" t="s">
        <v>29</v>
      </c>
      <c r="BW184" s="24" t="s">
        <v>29</v>
      </c>
      <c r="BX184" s="24" t="s">
        <v>29</v>
      </c>
      <c r="BY184" s="24" t="s">
        <v>29</v>
      </c>
      <c r="BZ184" s="24" t="s">
        <v>29</v>
      </c>
      <c r="CA184" s="24" t="s">
        <v>29</v>
      </c>
      <c r="CB184" s="24" t="s">
        <v>29</v>
      </c>
    </row>
    <row r="185" spans="2:80" s="1" customFormat="1" ht="13.9" customHeight="1">
      <c r="B185" s="57" t="str">
        <f>Roster_Selection_Men!AB241&amp;" " &amp; "V "</f>
        <v xml:space="preserve">St. Francis (IL) ,University Of V </v>
      </c>
      <c r="C185" s="57" t="str">
        <f>Roster_Selection_Men!AD241</f>
        <v>11-697068</v>
      </c>
      <c r="D185" s="57" t="str">
        <f>Roster_Selection_Men!AE241</f>
        <v>Christian Moore-Randle</v>
      </c>
      <c r="E185" s="58"/>
      <c r="F185" s="1" t="str">
        <f>IF(ISERROR(Individual_Scores_Men_Var!E185), " ", IF(Individual_Scores_Men_Var!E185 = "Yes", "Yes", "  "))</f>
        <v xml:space="preserve">  </v>
      </c>
      <c r="G185" s="24" t="s">
        <v>29</v>
      </c>
      <c r="H185" s="24" t="s">
        <v>29</v>
      </c>
      <c r="I185" s="24" t="s">
        <v>29</v>
      </c>
      <c r="J185" s="24" t="s">
        <v>29</v>
      </c>
      <c r="K185" s="24" t="s">
        <v>29</v>
      </c>
      <c r="L185" s="24" t="s">
        <v>29</v>
      </c>
      <c r="M185" s="24" t="s">
        <v>29</v>
      </c>
      <c r="N185" s="24" t="s">
        <v>29</v>
      </c>
      <c r="O185" s="24" t="s">
        <v>29</v>
      </c>
      <c r="P185" s="24" t="s">
        <v>29</v>
      </c>
      <c r="Q185" s="24" t="s">
        <v>29</v>
      </c>
      <c r="R185" s="24" t="s">
        <v>29</v>
      </c>
      <c r="S185" s="24" t="s">
        <v>29</v>
      </c>
      <c r="T185" s="24" t="s">
        <v>29</v>
      </c>
      <c r="U185" s="24" t="s">
        <v>29</v>
      </c>
      <c r="V185" s="24" t="s">
        <v>29</v>
      </c>
      <c r="W185" s="24" t="s">
        <v>29</v>
      </c>
      <c r="X185" s="24" t="s">
        <v>29</v>
      </c>
      <c r="Y185" s="24" t="s">
        <v>29</v>
      </c>
      <c r="Z185" s="24" t="s">
        <v>29</v>
      </c>
      <c r="AA185" s="24" t="s">
        <v>29</v>
      </c>
      <c r="AB185" s="24" t="s">
        <v>29</v>
      </c>
      <c r="AC185" s="24" t="s">
        <v>29</v>
      </c>
      <c r="AD185" s="24" t="s">
        <v>29</v>
      </c>
      <c r="AE185" s="24" t="s">
        <v>29</v>
      </c>
      <c r="AF185" s="24" t="s">
        <v>29</v>
      </c>
      <c r="AG185" s="24" t="s">
        <v>29</v>
      </c>
      <c r="AH185" s="24" t="s">
        <v>29</v>
      </c>
      <c r="AI185" s="24" t="s">
        <v>29</v>
      </c>
      <c r="AJ185" s="24" t="s">
        <v>29</v>
      </c>
      <c r="AK185" s="24" t="s">
        <v>29</v>
      </c>
      <c r="AL185" s="24" t="s">
        <v>29</v>
      </c>
      <c r="AM185" s="24" t="s">
        <v>29</v>
      </c>
      <c r="AN185" s="24" t="s">
        <v>29</v>
      </c>
      <c r="AO185" s="24" t="s">
        <v>29</v>
      </c>
      <c r="AP185" s="24" t="s">
        <v>29</v>
      </c>
      <c r="AQ185" s="24" t="s">
        <v>29</v>
      </c>
      <c r="AR185" s="24" t="s">
        <v>29</v>
      </c>
      <c r="AS185" s="24" t="s">
        <v>29</v>
      </c>
      <c r="AT185" s="24" t="s">
        <v>29</v>
      </c>
      <c r="AU185" s="24" t="s">
        <v>29</v>
      </c>
      <c r="AV185" s="24" t="s">
        <v>29</v>
      </c>
      <c r="AW185" s="24" t="s">
        <v>29</v>
      </c>
      <c r="AX185" s="24" t="s">
        <v>29</v>
      </c>
      <c r="AY185" s="24" t="s">
        <v>29</v>
      </c>
      <c r="AZ185" s="24" t="s">
        <v>29</v>
      </c>
      <c r="BA185" s="24" t="s">
        <v>29</v>
      </c>
      <c r="BB185" s="24" t="s">
        <v>29</v>
      </c>
      <c r="BC185" s="24" t="s">
        <v>29</v>
      </c>
      <c r="BD185" s="24" t="s">
        <v>29</v>
      </c>
      <c r="BE185" s="24" t="s">
        <v>29</v>
      </c>
      <c r="BF185" s="24" t="s">
        <v>29</v>
      </c>
      <c r="BG185" s="24" t="s">
        <v>29</v>
      </c>
      <c r="BH185" s="24" t="s">
        <v>29</v>
      </c>
      <c r="BI185" s="24" t="s">
        <v>29</v>
      </c>
      <c r="BJ185" s="24" t="s">
        <v>29</v>
      </c>
      <c r="BK185" s="24" t="s">
        <v>29</v>
      </c>
      <c r="BL185" s="24" t="s">
        <v>29</v>
      </c>
      <c r="BM185" s="24" t="s">
        <v>29</v>
      </c>
      <c r="BN185" s="24" t="s">
        <v>29</v>
      </c>
      <c r="BO185" s="24" t="s">
        <v>29</v>
      </c>
      <c r="BP185" s="24" t="s">
        <v>29</v>
      </c>
      <c r="BQ185" s="24" t="s">
        <v>29</v>
      </c>
      <c r="BR185" s="24" t="s">
        <v>29</v>
      </c>
      <c r="BS185" s="24" t="s">
        <v>29</v>
      </c>
      <c r="BT185" s="24" t="s">
        <v>29</v>
      </c>
      <c r="BU185" s="24" t="s">
        <v>29</v>
      </c>
      <c r="BV185" s="24" t="s">
        <v>29</v>
      </c>
      <c r="BW185" s="24" t="s">
        <v>29</v>
      </c>
      <c r="BX185" s="24" t="s">
        <v>29</v>
      </c>
      <c r="BY185" s="24" t="s">
        <v>29</v>
      </c>
      <c r="BZ185" s="24" t="s">
        <v>29</v>
      </c>
      <c r="CA185" s="24" t="s">
        <v>29</v>
      </c>
      <c r="CB185" s="24" t="s">
        <v>29</v>
      </c>
    </row>
    <row r="186" spans="2:80" s="1" customFormat="1" ht="13.9" customHeight="1">
      <c r="B186" s="57" t="str">
        <f>Roster_Selection_Men!AB242&amp;" " &amp; "V "</f>
        <v xml:space="preserve">St. Francis (IL) ,University Of V </v>
      </c>
      <c r="C186" s="57" t="str">
        <f>Roster_Selection_Men!AD242</f>
        <v>20-53104</v>
      </c>
      <c r="D186" s="57" t="str">
        <f>Roster_Selection_Men!AE242</f>
        <v>Jalen Pfaff</v>
      </c>
      <c r="E186" s="58"/>
      <c r="F186" s="1" t="str">
        <f>IF(ISERROR(Individual_Scores_Men_Var!E186), " ", IF(Individual_Scores_Men_Var!E186 = "Yes", "Yes", "  "))</f>
        <v xml:space="preserve">  </v>
      </c>
      <c r="G186" s="24" t="s">
        <v>29</v>
      </c>
      <c r="H186" s="24" t="s">
        <v>29</v>
      </c>
      <c r="I186" s="24" t="s">
        <v>29</v>
      </c>
      <c r="J186" s="24" t="s">
        <v>29</v>
      </c>
      <c r="K186" s="24" t="s">
        <v>29</v>
      </c>
      <c r="L186" s="24" t="s">
        <v>29</v>
      </c>
      <c r="M186" s="24" t="s">
        <v>29</v>
      </c>
      <c r="N186" s="24" t="s">
        <v>29</v>
      </c>
      <c r="O186" s="24" t="s">
        <v>29</v>
      </c>
      <c r="P186" s="24" t="s">
        <v>29</v>
      </c>
      <c r="Q186" s="24" t="s">
        <v>29</v>
      </c>
      <c r="R186" s="24" t="s">
        <v>29</v>
      </c>
      <c r="S186" s="24" t="s">
        <v>29</v>
      </c>
      <c r="T186" s="24" t="s">
        <v>29</v>
      </c>
      <c r="U186" s="24" t="s">
        <v>29</v>
      </c>
      <c r="V186" s="24" t="s">
        <v>29</v>
      </c>
      <c r="W186" s="24" t="s">
        <v>29</v>
      </c>
      <c r="X186" s="24" t="s">
        <v>29</v>
      </c>
      <c r="Y186" s="24" t="s">
        <v>29</v>
      </c>
      <c r="Z186" s="24" t="s">
        <v>29</v>
      </c>
      <c r="AA186" s="24" t="s">
        <v>29</v>
      </c>
      <c r="AB186" s="24" t="s">
        <v>29</v>
      </c>
      <c r="AC186" s="24" t="s">
        <v>29</v>
      </c>
      <c r="AD186" s="24" t="s">
        <v>29</v>
      </c>
      <c r="AE186" s="24" t="s">
        <v>29</v>
      </c>
      <c r="AF186" s="24" t="s">
        <v>29</v>
      </c>
      <c r="AG186" s="24" t="s">
        <v>29</v>
      </c>
      <c r="AH186" s="24" t="s">
        <v>29</v>
      </c>
      <c r="AI186" s="24" t="s">
        <v>29</v>
      </c>
      <c r="AJ186" s="24" t="s">
        <v>29</v>
      </c>
      <c r="AK186" s="24" t="s">
        <v>29</v>
      </c>
      <c r="AL186" s="24" t="s">
        <v>29</v>
      </c>
      <c r="AM186" s="24" t="s">
        <v>29</v>
      </c>
      <c r="AN186" s="24" t="s">
        <v>29</v>
      </c>
      <c r="AO186" s="24" t="s">
        <v>29</v>
      </c>
      <c r="AP186" s="24" t="s">
        <v>29</v>
      </c>
      <c r="AQ186" s="24" t="s">
        <v>29</v>
      </c>
      <c r="AR186" s="24" t="s">
        <v>29</v>
      </c>
      <c r="AS186" s="24" t="s">
        <v>29</v>
      </c>
      <c r="AT186" s="24" t="s">
        <v>29</v>
      </c>
      <c r="AU186" s="24" t="s">
        <v>29</v>
      </c>
      <c r="AV186" s="24" t="s">
        <v>29</v>
      </c>
      <c r="AW186" s="24" t="s">
        <v>29</v>
      </c>
      <c r="AX186" s="24" t="s">
        <v>29</v>
      </c>
      <c r="AY186" s="24" t="s">
        <v>29</v>
      </c>
      <c r="AZ186" s="24" t="s">
        <v>29</v>
      </c>
      <c r="BA186" s="24" t="s">
        <v>29</v>
      </c>
      <c r="BB186" s="24" t="s">
        <v>29</v>
      </c>
      <c r="BC186" s="24" t="s">
        <v>29</v>
      </c>
      <c r="BD186" s="24" t="s">
        <v>29</v>
      </c>
      <c r="BE186" s="24" t="s">
        <v>29</v>
      </c>
      <c r="BF186" s="24" t="s">
        <v>29</v>
      </c>
      <c r="BG186" s="24" t="s">
        <v>29</v>
      </c>
      <c r="BH186" s="24" t="s">
        <v>29</v>
      </c>
      <c r="BI186" s="24" t="s">
        <v>29</v>
      </c>
      <c r="BJ186" s="24" t="s">
        <v>29</v>
      </c>
      <c r="BK186" s="24" t="s">
        <v>29</v>
      </c>
      <c r="BL186" s="24" t="s">
        <v>29</v>
      </c>
      <c r="BM186" s="24" t="s">
        <v>29</v>
      </c>
      <c r="BN186" s="24" t="s">
        <v>29</v>
      </c>
      <c r="BO186" s="24" t="s">
        <v>29</v>
      </c>
      <c r="BP186" s="24" t="s">
        <v>29</v>
      </c>
      <c r="BQ186" s="24" t="s">
        <v>29</v>
      </c>
      <c r="BR186" s="24" t="s">
        <v>29</v>
      </c>
      <c r="BS186" s="24" t="s">
        <v>29</v>
      </c>
      <c r="BT186" s="24" t="s">
        <v>29</v>
      </c>
      <c r="BU186" s="24" t="s">
        <v>29</v>
      </c>
      <c r="BV186" s="24" t="s">
        <v>29</v>
      </c>
      <c r="BW186" s="24" t="s">
        <v>29</v>
      </c>
      <c r="BX186" s="24" t="s">
        <v>29</v>
      </c>
      <c r="BY186" s="24" t="s">
        <v>29</v>
      </c>
      <c r="BZ186" s="24" t="s">
        <v>29</v>
      </c>
      <c r="CA186" s="24" t="s">
        <v>29</v>
      </c>
      <c r="CB186" s="24" t="s">
        <v>29</v>
      </c>
    </row>
    <row r="187" spans="2:80" s="1" customFormat="1" ht="13.9" customHeight="1">
      <c r="B187" s="57" t="str">
        <f>Roster_Selection_Men!AB243&amp;" " &amp; "V "</f>
        <v xml:space="preserve">St. Francis (IL) ,University Of V </v>
      </c>
      <c r="C187" s="57" t="str">
        <f>Roster_Selection_Men!AD243</f>
        <v>7914-46532</v>
      </c>
      <c r="D187" s="57" t="str">
        <f>Roster_Selection_Men!AE243</f>
        <v>Jared Krison</v>
      </c>
      <c r="E187" s="58"/>
      <c r="F187" s="1" t="str">
        <f>IF(ISERROR(Individual_Scores_Men_Var!E187), " ", IF(Individual_Scores_Men_Var!E187 = "Yes", "Yes", "  "))</f>
        <v xml:space="preserve">  </v>
      </c>
      <c r="G187" s="24" t="s">
        <v>29</v>
      </c>
      <c r="H187" s="24" t="s">
        <v>29</v>
      </c>
      <c r="I187" s="24" t="s">
        <v>29</v>
      </c>
      <c r="J187" s="24" t="s">
        <v>29</v>
      </c>
      <c r="K187" s="24" t="s">
        <v>29</v>
      </c>
      <c r="L187" s="24" t="s">
        <v>29</v>
      </c>
      <c r="M187" s="24" t="s">
        <v>29</v>
      </c>
      <c r="N187" s="24" t="s">
        <v>29</v>
      </c>
      <c r="O187" s="24" t="s">
        <v>29</v>
      </c>
      <c r="P187" s="24" t="s">
        <v>29</v>
      </c>
      <c r="Q187" s="24" t="s">
        <v>29</v>
      </c>
      <c r="R187" s="24" t="s">
        <v>29</v>
      </c>
      <c r="S187" s="24" t="s">
        <v>29</v>
      </c>
      <c r="T187" s="24" t="s">
        <v>29</v>
      </c>
      <c r="U187" s="24" t="s">
        <v>29</v>
      </c>
      <c r="V187" s="24" t="s">
        <v>29</v>
      </c>
      <c r="W187" s="24" t="s">
        <v>29</v>
      </c>
      <c r="X187" s="24" t="s">
        <v>29</v>
      </c>
      <c r="Y187" s="24" t="s">
        <v>29</v>
      </c>
      <c r="Z187" s="24" t="s">
        <v>29</v>
      </c>
      <c r="AA187" s="24" t="s">
        <v>29</v>
      </c>
      <c r="AB187" s="24" t="s">
        <v>29</v>
      </c>
      <c r="AC187" s="24" t="s">
        <v>29</v>
      </c>
      <c r="AD187" s="24" t="s">
        <v>29</v>
      </c>
      <c r="AE187" s="24" t="s">
        <v>29</v>
      </c>
      <c r="AF187" s="24" t="s">
        <v>29</v>
      </c>
      <c r="AG187" s="24" t="s">
        <v>29</v>
      </c>
      <c r="AH187" s="24" t="s">
        <v>29</v>
      </c>
      <c r="AI187" s="24" t="s">
        <v>29</v>
      </c>
      <c r="AJ187" s="24" t="s">
        <v>29</v>
      </c>
      <c r="AK187" s="24" t="s">
        <v>29</v>
      </c>
      <c r="AL187" s="24" t="s">
        <v>29</v>
      </c>
      <c r="AM187" s="24" t="s">
        <v>29</v>
      </c>
      <c r="AN187" s="24" t="s">
        <v>29</v>
      </c>
      <c r="AO187" s="24" t="s">
        <v>29</v>
      </c>
      <c r="AP187" s="24" t="s">
        <v>29</v>
      </c>
      <c r="AQ187" s="24" t="s">
        <v>29</v>
      </c>
      <c r="AR187" s="24" t="s">
        <v>29</v>
      </c>
      <c r="AS187" s="24" t="s">
        <v>29</v>
      </c>
      <c r="AT187" s="24" t="s">
        <v>29</v>
      </c>
      <c r="AU187" s="24" t="s">
        <v>29</v>
      </c>
      <c r="AV187" s="24" t="s">
        <v>29</v>
      </c>
      <c r="AW187" s="24" t="s">
        <v>29</v>
      </c>
      <c r="AX187" s="24" t="s">
        <v>29</v>
      </c>
      <c r="AY187" s="24" t="s">
        <v>29</v>
      </c>
      <c r="AZ187" s="24" t="s">
        <v>29</v>
      </c>
      <c r="BA187" s="24" t="s">
        <v>29</v>
      </c>
      <c r="BB187" s="24" t="s">
        <v>29</v>
      </c>
      <c r="BC187" s="24" t="s">
        <v>29</v>
      </c>
      <c r="BD187" s="24" t="s">
        <v>29</v>
      </c>
      <c r="BE187" s="24" t="s">
        <v>29</v>
      </c>
      <c r="BF187" s="24" t="s">
        <v>29</v>
      </c>
      <c r="BG187" s="24" t="s">
        <v>29</v>
      </c>
      <c r="BH187" s="24" t="s">
        <v>29</v>
      </c>
      <c r="BI187" s="24" t="s">
        <v>29</v>
      </c>
      <c r="BJ187" s="24" t="s">
        <v>29</v>
      </c>
      <c r="BK187" s="24" t="s">
        <v>29</v>
      </c>
      <c r="BL187" s="24" t="s">
        <v>29</v>
      </c>
      <c r="BM187" s="24" t="s">
        <v>29</v>
      </c>
      <c r="BN187" s="24" t="s">
        <v>29</v>
      </c>
      <c r="BO187" s="24" t="s">
        <v>29</v>
      </c>
      <c r="BP187" s="24" t="s">
        <v>29</v>
      </c>
      <c r="BQ187" s="24" t="s">
        <v>29</v>
      </c>
      <c r="BR187" s="24" t="s">
        <v>29</v>
      </c>
      <c r="BS187" s="24" t="s">
        <v>29</v>
      </c>
      <c r="BT187" s="24" t="s">
        <v>29</v>
      </c>
      <c r="BU187" s="24" t="s">
        <v>29</v>
      </c>
      <c r="BV187" s="24" t="s">
        <v>29</v>
      </c>
      <c r="BW187" s="24" t="s">
        <v>29</v>
      </c>
      <c r="BX187" s="24" t="s">
        <v>29</v>
      </c>
      <c r="BY187" s="24" t="s">
        <v>29</v>
      </c>
      <c r="BZ187" s="24" t="s">
        <v>29</v>
      </c>
      <c r="CA187" s="24" t="s">
        <v>29</v>
      </c>
      <c r="CB187" s="24" t="s">
        <v>29</v>
      </c>
    </row>
    <row r="188" spans="2:80" s="1" customFormat="1" ht="13.9" customHeight="1">
      <c r="B188" s="57" t="str">
        <f>Roster_Selection_Men!AB244&amp;" " &amp; "V "</f>
        <v xml:space="preserve">St. Francis (IL) ,University Of V </v>
      </c>
      <c r="C188" s="57" t="str">
        <f>Roster_Selection_Men!AD244</f>
        <v>17-11333</v>
      </c>
      <c r="D188" s="57" t="str">
        <f>Roster_Selection_Men!AE244</f>
        <v>Matt Devorsky</v>
      </c>
      <c r="E188" s="58"/>
      <c r="F188" s="1" t="str">
        <f>IF(ISERROR(Individual_Scores_Men_Var!E188), " ", IF(Individual_Scores_Men_Var!E188 = "Yes", "Yes", "  "))</f>
        <v xml:space="preserve">  </v>
      </c>
      <c r="G188" s="24" t="s">
        <v>29</v>
      </c>
      <c r="H188" s="24" t="s">
        <v>29</v>
      </c>
      <c r="I188" s="24" t="s">
        <v>29</v>
      </c>
      <c r="J188" s="24" t="s">
        <v>29</v>
      </c>
      <c r="K188" s="24" t="s">
        <v>29</v>
      </c>
      <c r="L188" s="24" t="s">
        <v>29</v>
      </c>
      <c r="M188" s="24" t="s">
        <v>29</v>
      </c>
      <c r="N188" s="24" t="s">
        <v>29</v>
      </c>
      <c r="O188" s="24" t="s">
        <v>29</v>
      </c>
      <c r="P188" s="24" t="s">
        <v>29</v>
      </c>
      <c r="Q188" s="24" t="s">
        <v>29</v>
      </c>
      <c r="R188" s="24" t="s">
        <v>29</v>
      </c>
      <c r="S188" s="24" t="s">
        <v>29</v>
      </c>
      <c r="T188" s="24" t="s">
        <v>29</v>
      </c>
      <c r="U188" s="24" t="s">
        <v>29</v>
      </c>
      <c r="V188" s="24" t="s">
        <v>29</v>
      </c>
      <c r="W188" s="24" t="s">
        <v>29</v>
      </c>
      <c r="X188" s="24" t="s">
        <v>29</v>
      </c>
      <c r="Y188" s="24" t="s">
        <v>29</v>
      </c>
      <c r="Z188" s="24" t="s">
        <v>29</v>
      </c>
      <c r="AA188" s="24" t="s">
        <v>29</v>
      </c>
      <c r="AB188" s="24" t="s">
        <v>29</v>
      </c>
      <c r="AC188" s="24" t="s">
        <v>29</v>
      </c>
      <c r="AD188" s="24" t="s">
        <v>29</v>
      </c>
      <c r="AE188" s="24" t="s">
        <v>29</v>
      </c>
      <c r="AF188" s="24" t="s">
        <v>29</v>
      </c>
      <c r="AG188" s="24" t="s">
        <v>29</v>
      </c>
      <c r="AH188" s="24" t="s">
        <v>29</v>
      </c>
      <c r="AI188" s="24" t="s">
        <v>29</v>
      </c>
      <c r="AJ188" s="24" t="s">
        <v>29</v>
      </c>
      <c r="AK188" s="24" t="s">
        <v>29</v>
      </c>
      <c r="AL188" s="24" t="s">
        <v>29</v>
      </c>
      <c r="AM188" s="24" t="s">
        <v>29</v>
      </c>
      <c r="AN188" s="24" t="s">
        <v>29</v>
      </c>
      <c r="AO188" s="24" t="s">
        <v>29</v>
      </c>
      <c r="AP188" s="24" t="s">
        <v>29</v>
      </c>
      <c r="AQ188" s="24" t="s">
        <v>29</v>
      </c>
      <c r="AR188" s="24" t="s">
        <v>29</v>
      </c>
      <c r="AS188" s="24" t="s">
        <v>29</v>
      </c>
      <c r="AT188" s="24" t="s">
        <v>29</v>
      </c>
      <c r="AU188" s="24" t="s">
        <v>29</v>
      </c>
      <c r="AV188" s="24" t="s">
        <v>29</v>
      </c>
      <c r="AW188" s="24" t="s">
        <v>29</v>
      </c>
      <c r="AX188" s="24" t="s">
        <v>29</v>
      </c>
      <c r="AY188" s="24" t="s">
        <v>29</v>
      </c>
      <c r="AZ188" s="24" t="s">
        <v>29</v>
      </c>
      <c r="BA188" s="24" t="s">
        <v>29</v>
      </c>
      <c r="BB188" s="24" t="s">
        <v>29</v>
      </c>
      <c r="BC188" s="24" t="s">
        <v>29</v>
      </c>
      <c r="BD188" s="24" t="s">
        <v>29</v>
      </c>
      <c r="BE188" s="24" t="s">
        <v>29</v>
      </c>
      <c r="BF188" s="24" t="s">
        <v>29</v>
      </c>
      <c r="BG188" s="24" t="s">
        <v>29</v>
      </c>
      <c r="BH188" s="24" t="s">
        <v>29</v>
      </c>
      <c r="BI188" s="24" t="s">
        <v>29</v>
      </c>
      <c r="BJ188" s="24" t="s">
        <v>29</v>
      </c>
      <c r="BK188" s="24" t="s">
        <v>29</v>
      </c>
      <c r="BL188" s="24" t="s">
        <v>29</v>
      </c>
      <c r="BM188" s="24" t="s">
        <v>29</v>
      </c>
      <c r="BN188" s="24" t="s">
        <v>29</v>
      </c>
      <c r="BO188" s="24" t="s">
        <v>29</v>
      </c>
      <c r="BP188" s="24" t="s">
        <v>29</v>
      </c>
      <c r="BQ188" s="24" t="s">
        <v>29</v>
      </c>
      <c r="BR188" s="24" t="s">
        <v>29</v>
      </c>
      <c r="BS188" s="24" t="s">
        <v>29</v>
      </c>
      <c r="BT188" s="24" t="s">
        <v>29</v>
      </c>
      <c r="BU188" s="24" t="s">
        <v>29</v>
      </c>
      <c r="BV188" s="24" t="s">
        <v>29</v>
      </c>
      <c r="BW188" s="24" t="s">
        <v>29</v>
      </c>
      <c r="BX188" s="24" t="s">
        <v>29</v>
      </c>
      <c r="BY188" s="24" t="s">
        <v>29</v>
      </c>
      <c r="BZ188" s="24" t="s">
        <v>29</v>
      </c>
      <c r="CA188" s="24" t="s">
        <v>29</v>
      </c>
      <c r="CB188" s="24" t="s">
        <v>29</v>
      </c>
    </row>
    <row r="189" spans="2:80" s="1" customFormat="1" ht="13.9" customHeight="1">
      <c r="B189" s="57" t="s">
        <v>758</v>
      </c>
      <c r="C189" s="59" t="str">
        <f>Individual_Scores_Men_Var!C189</f>
        <v/>
      </c>
      <c r="D189" s="60" t="str">
        <f>Individual_Scores_Men_Var!D189</f>
        <v/>
      </c>
      <c r="E189" s="58"/>
      <c r="F189" s="13"/>
      <c r="G189" s="24" t="s">
        <v>29</v>
      </c>
      <c r="H189" s="24" t="s">
        <v>29</v>
      </c>
      <c r="I189" s="24" t="s">
        <v>29</v>
      </c>
      <c r="J189" s="24" t="s">
        <v>29</v>
      </c>
      <c r="K189" s="24" t="s">
        <v>29</v>
      </c>
      <c r="L189" s="24" t="s">
        <v>29</v>
      </c>
      <c r="M189" s="24" t="s">
        <v>29</v>
      </c>
      <c r="N189" s="24" t="s">
        <v>29</v>
      </c>
      <c r="O189" s="24" t="s">
        <v>29</v>
      </c>
      <c r="P189" s="24" t="s">
        <v>29</v>
      </c>
      <c r="Q189" s="24" t="s">
        <v>29</v>
      </c>
      <c r="R189" s="24" t="s">
        <v>29</v>
      </c>
      <c r="S189" s="24" t="s">
        <v>29</v>
      </c>
      <c r="T189" s="24" t="s">
        <v>29</v>
      </c>
      <c r="U189" s="24" t="s">
        <v>29</v>
      </c>
      <c r="V189" s="24" t="s">
        <v>29</v>
      </c>
      <c r="W189" s="24" t="s">
        <v>29</v>
      </c>
      <c r="X189" s="24" t="s">
        <v>29</v>
      </c>
      <c r="Y189" s="24" t="s">
        <v>29</v>
      </c>
      <c r="Z189" s="24" t="s">
        <v>29</v>
      </c>
      <c r="AA189" s="24" t="s">
        <v>29</v>
      </c>
      <c r="AB189" s="24" t="s">
        <v>29</v>
      </c>
      <c r="AC189" s="24" t="s">
        <v>29</v>
      </c>
      <c r="AD189" s="24" t="s">
        <v>29</v>
      </c>
      <c r="AE189" s="24" t="s">
        <v>29</v>
      </c>
      <c r="AF189" s="24" t="s">
        <v>29</v>
      </c>
      <c r="AG189" s="24" t="s">
        <v>29</v>
      </c>
      <c r="AH189" s="24" t="s">
        <v>29</v>
      </c>
      <c r="AI189" s="24" t="s">
        <v>29</v>
      </c>
      <c r="AJ189" s="24" t="s">
        <v>29</v>
      </c>
      <c r="AK189" s="24" t="s">
        <v>29</v>
      </c>
      <c r="AL189" s="24" t="s">
        <v>29</v>
      </c>
      <c r="AM189" s="24" t="s">
        <v>29</v>
      </c>
      <c r="AN189" s="24" t="s">
        <v>29</v>
      </c>
      <c r="AO189" s="24" t="s">
        <v>29</v>
      </c>
      <c r="AP189" s="24" t="s">
        <v>29</v>
      </c>
      <c r="AQ189" s="24" t="s">
        <v>29</v>
      </c>
      <c r="AR189" s="24" t="s">
        <v>29</v>
      </c>
      <c r="AS189" s="24" t="s">
        <v>29</v>
      </c>
      <c r="AT189" s="24" t="s">
        <v>29</v>
      </c>
      <c r="AU189" s="24" t="s">
        <v>29</v>
      </c>
      <c r="AV189" s="24" t="s">
        <v>29</v>
      </c>
      <c r="AW189" s="24" t="s">
        <v>29</v>
      </c>
      <c r="AX189" s="24" t="s">
        <v>29</v>
      </c>
      <c r="AY189" s="24" t="s">
        <v>29</v>
      </c>
      <c r="AZ189" s="24" t="s">
        <v>29</v>
      </c>
      <c r="BA189" s="24" t="s">
        <v>29</v>
      </c>
      <c r="BB189" s="24" t="s">
        <v>29</v>
      </c>
      <c r="BC189" s="24" t="s">
        <v>29</v>
      </c>
      <c r="BD189" s="24" t="s">
        <v>29</v>
      </c>
      <c r="BE189" s="24" t="s">
        <v>29</v>
      </c>
      <c r="BF189" s="24" t="s">
        <v>29</v>
      </c>
      <c r="BG189" s="24" t="s">
        <v>29</v>
      </c>
      <c r="BH189" s="24" t="s">
        <v>29</v>
      </c>
      <c r="BI189" s="24" t="s">
        <v>29</v>
      </c>
      <c r="BJ189" s="24" t="s">
        <v>29</v>
      </c>
      <c r="BK189" s="24" t="s">
        <v>29</v>
      </c>
      <c r="BL189" s="24" t="s">
        <v>29</v>
      </c>
      <c r="BM189" s="24" t="s">
        <v>29</v>
      </c>
      <c r="BN189" s="24" t="s">
        <v>29</v>
      </c>
      <c r="BO189" s="24" t="s">
        <v>29</v>
      </c>
      <c r="BP189" s="24" t="s">
        <v>29</v>
      </c>
      <c r="BQ189" s="24" t="s">
        <v>29</v>
      </c>
      <c r="BR189" s="24" t="s">
        <v>29</v>
      </c>
      <c r="BS189" s="24" t="s">
        <v>29</v>
      </c>
      <c r="BT189" s="24" t="s">
        <v>29</v>
      </c>
      <c r="BU189" s="24" t="s">
        <v>29</v>
      </c>
      <c r="BV189" s="24" t="s">
        <v>29</v>
      </c>
      <c r="BW189" s="24" t="s">
        <v>29</v>
      </c>
      <c r="BX189" s="24" t="s">
        <v>29</v>
      </c>
      <c r="BY189" s="24" t="s">
        <v>29</v>
      </c>
      <c r="BZ189" s="24" t="s">
        <v>29</v>
      </c>
      <c r="CA189" s="24" t="s">
        <v>29</v>
      </c>
      <c r="CB189" s="24" t="s">
        <v>29</v>
      </c>
    </row>
    <row r="190" spans="2:80" s="1" customFormat="1" ht="13.9" customHeight="1">
      <c r="B190" s="57" t="s">
        <v>758</v>
      </c>
      <c r="C190" s="59" t="str">
        <f>Individual_Scores_Men_Var!C190</f>
        <v/>
      </c>
      <c r="D190" s="60" t="str">
        <f>Individual_Scores_Men_Var!D190</f>
        <v/>
      </c>
      <c r="E190" s="58"/>
      <c r="F190" s="13"/>
      <c r="G190" s="24" t="s">
        <v>29</v>
      </c>
      <c r="H190" s="24" t="s">
        <v>29</v>
      </c>
      <c r="I190" s="24" t="s">
        <v>29</v>
      </c>
      <c r="J190" s="24" t="s">
        <v>29</v>
      </c>
      <c r="K190" s="24" t="s">
        <v>29</v>
      </c>
      <c r="L190" s="24" t="s">
        <v>29</v>
      </c>
      <c r="M190" s="24" t="s">
        <v>29</v>
      </c>
      <c r="N190" s="24" t="s">
        <v>29</v>
      </c>
      <c r="O190" s="24" t="s">
        <v>29</v>
      </c>
      <c r="P190" s="24" t="s">
        <v>29</v>
      </c>
      <c r="Q190" s="24" t="s">
        <v>29</v>
      </c>
      <c r="R190" s="24" t="s">
        <v>29</v>
      </c>
      <c r="S190" s="24" t="s">
        <v>29</v>
      </c>
      <c r="T190" s="24" t="s">
        <v>29</v>
      </c>
      <c r="U190" s="24" t="s">
        <v>29</v>
      </c>
      <c r="V190" s="24" t="s">
        <v>29</v>
      </c>
      <c r="W190" s="24" t="s">
        <v>29</v>
      </c>
      <c r="X190" s="24" t="s">
        <v>29</v>
      </c>
      <c r="Y190" s="24" t="s">
        <v>29</v>
      </c>
      <c r="Z190" s="24" t="s">
        <v>29</v>
      </c>
      <c r="AA190" s="24" t="s">
        <v>29</v>
      </c>
      <c r="AB190" s="24" t="s">
        <v>29</v>
      </c>
      <c r="AC190" s="24" t="s">
        <v>29</v>
      </c>
      <c r="AD190" s="24" t="s">
        <v>29</v>
      </c>
      <c r="AE190" s="24" t="s">
        <v>29</v>
      </c>
      <c r="AF190" s="24" t="s">
        <v>29</v>
      </c>
      <c r="AG190" s="24" t="s">
        <v>29</v>
      </c>
      <c r="AH190" s="24" t="s">
        <v>29</v>
      </c>
      <c r="AI190" s="24" t="s">
        <v>29</v>
      </c>
      <c r="AJ190" s="24" t="s">
        <v>29</v>
      </c>
      <c r="AK190" s="24" t="s">
        <v>29</v>
      </c>
      <c r="AL190" s="24" t="s">
        <v>29</v>
      </c>
      <c r="AM190" s="24" t="s">
        <v>29</v>
      </c>
      <c r="AN190" s="24" t="s">
        <v>29</v>
      </c>
      <c r="AO190" s="24" t="s">
        <v>29</v>
      </c>
      <c r="AP190" s="24" t="s">
        <v>29</v>
      </c>
      <c r="AQ190" s="24" t="s">
        <v>29</v>
      </c>
      <c r="AR190" s="24" t="s">
        <v>29</v>
      </c>
      <c r="AS190" s="24" t="s">
        <v>29</v>
      </c>
      <c r="AT190" s="24" t="s">
        <v>29</v>
      </c>
      <c r="AU190" s="24" t="s">
        <v>29</v>
      </c>
      <c r="AV190" s="24" t="s">
        <v>29</v>
      </c>
      <c r="AW190" s="24" t="s">
        <v>29</v>
      </c>
      <c r="AX190" s="24" t="s">
        <v>29</v>
      </c>
      <c r="AY190" s="24" t="s">
        <v>29</v>
      </c>
      <c r="AZ190" s="24" t="s">
        <v>29</v>
      </c>
      <c r="BA190" s="24" t="s">
        <v>29</v>
      </c>
      <c r="BB190" s="24" t="s">
        <v>29</v>
      </c>
      <c r="BC190" s="24" t="s">
        <v>29</v>
      </c>
      <c r="BD190" s="24" t="s">
        <v>29</v>
      </c>
      <c r="BE190" s="24" t="s">
        <v>29</v>
      </c>
      <c r="BF190" s="24" t="s">
        <v>29</v>
      </c>
      <c r="BG190" s="24" t="s">
        <v>29</v>
      </c>
      <c r="BH190" s="24" t="s">
        <v>29</v>
      </c>
      <c r="BI190" s="24" t="s">
        <v>29</v>
      </c>
      <c r="BJ190" s="24" t="s">
        <v>29</v>
      </c>
      <c r="BK190" s="24" t="s">
        <v>29</v>
      </c>
      <c r="BL190" s="24" t="s">
        <v>29</v>
      </c>
      <c r="BM190" s="24" t="s">
        <v>29</v>
      </c>
      <c r="BN190" s="24" t="s">
        <v>29</v>
      </c>
      <c r="BO190" s="24" t="s">
        <v>29</v>
      </c>
      <c r="BP190" s="24" t="s">
        <v>29</v>
      </c>
      <c r="BQ190" s="24" t="s">
        <v>29</v>
      </c>
      <c r="BR190" s="24" t="s">
        <v>29</v>
      </c>
      <c r="BS190" s="24" t="s">
        <v>29</v>
      </c>
      <c r="BT190" s="24" t="s">
        <v>29</v>
      </c>
      <c r="BU190" s="24" t="s">
        <v>29</v>
      </c>
      <c r="BV190" s="24" t="s">
        <v>29</v>
      </c>
      <c r="BW190" s="24" t="s">
        <v>29</v>
      </c>
      <c r="BX190" s="24" t="s">
        <v>29</v>
      </c>
      <c r="BY190" s="24" t="s">
        <v>29</v>
      </c>
      <c r="BZ190" s="24" t="s">
        <v>29</v>
      </c>
      <c r="CA190" s="24" t="s">
        <v>29</v>
      </c>
      <c r="CB190" s="24" t="s">
        <v>29</v>
      </c>
    </row>
    <row r="191" spans="2:80" s="1" customFormat="1" ht="13.9" customHeight="1">
      <c r="B191" s="57" t="s">
        <v>758</v>
      </c>
      <c r="C191" s="59" t="str">
        <f>Individual_Scores_Men_Var!C191</f>
        <v/>
      </c>
      <c r="D191" s="60" t="str">
        <f>Individual_Scores_Men_Var!D191</f>
        <v/>
      </c>
      <c r="E191" s="58"/>
      <c r="F191" s="13"/>
      <c r="G191" s="24" t="s">
        <v>29</v>
      </c>
      <c r="H191" s="24" t="s">
        <v>29</v>
      </c>
      <c r="I191" s="24" t="s">
        <v>29</v>
      </c>
      <c r="J191" s="24" t="s">
        <v>29</v>
      </c>
      <c r="K191" s="24" t="s">
        <v>29</v>
      </c>
      <c r="L191" s="24" t="s">
        <v>29</v>
      </c>
      <c r="M191" s="24" t="s">
        <v>29</v>
      </c>
      <c r="N191" s="24" t="s">
        <v>29</v>
      </c>
      <c r="O191" s="24" t="s">
        <v>29</v>
      </c>
      <c r="P191" s="24" t="s">
        <v>29</v>
      </c>
      <c r="Q191" s="24" t="s">
        <v>29</v>
      </c>
      <c r="R191" s="24" t="s">
        <v>29</v>
      </c>
      <c r="S191" s="24" t="s">
        <v>29</v>
      </c>
      <c r="T191" s="24" t="s">
        <v>29</v>
      </c>
      <c r="U191" s="24" t="s">
        <v>29</v>
      </c>
      <c r="V191" s="24" t="s">
        <v>29</v>
      </c>
      <c r="W191" s="24" t="s">
        <v>29</v>
      </c>
      <c r="X191" s="24" t="s">
        <v>29</v>
      </c>
      <c r="Y191" s="24" t="s">
        <v>29</v>
      </c>
      <c r="Z191" s="24" t="s">
        <v>29</v>
      </c>
      <c r="AA191" s="24" t="s">
        <v>29</v>
      </c>
      <c r="AB191" s="24" t="s">
        <v>29</v>
      </c>
      <c r="AC191" s="24" t="s">
        <v>29</v>
      </c>
      <c r="AD191" s="24" t="s">
        <v>29</v>
      </c>
      <c r="AE191" s="24" t="s">
        <v>29</v>
      </c>
      <c r="AF191" s="24" t="s">
        <v>29</v>
      </c>
      <c r="AG191" s="24" t="s">
        <v>29</v>
      </c>
      <c r="AH191" s="24" t="s">
        <v>29</v>
      </c>
      <c r="AI191" s="24" t="s">
        <v>29</v>
      </c>
      <c r="AJ191" s="24" t="s">
        <v>29</v>
      </c>
      <c r="AK191" s="24" t="s">
        <v>29</v>
      </c>
      <c r="AL191" s="24" t="s">
        <v>29</v>
      </c>
      <c r="AM191" s="24" t="s">
        <v>29</v>
      </c>
      <c r="AN191" s="24" t="s">
        <v>29</v>
      </c>
      <c r="AO191" s="24" t="s">
        <v>29</v>
      </c>
      <c r="AP191" s="24" t="s">
        <v>29</v>
      </c>
      <c r="AQ191" s="24" t="s">
        <v>29</v>
      </c>
      <c r="AR191" s="24" t="s">
        <v>29</v>
      </c>
      <c r="AS191" s="24" t="s">
        <v>29</v>
      </c>
      <c r="AT191" s="24" t="s">
        <v>29</v>
      </c>
      <c r="AU191" s="24" t="s">
        <v>29</v>
      </c>
      <c r="AV191" s="24" t="s">
        <v>29</v>
      </c>
      <c r="AW191" s="24" t="s">
        <v>29</v>
      </c>
      <c r="AX191" s="24" t="s">
        <v>29</v>
      </c>
      <c r="AY191" s="24" t="s">
        <v>29</v>
      </c>
      <c r="AZ191" s="24" t="s">
        <v>29</v>
      </c>
      <c r="BA191" s="24" t="s">
        <v>29</v>
      </c>
      <c r="BB191" s="24" t="s">
        <v>29</v>
      </c>
      <c r="BC191" s="24" t="s">
        <v>29</v>
      </c>
      <c r="BD191" s="24" t="s">
        <v>29</v>
      </c>
      <c r="BE191" s="24" t="s">
        <v>29</v>
      </c>
      <c r="BF191" s="24" t="s">
        <v>29</v>
      </c>
      <c r="BG191" s="24" t="s">
        <v>29</v>
      </c>
      <c r="BH191" s="24" t="s">
        <v>29</v>
      </c>
      <c r="BI191" s="24" t="s">
        <v>29</v>
      </c>
      <c r="BJ191" s="24" t="s">
        <v>29</v>
      </c>
      <c r="BK191" s="24" t="s">
        <v>29</v>
      </c>
      <c r="BL191" s="24" t="s">
        <v>29</v>
      </c>
      <c r="BM191" s="24" t="s">
        <v>29</v>
      </c>
      <c r="BN191" s="24" t="s">
        <v>29</v>
      </c>
      <c r="BO191" s="24" t="s">
        <v>29</v>
      </c>
      <c r="BP191" s="24" t="s">
        <v>29</v>
      </c>
      <c r="BQ191" s="24" t="s">
        <v>29</v>
      </c>
      <c r="BR191" s="24" t="s">
        <v>29</v>
      </c>
      <c r="BS191" s="24" t="s">
        <v>29</v>
      </c>
      <c r="BT191" s="24" t="s">
        <v>29</v>
      </c>
      <c r="BU191" s="24" t="s">
        <v>29</v>
      </c>
      <c r="BV191" s="24" t="s">
        <v>29</v>
      </c>
      <c r="BW191" s="24" t="s">
        <v>29</v>
      </c>
      <c r="BX191" s="24" t="s">
        <v>29</v>
      </c>
      <c r="BY191" s="24" t="s">
        <v>29</v>
      </c>
      <c r="BZ191" s="24" t="s">
        <v>29</v>
      </c>
      <c r="CA191" s="24" t="s">
        <v>29</v>
      </c>
      <c r="CB191" s="24" t="s">
        <v>29</v>
      </c>
    </row>
    <row r="192" spans="2:80" s="1" customFormat="1" ht="13.9" customHeight="1">
      <c r="B192" s="57" t="s">
        <v>29</v>
      </c>
      <c r="C192" s="57" t="s">
        <v>29</v>
      </c>
      <c r="D192" s="57" t="s">
        <v>29</v>
      </c>
      <c r="E192" s="61"/>
      <c r="G192" s="24" t="s">
        <v>29</v>
      </c>
      <c r="H192" s="24" t="s">
        <v>29</v>
      </c>
      <c r="I192" s="24" t="s">
        <v>29</v>
      </c>
      <c r="J192" s="24" t="s">
        <v>29</v>
      </c>
      <c r="K192" s="24" t="s">
        <v>29</v>
      </c>
      <c r="L192" s="24" t="s">
        <v>29</v>
      </c>
      <c r="M192" s="24" t="s">
        <v>29</v>
      </c>
      <c r="N192" s="24" t="s">
        <v>29</v>
      </c>
      <c r="O192" s="24" t="s">
        <v>29</v>
      </c>
      <c r="P192" s="24" t="s">
        <v>29</v>
      </c>
      <c r="Q192" s="24" t="s">
        <v>29</v>
      </c>
      <c r="R192" s="24" t="s">
        <v>29</v>
      </c>
      <c r="S192" s="24" t="s">
        <v>29</v>
      </c>
      <c r="T192" s="24" t="s">
        <v>29</v>
      </c>
      <c r="U192" s="24" t="s">
        <v>29</v>
      </c>
      <c r="V192" s="24" t="s">
        <v>29</v>
      </c>
      <c r="W192" s="24" t="s">
        <v>29</v>
      </c>
      <c r="X192" s="24" t="s">
        <v>29</v>
      </c>
      <c r="Y192" s="24" t="s">
        <v>29</v>
      </c>
      <c r="Z192" s="24" t="s">
        <v>29</v>
      </c>
      <c r="AA192" s="24" t="s">
        <v>29</v>
      </c>
      <c r="AB192" s="24" t="s">
        <v>29</v>
      </c>
      <c r="AC192" s="24" t="s">
        <v>29</v>
      </c>
      <c r="AD192" s="24" t="s">
        <v>29</v>
      </c>
      <c r="AE192" s="24" t="s">
        <v>29</v>
      </c>
      <c r="AF192" s="24" t="s">
        <v>29</v>
      </c>
      <c r="AG192" s="24" t="s">
        <v>29</v>
      </c>
      <c r="AH192" s="24" t="s">
        <v>29</v>
      </c>
      <c r="AI192" s="24" t="s">
        <v>29</v>
      </c>
      <c r="AJ192" s="24" t="s">
        <v>29</v>
      </c>
      <c r="AK192" s="24" t="s">
        <v>29</v>
      </c>
      <c r="AL192" s="24" t="s">
        <v>29</v>
      </c>
      <c r="AM192" s="24" t="s">
        <v>29</v>
      </c>
      <c r="AN192" s="24" t="s">
        <v>29</v>
      </c>
      <c r="AO192" s="24" t="s">
        <v>29</v>
      </c>
      <c r="AP192" s="24" t="s">
        <v>29</v>
      </c>
      <c r="AQ192" s="24" t="s">
        <v>29</v>
      </c>
      <c r="AR192" s="24" t="s">
        <v>29</v>
      </c>
      <c r="AS192" s="24" t="s">
        <v>29</v>
      </c>
      <c r="AT192" s="24" t="s">
        <v>29</v>
      </c>
      <c r="AU192" s="24" t="s">
        <v>29</v>
      </c>
      <c r="AV192" s="24" t="s">
        <v>29</v>
      </c>
      <c r="AW192" s="24" t="s">
        <v>29</v>
      </c>
      <c r="AX192" s="24" t="s">
        <v>29</v>
      </c>
      <c r="AY192" s="24" t="s">
        <v>29</v>
      </c>
      <c r="AZ192" s="24" t="s">
        <v>29</v>
      </c>
      <c r="BA192" s="24" t="s">
        <v>29</v>
      </c>
      <c r="BB192" s="24" t="s">
        <v>29</v>
      </c>
      <c r="BC192" s="24" t="s">
        <v>29</v>
      </c>
      <c r="BD192" s="24" t="s">
        <v>29</v>
      </c>
      <c r="BE192" s="24" t="s">
        <v>29</v>
      </c>
      <c r="BF192" s="24" t="s">
        <v>29</v>
      </c>
      <c r="BG192" s="24" t="s">
        <v>29</v>
      </c>
      <c r="BH192" s="24" t="s">
        <v>29</v>
      </c>
      <c r="BI192" s="24" t="s">
        <v>29</v>
      </c>
      <c r="BJ192" s="24" t="s">
        <v>29</v>
      </c>
      <c r="BK192" s="24" t="s">
        <v>29</v>
      </c>
      <c r="BL192" s="24" t="s">
        <v>29</v>
      </c>
      <c r="BM192" s="24" t="s">
        <v>29</v>
      </c>
      <c r="BN192" s="24" t="s">
        <v>29</v>
      </c>
      <c r="BO192" s="24" t="s">
        <v>29</v>
      </c>
      <c r="BP192" s="24" t="s">
        <v>29</v>
      </c>
      <c r="BQ192" s="24" t="s">
        <v>29</v>
      </c>
      <c r="BR192" s="24" t="s">
        <v>29</v>
      </c>
      <c r="BS192" s="24" t="s">
        <v>29</v>
      </c>
      <c r="BT192" s="24" t="s">
        <v>29</v>
      </c>
      <c r="BU192" s="24" t="s">
        <v>29</v>
      </c>
      <c r="BV192" s="24" t="s">
        <v>29</v>
      </c>
      <c r="BW192" s="24" t="s">
        <v>29</v>
      </c>
      <c r="BX192" s="24" t="s">
        <v>29</v>
      </c>
      <c r="BY192" s="24" t="s">
        <v>29</v>
      </c>
      <c r="BZ192" s="24" t="s">
        <v>29</v>
      </c>
      <c r="CA192" s="24" t="s">
        <v>29</v>
      </c>
      <c r="CB192" s="24" t="s">
        <v>29</v>
      </c>
    </row>
    <row r="193" spans="2:80" s="1" customFormat="1" ht="13.9" customHeight="1">
      <c r="B193" s="57" t="s">
        <v>29</v>
      </c>
      <c r="C193" s="57" t="s">
        <v>29</v>
      </c>
      <c r="D193" s="57" t="s">
        <v>29</v>
      </c>
      <c r="E193" s="61"/>
      <c r="G193" s="24" t="s">
        <v>29</v>
      </c>
      <c r="H193" s="24" t="s">
        <v>29</v>
      </c>
      <c r="I193" s="24" t="s">
        <v>29</v>
      </c>
      <c r="J193" s="24" t="s">
        <v>29</v>
      </c>
      <c r="K193" s="24" t="s">
        <v>29</v>
      </c>
      <c r="L193" s="24" t="s">
        <v>29</v>
      </c>
      <c r="M193" s="24" t="s">
        <v>29</v>
      </c>
      <c r="N193" s="24" t="s">
        <v>29</v>
      </c>
      <c r="O193" s="24" t="s">
        <v>29</v>
      </c>
      <c r="P193" s="24" t="s">
        <v>29</v>
      </c>
      <c r="Q193" s="24" t="s">
        <v>29</v>
      </c>
      <c r="R193" s="24" t="s">
        <v>29</v>
      </c>
      <c r="S193" s="24" t="s">
        <v>29</v>
      </c>
      <c r="T193" s="24" t="s">
        <v>29</v>
      </c>
      <c r="U193" s="24" t="s">
        <v>29</v>
      </c>
      <c r="V193" s="24" t="s">
        <v>29</v>
      </c>
      <c r="W193" s="24" t="s">
        <v>29</v>
      </c>
      <c r="X193" s="24" t="s">
        <v>29</v>
      </c>
      <c r="Y193" s="24" t="s">
        <v>29</v>
      </c>
      <c r="Z193" s="24" t="s">
        <v>29</v>
      </c>
      <c r="AA193" s="24" t="s">
        <v>29</v>
      </c>
      <c r="AB193" s="24" t="s">
        <v>29</v>
      </c>
      <c r="AC193" s="24" t="s">
        <v>29</v>
      </c>
      <c r="AD193" s="24" t="s">
        <v>29</v>
      </c>
      <c r="AE193" s="24" t="s">
        <v>29</v>
      </c>
      <c r="AF193" s="24" t="s">
        <v>29</v>
      </c>
      <c r="AG193" s="24" t="s">
        <v>29</v>
      </c>
      <c r="AH193" s="24" t="s">
        <v>29</v>
      </c>
      <c r="AI193" s="24" t="s">
        <v>29</v>
      </c>
      <c r="AJ193" s="24" t="s">
        <v>29</v>
      </c>
      <c r="AK193" s="24" t="s">
        <v>29</v>
      </c>
      <c r="AL193" s="24" t="s">
        <v>29</v>
      </c>
      <c r="AM193" s="24" t="s">
        <v>29</v>
      </c>
      <c r="AN193" s="24" t="s">
        <v>29</v>
      </c>
      <c r="AO193" s="24" t="s">
        <v>29</v>
      </c>
      <c r="AP193" s="24" t="s">
        <v>29</v>
      </c>
      <c r="AQ193" s="24" t="s">
        <v>29</v>
      </c>
      <c r="AR193" s="24" t="s">
        <v>29</v>
      </c>
      <c r="AS193" s="24" t="s">
        <v>29</v>
      </c>
      <c r="AT193" s="24" t="s">
        <v>29</v>
      </c>
      <c r="AU193" s="24" t="s">
        <v>29</v>
      </c>
      <c r="AV193" s="24" t="s">
        <v>29</v>
      </c>
      <c r="AW193" s="24" t="s">
        <v>29</v>
      </c>
      <c r="AX193" s="24" t="s">
        <v>29</v>
      </c>
      <c r="AY193" s="24" t="s">
        <v>29</v>
      </c>
      <c r="AZ193" s="24" t="s">
        <v>29</v>
      </c>
      <c r="BA193" s="24" t="s">
        <v>29</v>
      </c>
      <c r="BB193" s="24" t="s">
        <v>29</v>
      </c>
      <c r="BC193" s="24" t="s">
        <v>29</v>
      </c>
      <c r="BD193" s="24" t="s">
        <v>29</v>
      </c>
      <c r="BE193" s="24" t="s">
        <v>29</v>
      </c>
      <c r="BF193" s="24" t="s">
        <v>29</v>
      </c>
      <c r="BG193" s="24" t="s">
        <v>29</v>
      </c>
      <c r="BH193" s="24" t="s">
        <v>29</v>
      </c>
      <c r="BI193" s="24" t="s">
        <v>29</v>
      </c>
      <c r="BJ193" s="24" t="s">
        <v>29</v>
      </c>
      <c r="BK193" s="24" t="s">
        <v>29</v>
      </c>
      <c r="BL193" s="24" t="s">
        <v>29</v>
      </c>
      <c r="BM193" s="24" t="s">
        <v>29</v>
      </c>
      <c r="BN193" s="24" t="s">
        <v>29</v>
      </c>
      <c r="BO193" s="24" t="s">
        <v>29</v>
      </c>
      <c r="BP193" s="24" t="s">
        <v>29</v>
      </c>
      <c r="BQ193" s="24" t="s">
        <v>29</v>
      </c>
      <c r="BR193" s="24" t="s">
        <v>29</v>
      </c>
      <c r="BS193" s="24" t="s">
        <v>29</v>
      </c>
      <c r="BT193" s="24" t="s">
        <v>29</v>
      </c>
      <c r="BU193" s="24" t="s">
        <v>29</v>
      </c>
      <c r="BV193" s="24" t="s">
        <v>29</v>
      </c>
      <c r="BW193" s="24" t="s">
        <v>29</v>
      </c>
      <c r="BX193" s="24" t="s">
        <v>29</v>
      </c>
      <c r="BY193" s="24" t="s">
        <v>29</v>
      </c>
      <c r="BZ193" s="24" t="s">
        <v>29</v>
      </c>
      <c r="CA193" s="24" t="s">
        <v>29</v>
      </c>
      <c r="CB193" s="24" t="s">
        <v>29</v>
      </c>
    </row>
    <row r="194" spans="2:80" s="1" customFormat="1" ht="13.9" customHeight="1">
      <c r="B194" s="57" t="str">
        <f>Roster_Selection_Men!AB263&amp;" " &amp; "V "</f>
        <v xml:space="preserve"> V </v>
      </c>
      <c r="C194" s="57" t="str">
        <f>Roster_Selection_Men!AD263</f>
        <v/>
      </c>
      <c r="D194" s="57" t="str">
        <f>Roster_Selection_Men!AE263</f>
        <v/>
      </c>
      <c r="E194" s="58"/>
      <c r="F194" s="1" t="str">
        <f>IF(ISERROR(Individual_Scores_Men_Var!E194), " ", IF(Individual_Scores_Men_Var!E194 = "Yes", "Yes", "  "))</f>
        <v xml:space="preserve">  </v>
      </c>
      <c r="G194" s="24" t="s">
        <v>738</v>
      </c>
      <c r="H194" s="44">
        <v>0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>
        <v>0</v>
      </c>
      <c r="Q194" s="44">
        <v>0</v>
      </c>
      <c r="R194" s="44">
        <v>0</v>
      </c>
      <c r="S194" s="44">
        <v>0</v>
      </c>
      <c r="T194" s="19">
        <f>SUM(H194:S194)</f>
        <v>0</v>
      </c>
      <c r="U194" s="19">
        <f>COUNTIF(H194:S194, "&gt;0" )</f>
        <v>0</v>
      </c>
      <c r="V194" s="19" t="e">
        <f>T194/U194</f>
        <v>#DIV/0!</v>
      </c>
      <c r="W194" s="24" t="s">
        <v>29</v>
      </c>
      <c r="X194" s="24" t="s">
        <v>29</v>
      </c>
      <c r="Y194" s="24" t="s">
        <v>29</v>
      </c>
      <c r="Z194" s="24" t="s">
        <v>29</v>
      </c>
      <c r="AA194" s="24" t="s">
        <v>29</v>
      </c>
      <c r="AB194" s="24" t="s">
        <v>29</v>
      </c>
      <c r="AC194" s="24" t="s">
        <v>29</v>
      </c>
      <c r="AD194" s="24" t="s">
        <v>29</v>
      </c>
      <c r="AE194" s="24" t="s">
        <v>29</v>
      </c>
      <c r="AF194" s="24" t="s">
        <v>29</v>
      </c>
      <c r="AG194" s="24" t="s">
        <v>29</v>
      </c>
      <c r="AH194" s="24" t="s">
        <v>29</v>
      </c>
      <c r="AI194" s="24" t="s">
        <v>29</v>
      </c>
      <c r="AJ194" s="24" t="s">
        <v>29</v>
      </c>
      <c r="AK194" s="24" t="s">
        <v>29</v>
      </c>
      <c r="AL194" s="24" t="s">
        <v>29</v>
      </c>
      <c r="AM194" s="24" t="s">
        <v>29</v>
      </c>
      <c r="AN194" s="24" t="s">
        <v>29</v>
      </c>
      <c r="AO194" s="24" t="s">
        <v>29</v>
      </c>
      <c r="AP194" s="24" t="s">
        <v>29</v>
      </c>
      <c r="AQ194" s="24" t="s">
        <v>29</v>
      </c>
      <c r="AR194" s="24" t="s">
        <v>29</v>
      </c>
      <c r="AS194" s="24" t="s">
        <v>29</v>
      </c>
      <c r="AT194" s="24" t="s">
        <v>29</v>
      </c>
      <c r="AU194" s="24" t="s">
        <v>29</v>
      </c>
      <c r="AV194" s="24" t="s">
        <v>29</v>
      </c>
      <c r="AW194" s="24" t="s">
        <v>29</v>
      </c>
      <c r="AX194" s="24" t="s">
        <v>29</v>
      </c>
      <c r="AY194" s="24" t="s">
        <v>29</v>
      </c>
      <c r="AZ194" s="24" t="s">
        <v>29</v>
      </c>
      <c r="BA194" s="24" t="s">
        <v>29</v>
      </c>
      <c r="BB194" s="24" t="s">
        <v>29</v>
      </c>
      <c r="BC194" s="24" t="s">
        <v>29</v>
      </c>
      <c r="BD194" s="24" t="s">
        <v>29</v>
      </c>
      <c r="BE194" s="24" t="s">
        <v>29</v>
      </c>
      <c r="BF194" s="24" t="s">
        <v>29</v>
      </c>
      <c r="BG194" s="24" t="s">
        <v>29</v>
      </c>
      <c r="BH194" s="24" t="s">
        <v>29</v>
      </c>
      <c r="BI194" s="24" t="s">
        <v>29</v>
      </c>
      <c r="BJ194" s="24" t="s">
        <v>29</v>
      </c>
      <c r="BK194" s="24" t="s">
        <v>29</v>
      </c>
      <c r="BL194" s="24" t="s">
        <v>29</v>
      </c>
      <c r="BM194" s="24" t="s">
        <v>29</v>
      </c>
      <c r="BN194" s="24" t="s">
        <v>29</v>
      </c>
      <c r="BO194" s="24" t="s">
        <v>29</v>
      </c>
      <c r="BP194" s="24" t="s">
        <v>29</v>
      </c>
      <c r="BQ194" s="24" t="s">
        <v>29</v>
      </c>
      <c r="BR194" s="24" t="s">
        <v>29</v>
      </c>
      <c r="BS194" s="24" t="s">
        <v>29</v>
      </c>
      <c r="BT194" s="24" t="s">
        <v>29</v>
      </c>
      <c r="BU194" s="24" t="s">
        <v>29</v>
      </c>
      <c r="BV194" s="24" t="s">
        <v>29</v>
      </c>
      <c r="BW194" s="24" t="s">
        <v>29</v>
      </c>
      <c r="BX194" s="24" t="s">
        <v>29</v>
      </c>
      <c r="BY194" s="24" t="s">
        <v>29</v>
      </c>
      <c r="BZ194" s="24" t="s">
        <v>29</v>
      </c>
      <c r="CA194" s="24" t="s">
        <v>29</v>
      </c>
      <c r="CB194" s="24" t="s">
        <v>29</v>
      </c>
    </row>
    <row r="195" spans="2:80" s="1" customFormat="1" ht="13.9" customHeight="1">
      <c r="B195" s="57" t="str">
        <f>Roster_Selection_Men!AB264&amp;" " &amp; "V "</f>
        <v xml:space="preserve"> V </v>
      </c>
      <c r="C195" s="57" t="str">
        <f>Roster_Selection_Men!AD264</f>
        <v/>
      </c>
      <c r="D195" s="57" t="str">
        <f>Roster_Selection_Men!AE264</f>
        <v/>
      </c>
      <c r="E195" s="58"/>
      <c r="F195" s="1" t="str">
        <f>IF(ISERROR(Individual_Scores_Men_Var!E195), " ", IF(Individual_Scores_Men_Var!E195 = "Yes", "Yes", "  "))</f>
        <v xml:space="preserve">  </v>
      </c>
      <c r="G195" s="24" t="s">
        <v>29</v>
      </c>
      <c r="H195" s="24" t="s">
        <v>29</v>
      </c>
      <c r="I195" s="24" t="s">
        <v>29</v>
      </c>
      <c r="J195" s="24" t="s">
        <v>29</v>
      </c>
      <c r="K195" s="24" t="s">
        <v>29</v>
      </c>
      <c r="L195" s="24" t="s">
        <v>29</v>
      </c>
      <c r="M195" s="24" t="s">
        <v>29</v>
      </c>
      <c r="N195" s="24" t="s">
        <v>29</v>
      </c>
      <c r="O195" s="24" t="s">
        <v>29</v>
      </c>
      <c r="P195" s="24" t="s">
        <v>29</v>
      </c>
      <c r="Q195" s="24" t="s">
        <v>29</v>
      </c>
      <c r="R195" s="24" t="s">
        <v>29</v>
      </c>
      <c r="S195" s="24" t="s">
        <v>29</v>
      </c>
      <c r="T195" s="24" t="s">
        <v>29</v>
      </c>
      <c r="U195" s="24" t="s">
        <v>29</v>
      </c>
      <c r="V195" s="24" t="s">
        <v>29</v>
      </c>
      <c r="W195" s="24" t="s">
        <v>29</v>
      </c>
      <c r="X195" s="24" t="s">
        <v>29</v>
      </c>
      <c r="Y195" s="24" t="s">
        <v>29</v>
      </c>
      <c r="Z195" s="24" t="s">
        <v>29</v>
      </c>
      <c r="AA195" s="24" t="s">
        <v>29</v>
      </c>
      <c r="AB195" s="24" t="s">
        <v>29</v>
      </c>
      <c r="AC195" s="24" t="s">
        <v>29</v>
      </c>
      <c r="AD195" s="24" t="s">
        <v>29</v>
      </c>
      <c r="AE195" s="24" t="s">
        <v>29</v>
      </c>
      <c r="AF195" s="24" t="s">
        <v>29</v>
      </c>
      <c r="AG195" s="24" t="s">
        <v>29</v>
      </c>
      <c r="AH195" s="24" t="s">
        <v>29</v>
      </c>
      <c r="AI195" s="24" t="s">
        <v>29</v>
      </c>
      <c r="AJ195" s="24" t="s">
        <v>29</v>
      </c>
      <c r="AK195" s="24" t="s">
        <v>29</v>
      </c>
      <c r="AL195" s="24" t="s">
        <v>29</v>
      </c>
      <c r="AM195" s="24" t="s">
        <v>29</v>
      </c>
      <c r="AN195" s="24" t="s">
        <v>29</v>
      </c>
      <c r="AO195" s="24" t="s">
        <v>29</v>
      </c>
      <c r="AP195" s="24" t="s">
        <v>29</v>
      </c>
      <c r="AQ195" s="24" t="s">
        <v>29</v>
      </c>
      <c r="AR195" s="24" t="s">
        <v>29</v>
      </c>
      <c r="AS195" s="24" t="s">
        <v>29</v>
      </c>
      <c r="AT195" s="24" t="s">
        <v>29</v>
      </c>
      <c r="AU195" s="24" t="s">
        <v>29</v>
      </c>
      <c r="AV195" s="24" t="s">
        <v>29</v>
      </c>
      <c r="AW195" s="24" t="s">
        <v>29</v>
      </c>
      <c r="AX195" s="24" t="s">
        <v>29</v>
      </c>
      <c r="AY195" s="24" t="s">
        <v>29</v>
      </c>
      <c r="AZ195" s="24" t="s">
        <v>29</v>
      </c>
      <c r="BA195" s="24" t="s">
        <v>29</v>
      </c>
      <c r="BB195" s="24" t="s">
        <v>29</v>
      </c>
      <c r="BC195" s="24" t="s">
        <v>29</v>
      </c>
      <c r="BD195" s="24" t="s">
        <v>29</v>
      </c>
      <c r="BE195" s="24" t="s">
        <v>29</v>
      </c>
      <c r="BF195" s="24" t="s">
        <v>29</v>
      </c>
      <c r="BG195" s="24" t="s">
        <v>29</v>
      </c>
      <c r="BH195" s="24" t="s">
        <v>29</v>
      </c>
      <c r="BI195" s="24" t="s">
        <v>29</v>
      </c>
      <c r="BJ195" s="24" t="s">
        <v>29</v>
      </c>
      <c r="BK195" s="24" t="s">
        <v>29</v>
      </c>
      <c r="BL195" s="24" t="s">
        <v>29</v>
      </c>
      <c r="BM195" s="24" t="s">
        <v>29</v>
      </c>
      <c r="BN195" s="24" t="s">
        <v>29</v>
      </c>
      <c r="BO195" s="24" t="s">
        <v>29</v>
      </c>
      <c r="BP195" s="24" t="s">
        <v>29</v>
      </c>
      <c r="BQ195" s="24" t="s">
        <v>29</v>
      </c>
      <c r="BR195" s="24" t="s">
        <v>29</v>
      </c>
      <c r="BS195" s="24" t="s">
        <v>29</v>
      </c>
      <c r="BT195" s="24" t="s">
        <v>29</v>
      </c>
      <c r="BU195" s="24" t="s">
        <v>29</v>
      </c>
      <c r="BV195" s="24" t="s">
        <v>29</v>
      </c>
      <c r="BW195" s="24" t="s">
        <v>29</v>
      </c>
      <c r="BX195" s="24" t="s">
        <v>29</v>
      </c>
      <c r="BY195" s="24" t="s">
        <v>29</v>
      </c>
      <c r="BZ195" s="24" t="s">
        <v>29</v>
      </c>
      <c r="CA195" s="24" t="s">
        <v>29</v>
      </c>
      <c r="CB195" s="24" t="s">
        <v>29</v>
      </c>
    </row>
    <row r="196" spans="2:80" s="1" customFormat="1" ht="13.9" customHeight="1">
      <c r="B196" s="57" t="str">
        <f>Roster_Selection_Men!AB265&amp;" " &amp; "V "</f>
        <v xml:space="preserve"> V </v>
      </c>
      <c r="C196" s="57" t="str">
        <f>Roster_Selection_Men!AD265</f>
        <v/>
      </c>
      <c r="D196" s="57" t="str">
        <f>Roster_Selection_Men!AE265</f>
        <v/>
      </c>
      <c r="E196" s="58"/>
      <c r="F196" s="1" t="str">
        <f>IF(ISERROR(Individual_Scores_Men_Var!E196), " ", IF(Individual_Scores_Men_Var!E196 = "Yes", "Yes", "  "))</f>
        <v xml:space="preserve">  </v>
      </c>
      <c r="G196" s="24" t="s">
        <v>29</v>
      </c>
      <c r="H196" s="24" t="s">
        <v>29</v>
      </c>
      <c r="I196" s="24" t="s">
        <v>29</v>
      </c>
      <c r="J196" s="24" t="s">
        <v>29</v>
      </c>
      <c r="K196" s="24" t="s">
        <v>29</v>
      </c>
      <c r="L196" s="24" t="s">
        <v>29</v>
      </c>
      <c r="M196" s="24" t="s">
        <v>29</v>
      </c>
      <c r="N196" s="24" t="s">
        <v>29</v>
      </c>
      <c r="O196" s="24" t="s">
        <v>29</v>
      </c>
      <c r="P196" s="24" t="s">
        <v>29</v>
      </c>
      <c r="Q196" s="24" t="s">
        <v>29</v>
      </c>
      <c r="R196" s="24" t="s">
        <v>29</v>
      </c>
      <c r="S196" s="24" t="s">
        <v>29</v>
      </c>
      <c r="T196" s="24" t="s">
        <v>29</v>
      </c>
      <c r="U196" s="24" t="s">
        <v>29</v>
      </c>
      <c r="V196" s="24" t="s">
        <v>29</v>
      </c>
      <c r="W196" s="24" t="s">
        <v>29</v>
      </c>
      <c r="X196" s="24" t="s">
        <v>29</v>
      </c>
      <c r="Y196" s="24" t="s">
        <v>29</v>
      </c>
      <c r="Z196" s="24" t="s">
        <v>29</v>
      </c>
      <c r="AA196" s="24" t="s">
        <v>29</v>
      </c>
      <c r="AB196" s="24" t="s">
        <v>29</v>
      </c>
      <c r="AC196" s="24" t="s">
        <v>29</v>
      </c>
      <c r="AD196" s="24" t="s">
        <v>29</v>
      </c>
      <c r="AE196" s="24" t="s">
        <v>29</v>
      </c>
      <c r="AF196" s="24" t="s">
        <v>29</v>
      </c>
      <c r="AG196" s="24" t="s">
        <v>29</v>
      </c>
      <c r="AH196" s="24" t="s">
        <v>29</v>
      </c>
      <c r="AI196" s="24" t="s">
        <v>29</v>
      </c>
      <c r="AJ196" s="24" t="s">
        <v>29</v>
      </c>
      <c r="AK196" s="24" t="s">
        <v>29</v>
      </c>
      <c r="AL196" s="24" t="s">
        <v>29</v>
      </c>
      <c r="AM196" s="24" t="s">
        <v>29</v>
      </c>
      <c r="AN196" s="24" t="s">
        <v>29</v>
      </c>
      <c r="AO196" s="24" t="s">
        <v>29</v>
      </c>
      <c r="AP196" s="24" t="s">
        <v>29</v>
      </c>
      <c r="AQ196" s="24" t="s">
        <v>29</v>
      </c>
      <c r="AR196" s="24" t="s">
        <v>29</v>
      </c>
      <c r="AS196" s="24" t="s">
        <v>29</v>
      </c>
      <c r="AT196" s="24" t="s">
        <v>29</v>
      </c>
      <c r="AU196" s="24" t="s">
        <v>29</v>
      </c>
      <c r="AV196" s="24" t="s">
        <v>29</v>
      </c>
      <c r="AW196" s="24" t="s">
        <v>29</v>
      </c>
      <c r="AX196" s="24" t="s">
        <v>29</v>
      </c>
      <c r="AY196" s="24" t="s">
        <v>29</v>
      </c>
      <c r="AZ196" s="24" t="s">
        <v>29</v>
      </c>
      <c r="BA196" s="24" t="s">
        <v>29</v>
      </c>
      <c r="BB196" s="24" t="s">
        <v>29</v>
      </c>
      <c r="BC196" s="24" t="s">
        <v>29</v>
      </c>
      <c r="BD196" s="24" t="s">
        <v>29</v>
      </c>
      <c r="BE196" s="24" t="s">
        <v>29</v>
      </c>
      <c r="BF196" s="24" t="s">
        <v>29</v>
      </c>
      <c r="BG196" s="24" t="s">
        <v>29</v>
      </c>
      <c r="BH196" s="24" t="s">
        <v>29</v>
      </c>
      <c r="BI196" s="24" t="s">
        <v>29</v>
      </c>
      <c r="BJ196" s="24" t="s">
        <v>29</v>
      </c>
      <c r="BK196" s="24" t="s">
        <v>29</v>
      </c>
      <c r="BL196" s="24" t="s">
        <v>29</v>
      </c>
      <c r="BM196" s="24" t="s">
        <v>29</v>
      </c>
      <c r="BN196" s="24" t="s">
        <v>29</v>
      </c>
      <c r="BO196" s="24" t="s">
        <v>29</v>
      </c>
      <c r="BP196" s="24" t="s">
        <v>29</v>
      </c>
      <c r="BQ196" s="24" t="s">
        <v>29</v>
      </c>
      <c r="BR196" s="24" t="s">
        <v>29</v>
      </c>
      <c r="BS196" s="24" t="s">
        <v>29</v>
      </c>
      <c r="BT196" s="24" t="s">
        <v>29</v>
      </c>
      <c r="BU196" s="24" t="s">
        <v>29</v>
      </c>
      <c r="BV196" s="24" t="s">
        <v>29</v>
      </c>
      <c r="BW196" s="24" t="s">
        <v>29</v>
      </c>
      <c r="BX196" s="24" t="s">
        <v>29</v>
      </c>
      <c r="BY196" s="24" t="s">
        <v>29</v>
      </c>
      <c r="BZ196" s="24" t="s">
        <v>29</v>
      </c>
      <c r="CA196" s="24" t="s">
        <v>29</v>
      </c>
      <c r="CB196" s="24" t="s">
        <v>29</v>
      </c>
    </row>
    <row r="197" spans="2:80" s="1" customFormat="1" ht="13.9" customHeight="1">
      <c r="B197" s="57" t="str">
        <f>Roster_Selection_Men!AB266&amp;" " &amp; "V "</f>
        <v xml:space="preserve"> V </v>
      </c>
      <c r="C197" s="57" t="str">
        <f>Roster_Selection_Men!AD266</f>
        <v/>
      </c>
      <c r="D197" s="57" t="str">
        <f>Roster_Selection_Men!AE266</f>
        <v/>
      </c>
      <c r="E197" s="58"/>
      <c r="F197" s="1" t="str">
        <f>IF(ISERROR(Individual_Scores_Men_Var!E197), " ", IF(Individual_Scores_Men_Var!E197 = "Yes", "Yes", "  "))</f>
        <v xml:space="preserve">  </v>
      </c>
      <c r="G197" s="24" t="s">
        <v>29</v>
      </c>
      <c r="H197" s="24" t="s">
        <v>29</v>
      </c>
      <c r="I197" s="24" t="s">
        <v>29</v>
      </c>
      <c r="J197" s="24" t="s">
        <v>29</v>
      </c>
      <c r="K197" s="24" t="s">
        <v>29</v>
      </c>
      <c r="L197" s="24" t="s">
        <v>29</v>
      </c>
      <c r="M197" s="24" t="s">
        <v>29</v>
      </c>
      <c r="N197" s="24" t="s">
        <v>29</v>
      </c>
      <c r="O197" s="24" t="s">
        <v>29</v>
      </c>
      <c r="P197" s="24" t="s">
        <v>29</v>
      </c>
      <c r="Q197" s="24" t="s">
        <v>29</v>
      </c>
      <c r="R197" s="24" t="s">
        <v>29</v>
      </c>
      <c r="S197" s="24" t="s">
        <v>29</v>
      </c>
      <c r="T197" s="24" t="s">
        <v>29</v>
      </c>
      <c r="U197" s="24" t="s">
        <v>29</v>
      </c>
      <c r="V197" s="24" t="s">
        <v>29</v>
      </c>
      <c r="W197" s="24" t="s">
        <v>29</v>
      </c>
      <c r="X197" s="24" t="s">
        <v>29</v>
      </c>
      <c r="Y197" s="24" t="s">
        <v>29</v>
      </c>
      <c r="Z197" s="24" t="s">
        <v>29</v>
      </c>
      <c r="AA197" s="24" t="s">
        <v>29</v>
      </c>
      <c r="AB197" s="24" t="s">
        <v>29</v>
      </c>
      <c r="AC197" s="24" t="s">
        <v>29</v>
      </c>
      <c r="AD197" s="24" t="s">
        <v>29</v>
      </c>
      <c r="AE197" s="24" t="s">
        <v>29</v>
      </c>
      <c r="AF197" s="24" t="s">
        <v>29</v>
      </c>
      <c r="AG197" s="24" t="s">
        <v>29</v>
      </c>
      <c r="AH197" s="24" t="s">
        <v>29</v>
      </c>
      <c r="AI197" s="24" t="s">
        <v>29</v>
      </c>
      <c r="AJ197" s="24" t="s">
        <v>29</v>
      </c>
      <c r="AK197" s="24" t="s">
        <v>29</v>
      </c>
      <c r="AL197" s="24" t="s">
        <v>29</v>
      </c>
      <c r="AM197" s="24" t="s">
        <v>29</v>
      </c>
      <c r="AN197" s="24" t="s">
        <v>29</v>
      </c>
      <c r="AO197" s="24" t="s">
        <v>29</v>
      </c>
      <c r="AP197" s="24" t="s">
        <v>29</v>
      </c>
      <c r="AQ197" s="24" t="s">
        <v>29</v>
      </c>
      <c r="AR197" s="24" t="s">
        <v>29</v>
      </c>
      <c r="AS197" s="24" t="s">
        <v>29</v>
      </c>
      <c r="AT197" s="24" t="s">
        <v>29</v>
      </c>
      <c r="AU197" s="24" t="s">
        <v>29</v>
      </c>
      <c r="AV197" s="24" t="s">
        <v>29</v>
      </c>
      <c r="AW197" s="24" t="s">
        <v>29</v>
      </c>
      <c r="AX197" s="24" t="s">
        <v>29</v>
      </c>
      <c r="AY197" s="24" t="s">
        <v>29</v>
      </c>
      <c r="AZ197" s="24" t="s">
        <v>29</v>
      </c>
      <c r="BA197" s="24" t="s">
        <v>29</v>
      </c>
      <c r="BB197" s="24" t="s">
        <v>29</v>
      </c>
      <c r="BC197" s="24" t="s">
        <v>29</v>
      </c>
      <c r="BD197" s="24" t="s">
        <v>29</v>
      </c>
      <c r="BE197" s="24" t="s">
        <v>29</v>
      </c>
      <c r="BF197" s="24" t="s">
        <v>29</v>
      </c>
      <c r="BG197" s="24" t="s">
        <v>29</v>
      </c>
      <c r="BH197" s="24" t="s">
        <v>29</v>
      </c>
      <c r="BI197" s="24" t="s">
        <v>29</v>
      </c>
      <c r="BJ197" s="24" t="s">
        <v>29</v>
      </c>
      <c r="BK197" s="24" t="s">
        <v>29</v>
      </c>
      <c r="BL197" s="24" t="s">
        <v>29</v>
      </c>
      <c r="BM197" s="24" t="s">
        <v>29</v>
      </c>
      <c r="BN197" s="24" t="s">
        <v>29</v>
      </c>
      <c r="BO197" s="24" t="s">
        <v>29</v>
      </c>
      <c r="BP197" s="24" t="s">
        <v>29</v>
      </c>
      <c r="BQ197" s="24" t="s">
        <v>29</v>
      </c>
      <c r="BR197" s="24" t="s">
        <v>29</v>
      </c>
      <c r="BS197" s="24" t="s">
        <v>29</v>
      </c>
      <c r="BT197" s="24" t="s">
        <v>29</v>
      </c>
      <c r="BU197" s="24" t="s">
        <v>29</v>
      </c>
      <c r="BV197" s="24" t="s">
        <v>29</v>
      </c>
      <c r="BW197" s="24" t="s">
        <v>29</v>
      </c>
      <c r="BX197" s="24" t="s">
        <v>29</v>
      </c>
      <c r="BY197" s="24" t="s">
        <v>29</v>
      </c>
      <c r="BZ197" s="24" t="s">
        <v>29</v>
      </c>
      <c r="CA197" s="24" t="s">
        <v>29</v>
      </c>
      <c r="CB197" s="24" t="s">
        <v>29</v>
      </c>
    </row>
    <row r="198" spans="2:80" s="1" customFormat="1" ht="13.9" customHeight="1">
      <c r="B198" s="57" t="str">
        <f>Roster_Selection_Men!AB267&amp;" " &amp; "V "</f>
        <v xml:space="preserve"> V </v>
      </c>
      <c r="C198" s="57" t="str">
        <f>Roster_Selection_Men!AD267</f>
        <v/>
      </c>
      <c r="D198" s="57" t="str">
        <f>Roster_Selection_Men!AE267</f>
        <v/>
      </c>
      <c r="E198" s="58"/>
      <c r="F198" s="1" t="str">
        <f>IF(ISERROR(Individual_Scores_Men_Var!E198), " ", IF(Individual_Scores_Men_Var!E198 = "Yes", "Yes", "  "))</f>
        <v xml:space="preserve">  </v>
      </c>
      <c r="G198" s="24" t="s">
        <v>29</v>
      </c>
      <c r="H198" s="24" t="s">
        <v>29</v>
      </c>
      <c r="I198" s="24" t="s">
        <v>29</v>
      </c>
      <c r="J198" s="24" t="s">
        <v>29</v>
      </c>
      <c r="K198" s="24" t="s">
        <v>29</v>
      </c>
      <c r="L198" s="24" t="s">
        <v>29</v>
      </c>
      <c r="M198" s="24" t="s">
        <v>29</v>
      </c>
      <c r="N198" s="24" t="s">
        <v>29</v>
      </c>
      <c r="O198" s="24" t="s">
        <v>29</v>
      </c>
      <c r="P198" s="24" t="s">
        <v>29</v>
      </c>
      <c r="Q198" s="24" t="s">
        <v>29</v>
      </c>
      <c r="R198" s="24" t="s">
        <v>29</v>
      </c>
      <c r="S198" s="24" t="s">
        <v>29</v>
      </c>
      <c r="T198" s="24" t="s">
        <v>29</v>
      </c>
      <c r="U198" s="24" t="s">
        <v>29</v>
      </c>
      <c r="V198" s="24" t="s">
        <v>29</v>
      </c>
      <c r="W198" s="24" t="s">
        <v>29</v>
      </c>
      <c r="X198" s="24" t="s">
        <v>29</v>
      </c>
      <c r="Y198" s="24" t="s">
        <v>29</v>
      </c>
      <c r="Z198" s="24" t="s">
        <v>29</v>
      </c>
      <c r="AA198" s="24" t="s">
        <v>29</v>
      </c>
      <c r="AB198" s="24" t="s">
        <v>29</v>
      </c>
      <c r="AC198" s="24" t="s">
        <v>29</v>
      </c>
      <c r="AD198" s="24" t="s">
        <v>29</v>
      </c>
      <c r="AE198" s="24" t="s">
        <v>29</v>
      </c>
      <c r="AF198" s="24" t="s">
        <v>29</v>
      </c>
      <c r="AG198" s="24" t="s">
        <v>29</v>
      </c>
      <c r="AH198" s="24" t="s">
        <v>29</v>
      </c>
      <c r="AI198" s="24" t="s">
        <v>29</v>
      </c>
      <c r="AJ198" s="24" t="s">
        <v>29</v>
      </c>
      <c r="AK198" s="24" t="s">
        <v>29</v>
      </c>
      <c r="AL198" s="24" t="s">
        <v>29</v>
      </c>
      <c r="AM198" s="24" t="s">
        <v>29</v>
      </c>
      <c r="AN198" s="24" t="s">
        <v>29</v>
      </c>
      <c r="AO198" s="24" t="s">
        <v>29</v>
      </c>
      <c r="AP198" s="24" t="s">
        <v>29</v>
      </c>
      <c r="AQ198" s="24" t="s">
        <v>29</v>
      </c>
      <c r="AR198" s="24" t="s">
        <v>29</v>
      </c>
      <c r="AS198" s="24" t="s">
        <v>29</v>
      </c>
      <c r="AT198" s="24" t="s">
        <v>29</v>
      </c>
      <c r="AU198" s="24" t="s">
        <v>29</v>
      </c>
      <c r="AV198" s="24" t="s">
        <v>29</v>
      </c>
      <c r="AW198" s="24" t="s">
        <v>29</v>
      </c>
      <c r="AX198" s="24" t="s">
        <v>29</v>
      </c>
      <c r="AY198" s="24" t="s">
        <v>29</v>
      </c>
      <c r="AZ198" s="24" t="s">
        <v>29</v>
      </c>
      <c r="BA198" s="24" t="s">
        <v>29</v>
      </c>
      <c r="BB198" s="24" t="s">
        <v>29</v>
      </c>
      <c r="BC198" s="24" t="s">
        <v>29</v>
      </c>
      <c r="BD198" s="24" t="s">
        <v>29</v>
      </c>
      <c r="BE198" s="24" t="s">
        <v>29</v>
      </c>
      <c r="BF198" s="24" t="s">
        <v>29</v>
      </c>
      <c r="BG198" s="24" t="s">
        <v>29</v>
      </c>
      <c r="BH198" s="24" t="s">
        <v>29</v>
      </c>
      <c r="BI198" s="24" t="s">
        <v>29</v>
      </c>
      <c r="BJ198" s="24" t="s">
        <v>29</v>
      </c>
      <c r="BK198" s="24" t="s">
        <v>29</v>
      </c>
      <c r="BL198" s="24" t="s">
        <v>29</v>
      </c>
      <c r="BM198" s="24" t="s">
        <v>29</v>
      </c>
      <c r="BN198" s="24" t="s">
        <v>29</v>
      </c>
      <c r="BO198" s="24" t="s">
        <v>29</v>
      </c>
      <c r="BP198" s="24" t="s">
        <v>29</v>
      </c>
      <c r="BQ198" s="24" t="s">
        <v>29</v>
      </c>
      <c r="BR198" s="24" t="s">
        <v>29</v>
      </c>
      <c r="BS198" s="24" t="s">
        <v>29</v>
      </c>
      <c r="BT198" s="24" t="s">
        <v>29</v>
      </c>
      <c r="BU198" s="24" t="s">
        <v>29</v>
      </c>
      <c r="BV198" s="24" t="s">
        <v>29</v>
      </c>
      <c r="BW198" s="24" t="s">
        <v>29</v>
      </c>
      <c r="BX198" s="24" t="s">
        <v>29</v>
      </c>
      <c r="BY198" s="24" t="s">
        <v>29</v>
      </c>
      <c r="BZ198" s="24" t="s">
        <v>29</v>
      </c>
      <c r="CA198" s="24" t="s">
        <v>29</v>
      </c>
      <c r="CB198" s="24" t="s">
        <v>29</v>
      </c>
    </row>
    <row r="199" spans="2:80" s="1" customFormat="1" ht="13.9" customHeight="1">
      <c r="B199" s="57" t="str">
        <f>Roster_Selection_Men!AB268&amp;" " &amp; "V "</f>
        <v xml:space="preserve"> V </v>
      </c>
      <c r="C199" s="57" t="str">
        <f>Roster_Selection_Men!AD268</f>
        <v/>
      </c>
      <c r="D199" s="57" t="str">
        <f>Roster_Selection_Men!AE268</f>
        <v/>
      </c>
      <c r="E199" s="58"/>
      <c r="F199" s="1" t="str">
        <f>IF(ISERROR(Individual_Scores_Men_Var!E199), " ", IF(Individual_Scores_Men_Var!E199 = "Yes", "Yes", "  "))</f>
        <v xml:space="preserve">  </v>
      </c>
      <c r="G199" s="24" t="s">
        <v>29</v>
      </c>
      <c r="H199" s="24" t="s">
        <v>29</v>
      </c>
      <c r="I199" s="24" t="s">
        <v>29</v>
      </c>
      <c r="J199" s="24" t="s">
        <v>29</v>
      </c>
      <c r="K199" s="24" t="s">
        <v>29</v>
      </c>
      <c r="L199" s="24" t="s">
        <v>29</v>
      </c>
      <c r="M199" s="24" t="s">
        <v>29</v>
      </c>
      <c r="N199" s="24" t="s">
        <v>29</v>
      </c>
      <c r="O199" s="24" t="s">
        <v>29</v>
      </c>
      <c r="P199" s="24" t="s">
        <v>29</v>
      </c>
      <c r="Q199" s="24" t="s">
        <v>29</v>
      </c>
      <c r="R199" s="24" t="s">
        <v>29</v>
      </c>
      <c r="S199" s="24" t="s">
        <v>29</v>
      </c>
      <c r="T199" s="24" t="s">
        <v>29</v>
      </c>
      <c r="U199" s="24" t="s">
        <v>29</v>
      </c>
      <c r="V199" s="24" t="s">
        <v>29</v>
      </c>
      <c r="W199" s="24" t="s">
        <v>29</v>
      </c>
      <c r="X199" s="24" t="s">
        <v>29</v>
      </c>
      <c r="Y199" s="24" t="s">
        <v>29</v>
      </c>
      <c r="Z199" s="24" t="s">
        <v>29</v>
      </c>
      <c r="AA199" s="24" t="s">
        <v>29</v>
      </c>
      <c r="AB199" s="24" t="s">
        <v>29</v>
      </c>
      <c r="AC199" s="24" t="s">
        <v>29</v>
      </c>
      <c r="AD199" s="24" t="s">
        <v>29</v>
      </c>
      <c r="AE199" s="24" t="s">
        <v>29</v>
      </c>
      <c r="AF199" s="24" t="s">
        <v>29</v>
      </c>
      <c r="AG199" s="24" t="s">
        <v>29</v>
      </c>
      <c r="AH199" s="24" t="s">
        <v>29</v>
      </c>
      <c r="AI199" s="24" t="s">
        <v>29</v>
      </c>
      <c r="AJ199" s="24" t="s">
        <v>29</v>
      </c>
      <c r="AK199" s="24" t="s">
        <v>29</v>
      </c>
      <c r="AL199" s="24" t="s">
        <v>29</v>
      </c>
      <c r="AM199" s="24" t="s">
        <v>29</v>
      </c>
      <c r="AN199" s="24" t="s">
        <v>29</v>
      </c>
      <c r="AO199" s="24" t="s">
        <v>29</v>
      </c>
      <c r="AP199" s="24" t="s">
        <v>29</v>
      </c>
      <c r="AQ199" s="24" t="s">
        <v>29</v>
      </c>
      <c r="AR199" s="24" t="s">
        <v>29</v>
      </c>
      <c r="AS199" s="24" t="s">
        <v>29</v>
      </c>
      <c r="AT199" s="24" t="s">
        <v>29</v>
      </c>
      <c r="AU199" s="24" t="s">
        <v>29</v>
      </c>
      <c r="AV199" s="24" t="s">
        <v>29</v>
      </c>
      <c r="AW199" s="24" t="s">
        <v>29</v>
      </c>
      <c r="AX199" s="24" t="s">
        <v>29</v>
      </c>
      <c r="AY199" s="24" t="s">
        <v>29</v>
      </c>
      <c r="AZ199" s="24" t="s">
        <v>29</v>
      </c>
      <c r="BA199" s="24" t="s">
        <v>29</v>
      </c>
      <c r="BB199" s="24" t="s">
        <v>29</v>
      </c>
      <c r="BC199" s="24" t="s">
        <v>29</v>
      </c>
      <c r="BD199" s="24" t="s">
        <v>29</v>
      </c>
      <c r="BE199" s="24" t="s">
        <v>29</v>
      </c>
      <c r="BF199" s="24" t="s">
        <v>29</v>
      </c>
      <c r="BG199" s="24" t="s">
        <v>29</v>
      </c>
      <c r="BH199" s="24" t="s">
        <v>29</v>
      </c>
      <c r="BI199" s="24" t="s">
        <v>29</v>
      </c>
      <c r="BJ199" s="24" t="s">
        <v>29</v>
      </c>
      <c r="BK199" s="24" t="s">
        <v>29</v>
      </c>
      <c r="BL199" s="24" t="s">
        <v>29</v>
      </c>
      <c r="BM199" s="24" t="s">
        <v>29</v>
      </c>
      <c r="BN199" s="24" t="s">
        <v>29</v>
      </c>
      <c r="BO199" s="24" t="s">
        <v>29</v>
      </c>
      <c r="BP199" s="24" t="s">
        <v>29</v>
      </c>
      <c r="BQ199" s="24" t="s">
        <v>29</v>
      </c>
      <c r="BR199" s="24" t="s">
        <v>29</v>
      </c>
      <c r="BS199" s="24" t="s">
        <v>29</v>
      </c>
      <c r="BT199" s="24" t="s">
        <v>29</v>
      </c>
      <c r="BU199" s="24" t="s">
        <v>29</v>
      </c>
      <c r="BV199" s="24" t="s">
        <v>29</v>
      </c>
      <c r="BW199" s="24" t="s">
        <v>29</v>
      </c>
      <c r="BX199" s="24" t="s">
        <v>29</v>
      </c>
      <c r="BY199" s="24" t="s">
        <v>29</v>
      </c>
      <c r="BZ199" s="24" t="s">
        <v>29</v>
      </c>
      <c r="CA199" s="24" t="s">
        <v>29</v>
      </c>
      <c r="CB199" s="24" t="s">
        <v>29</v>
      </c>
    </row>
    <row r="200" spans="2:80" s="1" customFormat="1" ht="13.9" customHeight="1">
      <c r="B200" s="57" t="str">
        <f>Roster_Selection_Men!AB269&amp;" " &amp; "V "</f>
        <v xml:space="preserve"> V </v>
      </c>
      <c r="C200" s="57" t="str">
        <f>Roster_Selection_Men!AD269</f>
        <v/>
      </c>
      <c r="D200" s="57" t="str">
        <f>Roster_Selection_Men!AE269</f>
        <v/>
      </c>
      <c r="E200" s="58"/>
      <c r="F200" s="1" t="str">
        <f>IF(ISERROR(Individual_Scores_Men_Var!E200), " ", IF(Individual_Scores_Men_Var!E200 = "Yes", "Yes", "  "))</f>
        <v xml:space="preserve">  </v>
      </c>
      <c r="G200" s="24" t="s">
        <v>29</v>
      </c>
      <c r="H200" s="24" t="s">
        <v>29</v>
      </c>
      <c r="I200" s="24" t="s">
        <v>29</v>
      </c>
      <c r="J200" s="24" t="s">
        <v>29</v>
      </c>
      <c r="K200" s="24" t="s">
        <v>29</v>
      </c>
      <c r="L200" s="24" t="s">
        <v>29</v>
      </c>
      <c r="M200" s="24" t="s">
        <v>29</v>
      </c>
      <c r="N200" s="24" t="s">
        <v>29</v>
      </c>
      <c r="O200" s="24" t="s">
        <v>29</v>
      </c>
      <c r="P200" s="24" t="s">
        <v>29</v>
      </c>
      <c r="Q200" s="24" t="s">
        <v>29</v>
      </c>
      <c r="R200" s="24" t="s">
        <v>29</v>
      </c>
      <c r="S200" s="24" t="s">
        <v>29</v>
      </c>
      <c r="T200" s="24" t="s">
        <v>29</v>
      </c>
      <c r="U200" s="24" t="s">
        <v>29</v>
      </c>
      <c r="V200" s="24" t="s">
        <v>29</v>
      </c>
      <c r="W200" s="24" t="s">
        <v>29</v>
      </c>
      <c r="X200" s="24" t="s">
        <v>29</v>
      </c>
      <c r="Y200" s="24" t="s">
        <v>29</v>
      </c>
      <c r="Z200" s="24" t="s">
        <v>29</v>
      </c>
      <c r="AA200" s="24" t="s">
        <v>29</v>
      </c>
      <c r="AB200" s="24" t="s">
        <v>29</v>
      </c>
      <c r="AC200" s="24" t="s">
        <v>29</v>
      </c>
      <c r="AD200" s="24" t="s">
        <v>29</v>
      </c>
      <c r="AE200" s="24" t="s">
        <v>29</v>
      </c>
      <c r="AF200" s="24" t="s">
        <v>29</v>
      </c>
      <c r="AG200" s="24" t="s">
        <v>29</v>
      </c>
      <c r="AH200" s="24" t="s">
        <v>29</v>
      </c>
      <c r="AI200" s="24" t="s">
        <v>29</v>
      </c>
      <c r="AJ200" s="24" t="s">
        <v>29</v>
      </c>
      <c r="AK200" s="24" t="s">
        <v>29</v>
      </c>
      <c r="AL200" s="24" t="s">
        <v>29</v>
      </c>
      <c r="AM200" s="24" t="s">
        <v>29</v>
      </c>
      <c r="AN200" s="24" t="s">
        <v>29</v>
      </c>
      <c r="AO200" s="24" t="s">
        <v>29</v>
      </c>
      <c r="AP200" s="24" t="s">
        <v>29</v>
      </c>
      <c r="AQ200" s="24" t="s">
        <v>29</v>
      </c>
      <c r="AR200" s="24" t="s">
        <v>29</v>
      </c>
      <c r="AS200" s="24" t="s">
        <v>29</v>
      </c>
      <c r="AT200" s="24" t="s">
        <v>29</v>
      </c>
      <c r="AU200" s="24" t="s">
        <v>29</v>
      </c>
      <c r="AV200" s="24" t="s">
        <v>29</v>
      </c>
      <c r="AW200" s="24" t="s">
        <v>29</v>
      </c>
      <c r="AX200" s="24" t="s">
        <v>29</v>
      </c>
      <c r="AY200" s="24" t="s">
        <v>29</v>
      </c>
      <c r="AZ200" s="24" t="s">
        <v>29</v>
      </c>
      <c r="BA200" s="24" t="s">
        <v>29</v>
      </c>
      <c r="BB200" s="24" t="s">
        <v>29</v>
      </c>
      <c r="BC200" s="24" t="s">
        <v>29</v>
      </c>
      <c r="BD200" s="24" t="s">
        <v>29</v>
      </c>
      <c r="BE200" s="24" t="s">
        <v>29</v>
      </c>
      <c r="BF200" s="24" t="s">
        <v>29</v>
      </c>
      <c r="BG200" s="24" t="s">
        <v>29</v>
      </c>
      <c r="BH200" s="24" t="s">
        <v>29</v>
      </c>
      <c r="BI200" s="24" t="s">
        <v>29</v>
      </c>
      <c r="BJ200" s="24" t="s">
        <v>29</v>
      </c>
      <c r="BK200" s="24" t="s">
        <v>29</v>
      </c>
      <c r="BL200" s="24" t="s">
        <v>29</v>
      </c>
      <c r="BM200" s="24" t="s">
        <v>29</v>
      </c>
      <c r="BN200" s="24" t="s">
        <v>29</v>
      </c>
      <c r="BO200" s="24" t="s">
        <v>29</v>
      </c>
      <c r="BP200" s="24" t="s">
        <v>29</v>
      </c>
      <c r="BQ200" s="24" t="s">
        <v>29</v>
      </c>
      <c r="BR200" s="24" t="s">
        <v>29</v>
      </c>
      <c r="BS200" s="24" t="s">
        <v>29</v>
      </c>
      <c r="BT200" s="24" t="s">
        <v>29</v>
      </c>
      <c r="BU200" s="24" t="s">
        <v>29</v>
      </c>
      <c r="BV200" s="24" t="s">
        <v>29</v>
      </c>
      <c r="BW200" s="24" t="s">
        <v>29</v>
      </c>
      <c r="BX200" s="24" t="s">
        <v>29</v>
      </c>
      <c r="BY200" s="24" t="s">
        <v>29</v>
      </c>
      <c r="BZ200" s="24" t="s">
        <v>29</v>
      </c>
      <c r="CA200" s="24" t="s">
        <v>29</v>
      </c>
      <c r="CB200" s="24" t="s">
        <v>29</v>
      </c>
    </row>
    <row r="201" spans="2:80" s="1" customFormat="1" ht="13.9" customHeight="1">
      <c r="B201" s="57" t="str">
        <f>Roster_Selection_Men!AB270&amp;" " &amp; "V "</f>
        <v xml:space="preserve"> V </v>
      </c>
      <c r="C201" s="57" t="str">
        <f>Roster_Selection_Men!AD270</f>
        <v/>
      </c>
      <c r="D201" s="57" t="str">
        <f>Roster_Selection_Men!AE270</f>
        <v/>
      </c>
      <c r="E201" s="58"/>
      <c r="F201" s="1" t="str">
        <f>IF(ISERROR(Individual_Scores_Men_Var!E201), " ", IF(Individual_Scores_Men_Var!E201 = "Yes", "Yes", "  "))</f>
        <v xml:space="preserve">  </v>
      </c>
      <c r="G201" s="24" t="s">
        <v>29</v>
      </c>
      <c r="H201" s="24" t="s">
        <v>29</v>
      </c>
      <c r="I201" s="24" t="s">
        <v>29</v>
      </c>
      <c r="J201" s="24" t="s">
        <v>29</v>
      </c>
      <c r="K201" s="24" t="s">
        <v>29</v>
      </c>
      <c r="L201" s="24" t="s">
        <v>29</v>
      </c>
      <c r="M201" s="24" t="s">
        <v>29</v>
      </c>
      <c r="N201" s="24" t="s">
        <v>29</v>
      </c>
      <c r="O201" s="24" t="s">
        <v>29</v>
      </c>
      <c r="P201" s="24" t="s">
        <v>29</v>
      </c>
      <c r="Q201" s="24" t="s">
        <v>29</v>
      </c>
      <c r="R201" s="24" t="s">
        <v>29</v>
      </c>
      <c r="S201" s="24" t="s">
        <v>29</v>
      </c>
      <c r="T201" s="24" t="s">
        <v>29</v>
      </c>
      <c r="U201" s="24" t="s">
        <v>29</v>
      </c>
      <c r="V201" s="24" t="s">
        <v>29</v>
      </c>
      <c r="W201" s="24" t="s">
        <v>29</v>
      </c>
      <c r="X201" s="24" t="s">
        <v>29</v>
      </c>
      <c r="Y201" s="24" t="s">
        <v>29</v>
      </c>
      <c r="Z201" s="24" t="s">
        <v>29</v>
      </c>
      <c r="AA201" s="24" t="s">
        <v>29</v>
      </c>
      <c r="AB201" s="24" t="s">
        <v>29</v>
      </c>
      <c r="AC201" s="24" t="s">
        <v>29</v>
      </c>
      <c r="AD201" s="24" t="s">
        <v>29</v>
      </c>
      <c r="AE201" s="24" t="s">
        <v>29</v>
      </c>
      <c r="AF201" s="24" t="s">
        <v>29</v>
      </c>
      <c r="AG201" s="24" t="s">
        <v>29</v>
      </c>
      <c r="AH201" s="24" t="s">
        <v>29</v>
      </c>
      <c r="AI201" s="24" t="s">
        <v>29</v>
      </c>
      <c r="AJ201" s="24" t="s">
        <v>29</v>
      </c>
      <c r="AK201" s="24" t="s">
        <v>29</v>
      </c>
      <c r="AL201" s="24" t="s">
        <v>29</v>
      </c>
      <c r="AM201" s="24" t="s">
        <v>29</v>
      </c>
      <c r="AN201" s="24" t="s">
        <v>29</v>
      </c>
      <c r="AO201" s="24" t="s">
        <v>29</v>
      </c>
      <c r="AP201" s="24" t="s">
        <v>29</v>
      </c>
      <c r="AQ201" s="24" t="s">
        <v>29</v>
      </c>
      <c r="AR201" s="24" t="s">
        <v>29</v>
      </c>
      <c r="AS201" s="24" t="s">
        <v>29</v>
      </c>
      <c r="AT201" s="24" t="s">
        <v>29</v>
      </c>
      <c r="AU201" s="24" t="s">
        <v>29</v>
      </c>
      <c r="AV201" s="24" t="s">
        <v>29</v>
      </c>
      <c r="AW201" s="24" t="s">
        <v>29</v>
      </c>
      <c r="AX201" s="24" t="s">
        <v>29</v>
      </c>
      <c r="AY201" s="24" t="s">
        <v>29</v>
      </c>
      <c r="AZ201" s="24" t="s">
        <v>29</v>
      </c>
      <c r="BA201" s="24" t="s">
        <v>29</v>
      </c>
      <c r="BB201" s="24" t="s">
        <v>29</v>
      </c>
      <c r="BC201" s="24" t="s">
        <v>29</v>
      </c>
      <c r="BD201" s="24" t="s">
        <v>29</v>
      </c>
      <c r="BE201" s="24" t="s">
        <v>29</v>
      </c>
      <c r="BF201" s="24" t="s">
        <v>29</v>
      </c>
      <c r="BG201" s="24" t="s">
        <v>29</v>
      </c>
      <c r="BH201" s="24" t="s">
        <v>29</v>
      </c>
      <c r="BI201" s="24" t="s">
        <v>29</v>
      </c>
      <c r="BJ201" s="24" t="s">
        <v>29</v>
      </c>
      <c r="BK201" s="24" t="s">
        <v>29</v>
      </c>
      <c r="BL201" s="24" t="s">
        <v>29</v>
      </c>
      <c r="BM201" s="24" t="s">
        <v>29</v>
      </c>
      <c r="BN201" s="24" t="s">
        <v>29</v>
      </c>
      <c r="BO201" s="24" t="s">
        <v>29</v>
      </c>
      <c r="BP201" s="24" t="s">
        <v>29</v>
      </c>
      <c r="BQ201" s="24" t="s">
        <v>29</v>
      </c>
      <c r="BR201" s="24" t="s">
        <v>29</v>
      </c>
      <c r="BS201" s="24" t="s">
        <v>29</v>
      </c>
      <c r="BT201" s="24" t="s">
        <v>29</v>
      </c>
      <c r="BU201" s="24" t="s">
        <v>29</v>
      </c>
      <c r="BV201" s="24" t="s">
        <v>29</v>
      </c>
      <c r="BW201" s="24" t="s">
        <v>29</v>
      </c>
      <c r="BX201" s="24" t="s">
        <v>29</v>
      </c>
      <c r="BY201" s="24" t="s">
        <v>29</v>
      </c>
      <c r="BZ201" s="24" t="s">
        <v>29</v>
      </c>
      <c r="CA201" s="24" t="s">
        <v>29</v>
      </c>
      <c r="CB201" s="24" t="s">
        <v>29</v>
      </c>
    </row>
    <row r="202" spans="2:80" s="1" customFormat="1" ht="13.9" customHeight="1">
      <c r="B202" s="57" t="s">
        <v>759</v>
      </c>
      <c r="C202" s="59" t="str">
        <f>Individual_Scores_Men_Var!C202</f>
        <v/>
      </c>
      <c r="D202" s="60" t="str">
        <f>Individual_Scores_Men_Var!D202</f>
        <v/>
      </c>
      <c r="E202" s="58"/>
      <c r="F202" s="13"/>
      <c r="G202" s="24" t="s">
        <v>29</v>
      </c>
      <c r="H202" s="24" t="s">
        <v>29</v>
      </c>
      <c r="I202" s="24" t="s">
        <v>29</v>
      </c>
      <c r="J202" s="24" t="s">
        <v>29</v>
      </c>
      <c r="K202" s="24" t="s">
        <v>29</v>
      </c>
      <c r="L202" s="24" t="s">
        <v>29</v>
      </c>
      <c r="M202" s="24" t="s">
        <v>29</v>
      </c>
      <c r="N202" s="24" t="s">
        <v>29</v>
      </c>
      <c r="O202" s="24" t="s">
        <v>29</v>
      </c>
      <c r="P202" s="24" t="s">
        <v>29</v>
      </c>
      <c r="Q202" s="24" t="s">
        <v>29</v>
      </c>
      <c r="R202" s="24" t="s">
        <v>29</v>
      </c>
      <c r="S202" s="24" t="s">
        <v>29</v>
      </c>
      <c r="T202" s="24" t="s">
        <v>29</v>
      </c>
      <c r="U202" s="24" t="s">
        <v>29</v>
      </c>
      <c r="V202" s="24" t="s">
        <v>29</v>
      </c>
      <c r="W202" s="24" t="s">
        <v>29</v>
      </c>
      <c r="X202" s="24" t="s">
        <v>29</v>
      </c>
      <c r="Y202" s="24" t="s">
        <v>29</v>
      </c>
      <c r="Z202" s="24" t="s">
        <v>29</v>
      </c>
      <c r="AA202" s="24" t="s">
        <v>29</v>
      </c>
      <c r="AB202" s="24" t="s">
        <v>29</v>
      </c>
      <c r="AC202" s="24" t="s">
        <v>29</v>
      </c>
      <c r="AD202" s="24" t="s">
        <v>29</v>
      </c>
      <c r="AE202" s="24" t="s">
        <v>29</v>
      </c>
      <c r="AF202" s="24" t="s">
        <v>29</v>
      </c>
      <c r="AG202" s="24" t="s">
        <v>29</v>
      </c>
      <c r="AH202" s="24" t="s">
        <v>29</v>
      </c>
      <c r="AI202" s="24" t="s">
        <v>29</v>
      </c>
      <c r="AJ202" s="24" t="s">
        <v>29</v>
      </c>
      <c r="AK202" s="24" t="s">
        <v>29</v>
      </c>
      <c r="AL202" s="24" t="s">
        <v>29</v>
      </c>
      <c r="AM202" s="24" t="s">
        <v>29</v>
      </c>
      <c r="AN202" s="24" t="s">
        <v>29</v>
      </c>
      <c r="AO202" s="24" t="s">
        <v>29</v>
      </c>
      <c r="AP202" s="24" t="s">
        <v>29</v>
      </c>
      <c r="AQ202" s="24" t="s">
        <v>29</v>
      </c>
      <c r="AR202" s="24" t="s">
        <v>29</v>
      </c>
      <c r="AS202" s="24" t="s">
        <v>29</v>
      </c>
      <c r="AT202" s="24" t="s">
        <v>29</v>
      </c>
      <c r="AU202" s="24" t="s">
        <v>29</v>
      </c>
      <c r="AV202" s="24" t="s">
        <v>29</v>
      </c>
      <c r="AW202" s="24" t="s">
        <v>29</v>
      </c>
      <c r="AX202" s="24" t="s">
        <v>29</v>
      </c>
      <c r="AY202" s="24" t="s">
        <v>29</v>
      </c>
      <c r="AZ202" s="24" t="s">
        <v>29</v>
      </c>
      <c r="BA202" s="24" t="s">
        <v>29</v>
      </c>
      <c r="BB202" s="24" t="s">
        <v>29</v>
      </c>
      <c r="BC202" s="24" t="s">
        <v>29</v>
      </c>
      <c r="BD202" s="24" t="s">
        <v>29</v>
      </c>
      <c r="BE202" s="24" t="s">
        <v>29</v>
      </c>
      <c r="BF202" s="24" t="s">
        <v>29</v>
      </c>
      <c r="BG202" s="24" t="s">
        <v>29</v>
      </c>
      <c r="BH202" s="24" t="s">
        <v>29</v>
      </c>
      <c r="BI202" s="24" t="s">
        <v>29</v>
      </c>
      <c r="BJ202" s="24" t="s">
        <v>29</v>
      </c>
      <c r="BK202" s="24" t="s">
        <v>29</v>
      </c>
      <c r="BL202" s="24" t="s">
        <v>29</v>
      </c>
      <c r="BM202" s="24" t="s">
        <v>29</v>
      </c>
      <c r="BN202" s="24" t="s">
        <v>29</v>
      </c>
      <c r="BO202" s="24" t="s">
        <v>29</v>
      </c>
      <c r="BP202" s="24" t="s">
        <v>29</v>
      </c>
      <c r="BQ202" s="24" t="s">
        <v>29</v>
      </c>
      <c r="BR202" s="24" t="s">
        <v>29</v>
      </c>
      <c r="BS202" s="24" t="s">
        <v>29</v>
      </c>
      <c r="BT202" s="24" t="s">
        <v>29</v>
      </c>
      <c r="BU202" s="24" t="s">
        <v>29</v>
      </c>
      <c r="BV202" s="24" t="s">
        <v>29</v>
      </c>
      <c r="BW202" s="24" t="s">
        <v>29</v>
      </c>
      <c r="BX202" s="24" t="s">
        <v>29</v>
      </c>
      <c r="BY202" s="24" t="s">
        <v>29</v>
      </c>
      <c r="BZ202" s="24" t="s">
        <v>29</v>
      </c>
      <c r="CA202" s="24" t="s">
        <v>29</v>
      </c>
      <c r="CB202" s="24" t="s">
        <v>29</v>
      </c>
    </row>
    <row r="203" spans="2:80" s="1" customFormat="1" ht="13.9" customHeight="1">
      <c r="B203" s="57" t="s">
        <v>759</v>
      </c>
      <c r="C203" s="59" t="str">
        <f>Individual_Scores_Men_Var!C203</f>
        <v/>
      </c>
      <c r="D203" s="60" t="str">
        <f>Individual_Scores_Men_Var!D203</f>
        <v/>
      </c>
      <c r="E203" s="58"/>
      <c r="F203" s="13"/>
      <c r="G203" s="24" t="s">
        <v>29</v>
      </c>
      <c r="H203" s="24" t="s">
        <v>29</v>
      </c>
      <c r="I203" s="24" t="s">
        <v>29</v>
      </c>
      <c r="J203" s="24" t="s">
        <v>29</v>
      </c>
      <c r="K203" s="24" t="s">
        <v>29</v>
      </c>
      <c r="L203" s="24" t="s">
        <v>29</v>
      </c>
      <c r="M203" s="24" t="s">
        <v>29</v>
      </c>
      <c r="N203" s="24" t="s">
        <v>29</v>
      </c>
      <c r="O203" s="24" t="s">
        <v>29</v>
      </c>
      <c r="P203" s="24" t="s">
        <v>29</v>
      </c>
      <c r="Q203" s="24" t="s">
        <v>29</v>
      </c>
      <c r="R203" s="24" t="s">
        <v>29</v>
      </c>
      <c r="S203" s="24" t="s">
        <v>29</v>
      </c>
      <c r="T203" s="24" t="s">
        <v>29</v>
      </c>
      <c r="U203" s="24" t="s">
        <v>29</v>
      </c>
      <c r="V203" s="24" t="s">
        <v>29</v>
      </c>
      <c r="W203" s="24" t="s">
        <v>29</v>
      </c>
      <c r="X203" s="24" t="s">
        <v>29</v>
      </c>
      <c r="Y203" s="24" t="s">
        <v>29</v>
      </c>
      <c r="Z203" s="24" t="s">
        <v>29</v>
      </c>
      <c r="AA203" s="24" t="s">
        <v>29</v>
      </c>
      <c r="AB203" s="24" t="s">
        <v>29</v>
      </c>
      <c r="AC203" s="24" t="s">
        <v>29</v>
      </c>
      <c r="AD203" s="24" t="s">
        <v>29</v>
      </c>
      <c r="AE203" s="24" t="s">
        <v>29</v>
      </c>
      <c r="AF203" s="24" t="s">
        <v>29</v>
      </c>
      <c r="AG203" s="24" t="s">
        <v>29</v>
      </c>
      <c r="AH203" s="24" t="s">
        <v>29</v>
      </c>
      <c r="AI203" s="24" t="s">
        <v>29</v>
      </c>
      <c r="AJ203" s="24" t="s">
        <v>29</v>
      </c>
      <c r="AK203" s="24" t="s">
        <v>29</v>
      </c>
      <c r="AL203" s="24" t="s">
        <v>29</v>
      </c>
      <c r="AM203" s="24" t="s">
        <v>29</v>
      </c>
      <c r="AN203" s="24" t="s">
        <v>29</v>
      </c>
      <c r="AO203" s="24" t="s">
        <v>29</v>
      </c>
      <c r="AP203" s="24" t="s">
        <v>29</v>
      </c>
      <c r="AQ203" s="24" t="s">
        <v>29</v>
      </c>
      <c r="AR203" s="24" t="s">
        <v>29</v>
      </c>
      <c r="AS203" s="24" t="s">
        <v>29</v>
      </c>
      <c r="AT203" s="24" t="s">
        <v>29</v>
      </c>
      <c r="AU203" s="24" t="s">
        <v>29</v>
      </c>
      <c r="AV203" s="24" t="s">
        <v>29</v>
      </c>
      <c r="AW203" s="24" t="s">
        <v>29</v>
      </c>
      <c r="AX203" s="24" t="s">
        <v>29</v>
      </c>
      <c r="AY203" s="24" t="s">
        <v>29</v>
      </c>
      <c r="AZ203" s="24" t="s">
        <v>29</v>
      </c>
      <c r="BA203" s="24" t="s">
        <v>29</v>
      </c>
      <c r="BB203" s="24" t="s">
        <v>29</v>
      </c>
      <c r="BC203" s="24" t="s">
        <v>29</v>
      </c>
      <c r="BD203" s="24" t="s">
        <v>29</v>
      </c>
      <c r="BE203" s="24" t="s">
        <v>29</v>
      </c>
      <c r="BF203" s="24" t="s">
        <v>29</v>
      </c>
      <c r="BG203" s="24" t="s">
        <v>29</v>
      </c>
      <c r="BH203" s="24" t="s">
        <v>29</v>
      </c>
      <c r="BI203" s="24" t="s">
        <v>29</v>
      </c>
      <c r="BJ203" s="24" t="s">
        <v>29</v>
      </c>
      <c r="BK203" s="24" t="s">
        <v>29</v>
      </c>
      <c r="BL203" s="24" t="s">
        <v>29</v>
      </c>
      <c r="BM203" s="24" t="s">
        <v>29</v>
      </c>
      <c r="BN203" s="24" t="s">
        <v>29</v>
      </c>
      <c r="BO203" s="24" t="s">
        <v>29</v>
      </c>
      <c r="BP203" s="24" t="s">
        <v>29</v>
      </c>
      <c r="BQ203" s="24" t="s">
        <v>29</v>
      </c>
      <c r="BR203" s="24" t="s">
        <v>29</v>
      </c>
      <c r="BS203" s="24" t="s">
        <v>29</v>
      </c>
      <c r="BT203" s="24" t="s">
        <v>29</v>
      </c>
      <c r="BU203" s="24" t="s">
        <v>29</v>
      </c>
      <c r="BV203" s="24" t="s">
        <v>29</v>
      </c>
      <c r="BW203" s="24" t="s">
        <v>29</v>
      </c>
      <c r="BX203" s="24" t="s">
        <v>29</v>
      </c>
      <c r="BY203" s="24" t="s">
        <v>29</v>
      </c>
      <c r="BZ203" s="24" t="s">
        <v>29</v>
      </c>
      <c r="CA203" s="24" t="s">
        <v>29</v>
      </c>
      <c r="CB203" s="24" t="s">
        <v>29</v>
      </c>
    </row>
    <row r="204" spans="2:80" s="1" customFormat="1" ht="13.9" customHeight="1">
      <c r="B204" s="57" t="s">
        <v>759</v>
      </c>
      <c r="C204" s="59" t="str">
        <f>Individual_Scores_Men_Var!C204</f>
        <v/>
      </c>
      <c r="D204" s="60" t="str">
        <f>Individual_Scores_Men_Var!D204</f>
        <v/>
      </c>
      <c r="E204" s="58"/>
      <c r="F204" s="13"/>
      <c r="G204" s="24" t="s">
        <v>29</v>
      </c>
      <c r="H204" s="24" t="s">
        <v>29</v>
      </c>
      <c r="I204" s="24" t="s">
        <v>29</v>
      </c>
      <c r="J204" s="24" t="s">
        <v>29</v>
      </c>
      <c r="K204" s="24" t="s">
        <v>29</v>
      </c>
      <c r="L204" s="24" t="s">
        <v>29</v>
      </c>
      <c r="M204" s="24" t="s">
        <v>29</v>
      </c>
      <c r="N204" s="24" t="s">
        <v>29</v>
      </c>
      <c r="O204" s="24" t="s">
        <v>29</v>
      </c>
      <c r="P204" s="24" t="s">
        <v>29</v>
      </c>
      <c r="Q204" s="24" t="s">
        <v>29</v>
      </c>
      <c r="R204" s="24" t="s">
        <v>29</v>
      </c>
      <c r="S204" s="24" t="s">
        <v>29</v>
      </c>
      <c r="T204" s="24" t="s">
        <v>29</v>
      </c>
      <c r="U204" s="24" t="s">
        <v>29</v>
      </c>
      <c r="V204" s="24" t="s">
        <v>29</v>
      </c>
      <c r="W204" s="24" t="s">
        <v>29</v>
      </c>
      <c r="X204" s="24" t="s">
        <v>29</v>
      </c>
      <c r="Y204" s="24" t="s">
        <v>29</v>
      </c>
      <c r="Z204" s="24" t="s">
        <v>29</v>
      </c>
      <c r="AA204" s="24" t="s">
        <v>29</v>
      </c>
      <c r="AB204" s="24" t="s">
        <v>29</v>
      </c>
      <c r="AC204" s="24" t="s">
        <v>29</v>
      </c>
      <c r="AD204" s="24" t="s">
        <v>29</v>
      </c>
      <c r="AE204" s="24" t="s">
        <v>29</v>
      </c>
      <c r="AF204" s="24" t="s">
        <v>29</v>
      </c>
      <c r="AG204" s="24" t="s">
        <v>29</v>
      </c>
      <c r="AH204" s="24" t="s">
        <v>29</v>
      </c>
      <c r="AI204" s="24" t="s">
        <v>29</v>
      </c>
      <c r="AJ204" s="24" t="s">
        <v>29</v>
      </c>
      <c r="AK204" s="24" t="s">
        <v>29</v>
      </c>
      <c r="AL204" s="24" t="s">
        <v>29</v>
      </c>
      <c r="AM204" s="24" t="s">
        <v>29</v>
      </c>
      <c r="AN204" s="24" t="s">
        <v>29</v>
      </c>
      <c r="AO204" s="24" t="s">
        <v>29</v>
      </c>
      <c r="AP204" s="24" t="s">
        <v>29</v>
      </c>
      <c r="AQ204" s="24" t="s">
        <v>29</v>
      </c>
      <c r="AR204" s="24" t="s">
        <v>29</v>
      </c>
      <c r="AS204" s="24" t="s">
        <v>29</v>
      </c>
      <c r="AT204" s="24" t="s">
        <v>29</v>
      </c>
      <c r="AU204" s="24" t="s">
        <v>29</v>
      </c>
      <c r="AV204" s="24" t="s">
        <v>29</v>
      </c>
      <c r="AW204" s="24" t="s">
        <v>29</v>
      </c>
      <c r="AX204" s="24" t="s">
        <v>29</v>
      </c>
      <c r="AY204" s="24" t="s">
        <v>29</v>
      </c>
      <c r="AZ204" s="24" t="s">
        <v>29</v>
      </c>
      <c r="BA204" s="24" t="s">
        <v>29</v>
      </c>
      <c r="BB204" s="24" t="s">
        <v>29</v>
      </c>
      <c r="BC204" s="24" t="s">
        <v>29</v>
      </c>
      <c r="BD204" s="24" t="s">
        <v>29</v>
      </c>
      <c r="BE204" s="24" t="s">
        <v>29</v>
      </c>
      <c r="BF204" s="24" t="s">
        <v>29</v>
      </c>
      <c r="BG204" s="24" t="s">
        <v>29</v>
      </c>
      <c r="BH204" s="24" t="s">
        <v>29</v>
      </c>
      <c r="BI204" s="24" t="s">
        <v>29</v>
      </c>
      <c r="BJ204" s="24" t="s">
        <v>29</v>
      </c>
      <c r="BK204" s="24" t="s">
        <v>29</v>
      </c>
      <c r="BL204" s="24" t="s">
        <v>29</v>
      </c>
      <c r="BM204" s="24" t="s">
        <v>29</v>
      </c>
      <c r="BN204" s="24" t="s">
        <v>29</v>
      </c>
      <c r="BO204" s="24" t="s">
        <v>29</v>
      </c>
      <c r="BP204" s="24" t="s">
        <v>29</v>
      </c>
      <c r="BQ204" s="24" t="s">
        <v>29</v>
      </c>
      <c r="BR204" s="24" t="s">
        <v>29</v>
      </c>
      <c r="BS204" s="24" t="s">
        <v>29</v>
      </c>
      <c r="BT204" s="24" t="s">
        <v>29</v>
      </c>
      <c r="BU204" s="24" t="s">
        <v>29</v>
      </c>
      <c r="BV204" s="24" t="s">
        <v>29</v>
      </c>
      <c r="BW204" s="24" t="s">
        <v>29</v>
      </c>
      <c r="BX204" s="24" t="s">
        <v>29</v>
      </c>
      <c r="BY204" s="24" t="s">
        <v>29</v>
      </c>
      <c r="BZ204" s="24" t="s">
        <v>29</v>
      </c>
      <c r="CA204" s="24" t="s">
        <v>29</v>
      </c>
      <c r="CB204" s="24" t="s">
        <v>29</v>
      </c>
    </row>
    <row r="205" spans="2:80" s="1" customFormat="1" ht="13.9" customHeight="1">
      <c r="B205" s="57" t="s">
        <v>29</v>
      </c>
      <c r="C205" s="57" t="s">
        <v>29</v>
      </c>
      <c r="D205" s="57" t="s">
        <v>29</v>
      </c>
      <c r="E205" s="61"/>
      <c r="G205" s="24" t="s">
        <v>29</v>
      </c>
      <c r="H205" s="24" t="s">
        <v>29</v>
      </c>
      <c r="I205" s="24" t="s">
        <v>29</v>
      </c>
      <c r="J205" s="24" t="s">
        <v>29</v>
      </c>
      <c r="K205" s="24" t="s">
        <v>29</v>
      </c>
      <c r="L205" s="24" t="s">
        <v>29</v>
      </c>
      <c r="M205" s="24" t="s">
        <v>29</v>
      </c>
      <c r="N205" s="24" t="s">
        <v>29</v>
      </c>
      <c r="O205" s="24" t="s">
        <v>29</v>
      </c>
      <c r="P205" s="24" t="s">
        <v>29</v>
      </c>
      <c r="Q205" s="24" t="s">
        <v>29</v>
      </c>
      <c r="R205" s="24" t="s">
        <v>29</v>
      </c>
      <c r="S205" s="24" t="s">
        <v>29</v>
      </c>
      <c r="T205" s="24" t="s">
        <v>29</v>
      </c>
      <c r="U205" s="24" t="s">
        <v>29</v>
      </c>
      <c r="V205" s="24" t="s">
        <v>29</v>
      </c>
      <c r="W205" s="24" t="s">
        <v>29</v>
      </c>
      <c r="X205" s="24" t="s">
        <v>29</v>
      </c>
      <c r="Y205" s="24" t="s">
        <v>29</v>
      </c>
      <c r="Z205" s="24" t="s">
        <v>29</v>
      </c>
      <c r="AA205" s="24" t="s">
        <v>29</v>
      </c>
      <c r="AB205" s="24" t="s">
        <v>29</v>
      </c>
      <c r="AC205" s="24" t="s">
        <v>29</v>
      </c>
      <c r="AD205" s="24" t="s">
        <v>29</v>
      </c>
      <c r="AE205" s="24" t="s">
        <v>29</v>
      </c>
      <c r="AF205" s="24" t="s">
        <v>29</v>
      </c>
      <c r="AG205" s="24" t="s">
        <v>29</v>
      </c>
      <c r="AH205" s="24" t="s">
        <v>29</v>
      </c>
      <c r="AI205" s="24" t="s">
        <v>29</v>
      </c>
      <c r="AJ205" s="24" t="s">
        <v>29</v>
      </c>
      <c r="AK205" s="24" t="s">
        <v>29</v>
      </c>
      <c r="AL205" s="24" t="s">
        <v>29</v>
      </c>
      <c r="AM205" s="24" t="s">
        <v>29</v>
      </c>
      <c r="AN205" s="24" t="s">
        <v>29</v>
      </c>
      <c r="AO205" s="24" t="s">
        <v>29</v>
      </c>
      <c r="AP205" s="24" t="s">
        <v>29</v>
      </c>
      <c r="AQ205" s="24" t="s">
        <v>29</v>
      </c>
      <c r="AR205" s="24" t="s">
        <v>29</v>
      </c>
      <c r="AS205" s="24" t="s">
        <v>29</v>
      </c>
      <c r="AT205" s="24" t="s">
        <v>29</v>
      </c>
      <c r="AU205" s="24" t="s">
        <v>29</v>
      </c>
      <c r="AV205" s="24" t="s">
        <v>29</v>
      </c>
      <c r="AW205" s="24" t="s">
        <v>29</v>
      </c>
      <c r="AX205" s="24" t="s">
        <v>29</v>
      </c>
      <c r="AY205" s="24" t="s">
        <v>29</v>
      </c>
      <c r="AZ205" s="24" t="s">
        <v>29</v>
      </c>
      <c r="BA205" s="24" t="s">
        <v>29</v>
      </c>
      <c r="BB205" s="24" t="s">
        <v>29</v>
      </c>
      <c r="BC205" s="24" t="s">
        <v>29</v>
      </c>
      <c r="BD205" s="24" t="s">
        <v>29</v>
      </c>
      <c r="BE205" s="24" t="s">
        <v>29</v>
      </c>
      <c r="BF205" s="24" t="s">
        <v>29</v>
      </c>
      <c r="BG205" s="24" t="s">
        <v>29</v>
      </c>
      <c r="BH205" s="24" t="s">
        <v>29</v>
      </c>
      <c r="BI205" s="24" t="s">
        <v>29</v>
      </c>
      <c r="BJ205" s="24" t="s">
        <v>29</v>
      </c>
      <c r="BK205" s="24" t="s">
        <v>29</v>
      </c>
      <c r="BL205" s="24" t="s">
        <v>29</v>
      </c>
      <c r="BM205" s="24" t="s">
        <v>29</v>
      </c>
      <c r="BN205" s="24" t="s">
        <v>29</v>
      </c>
      <c r="BO205" s="24" t="s">
        <v>29</v>
      </c>
      <c r="BP205" s="24" t="s">
        <v>29</v>
      </c>
      <c r="BQ205" s="24" t="s">
        <v>29</v>
      </c>
      <c r="BR205" s="24" t="s">
        <v>29</v>
      </c>
      <c r="BS205" s="24" t="s">
        <v>29</v>
      </c>
      <c r="BT205" s="24" t="s">
        <v>29</v>
      </c>
      <c r="BU205" s="24" t="s">
        <v>29</v>
      </c>
      <c r="BV205" s="24" t="s">
        <v>29</v>
      </c>
      <c r="BW205" s="24" t="s">
        <v>29</v>
      </c>
      <c r="BX205" s="24" t="s">
        <v>29</v>
      </c>
      <c r="BY205" s="24" t="s">
        <v>29</v>
      </c>
      <c r="BZ205" s="24" t="s">
        <v>29</v>
      </c>
      <c r="CA205" s="24" t="s">
        <v>29</v>
      </c>
      <c r="CB205" s="24" t="s">
        <v>29</v>
      </c>
    </row>
    <row r="206" spans="2:80" s="1" customFormat="1" ht="13.9" customHeight="1">
      <c r="B206" s="57" t="s">
        <v>29</v>
      </c>
      <c r="C206" s="57" t="s">
        <v>29</v>
      </c>
      <c r="D206" s="57" t="s">
        <v>29</v>
      </c>
      <c r="E206" s="61"/>
      <c r="G206" s="24" t="s">
        <v>29</v>
      </c>
      <c r="H206" s="24" t="s">
        <v>29</v>
      </c>
      <c r="I206" s="24" t="s">
        <v>29</v>
      </c>
      <c r="J206" s="24" t="s">
        <v>29</v>
      </c>
      <c r="K206" s="24" t="s">
        <v>29</v>
      </c>
      <c r="L206" s="24" t="s">
        <v>29</v>
      </c>
      <c r="M206" s="24" t="s">
        <v>29</v>
      </c>
      <c r="N206" s="24" t="s">
        <v>29</v>
      </c>
      <c r="O206" s="24" t="s">
        <v>29</v>
      </c>
      <c r="P206" s="24" t="s">
        <v>29</v>
      </c>
      <c r="Q206" s="24" t="s">
        <v>29</v>
      </c>
      <c r="R206" s="24" t="s">
        <v>29</v>
      </c>
      <c r="S206" s="24" t="s">
        <v>29</v>
      </c>
      <c r="T206" s="24" t="s">
        <v>29</v>
      </c>
      <c r="U206" s="24" t="s">
        <v>29</v>
      </c>
      <c r="V206" s="24" t="s">
        <v>29</v>
      </c>
      <c r="W206" s="24" t="s">
        <v>29</v>
      </c>
      <c r="X206" s="24" t="s">
        <v>29</v>
      </c>
      <c r="Y206" s="24" t="s">
        <v>29</v>
      </c>
      <c r="Z206" s="24" t="s">
        <v>29</v>
      </c>
      <c r="AA206" s="24" t="s">
        <v>29</v>
      </c>
      <c r="AB206" s="24" t="s">
        <v>29</v>
      </c>
      <c r="AC206" s="24" t="s">
        <v>29</v>
      </c>
      <c r="AD206" s="24" t="s">
        <v>29</v>
      </c>
      <c r="AE206" s="24" t="s">
        <v>29</v>
      </c>
      <c r="AF206" s="24" t="s">
        <v>29</v>
      </c>
      <c r="AG206" s="24" t="s">
        <v>29</v>
      </c>
      <c r="AH206" s="24" t="s">
        <v>29</v>
      </c>
      <c r="AI206" s="24" t="s">
        <v>29</v>
      </c>
      <c r="AJ206" s="24" t="s">
        <v>29</v>
      </c>
      <c r="AK206" s="24" t="s">
        <v>29</v>
      </c>
      <c r="AL206" s="24" t="s">
        <v>29</v>
      </c>
      <c r="AM206" s="24" t="s">
        <v>29</v>
      </c>
      <c r="AN206" s="24" t="s">
        <v>29</v>
      </c>
      <c r="AO206" s="24" t="s">
        <v>29</v>
      </c>
      <c r="AP206" s="24" t="s">
        <v>29</v>
      </c>
      <c r="AQ206" s="24" t="s">
        <v>29</v>
      </c>
      <c r="AR206" s="24" t="s">
        <v>29</v>
      </c>
      <c r="AS206" s="24" t="s">
        <v>29</v>
      </c>
      <c r="AT206" s="24" t="s">
        <v>29</v>
      </c>
      <c r="AU206" s="24" t="s">
        <v>29</v>
      </c>
      <c r="AV206" s="24" t="s">
        <v>29</v>
      </c>
      <c r="AW206" s="24" t="s">
        <v>29</v>
      </c>
      <c r="AX206" s="24" t="s">
        <v>29</v>
      </c>
      <c r="AY206" s="24" t="s">
        <v>29</v>
      </c>
      <c r="AZ206" s="24" t="s">
        <v>29</v>
      </c>
      <c r="BA206" s="24" t="s">
        <v>29</v>
      </c>
      <c r="BB206" s="24" t="s">
        <v>29</v>
      </c>
      <c r="BC206" s="24" t="s">
        <v>29</v>
      </c>
      <c r="BD206" s="24" t="s">
        <v>29</v>
      </c>
      <c r="BE206" s="24" t="s">
        <v>29</v>
      </c>
      <c r="BF206" s="24" t="s">
        <v>29</v>
      </c>
      <c r="BG206" s="24" t="s">
        <v>29</v>
      </c>
      <c r="BH206" s="24" t="s">
        <v>29</v>
      </c>
      <c r="BI206" s="24" t="s">
        <v>29</v>
      </c>
      <c r="BJ206" s="24" t="s">
        <v>29</v>
      </c>
      <c r="BK206" s="24" t="s">
        <v>29</v>
      </c>
      <c r="BL206" s="24" t="s">
        <v>29</v>
      </c>
      <c r="BM206" s="24" t="s">
        <v>29</v>
      </c>
      <c r="BN206" s="24" t="s">
        <v>29</v>
      </c>
      <c r="BO206" s="24" t="s">
        <v>29</v>
      </c>
      <c r="BP206" s="24" t="s">
        <v>29</v>
      </c>
      <c r="BQ206" s="24" t="s">
        <v>29</v>
      </c>
      <c r="BR206" s="24" t="s">
        <v>29</v>
      </c>
      <c r="BS206" s="24" t="s">
        <v>29</v>
      </c>
      <c r="BT206" s="24" t="s">
        <v>29</v>
      </c>
      <c r="BU206" s="24" t="s">
        <v>29</v>
      </c>
      <c r="BV206" s="24" t="s">
        <v>29</v>
      </c>
      <c r="BW206" s="24" t="s">
        <v>29</v>
      </c>
      <c r="BX206" s="24" t="s">
        <v>29</v>
      </c>
      <c r="BY206" s="24" t="s">
        <v>29</v>
      </c>
      <c r="BZ206" s="24" t="s">
        <v>29</v>
      </c>
      <c r="CA206" s="24" t="s">
        <v>29</v>
      </c>
      <c r="CB206" s="24" t="s">
        <v>29</v>
      </c>
    </row>
    <row r="207" spans="2:80" s="1" customFormat="1" ht="13.9" customHeight="1">
      <c r="B207" s="57" t="str">
        <f>Roster_Selection_Men!AB271&amp;" " &amp; "V "</f>
        <v xml:space="preserve">Tennessee Wesleyan University V </v>
      </c>
      <c r="C207" s="57" t="str">
        <f>Roster_Selection_Men!AD271</f>
        <v>11-241906</v>
      </c>
      <c r="D207" s="57" t="str">
        <f>Roster_Selection_Men!AE271</f>
        <v>Adam Driver</v>
      </c>
      <c r="E207" s="58"/>
      <c r="F207" s="1" t="str">
        <f>IF(ISERROR(Individual_Scores_Men_Var!E207), " ", IF(Individual_Scores_Men_Var!E207 = "Yes", "Yes", "  "))</f>
        <v xml:space="preserve">  </v>
      </c>
      <c r="G207" s="24" t="s">
        <v>738</v>
      </c>
      <c r="H207" s="44">
        <v>160</v>
      </c>
      <c r="I207" s="44">
        <v>199</v>
      </c>
      <c r="J207" s="44">
        <v>182</v>
      </c>
      <c r="K207" s="44">
        <v>180</v>
      </c>
      <c r="L207" s="44">
        <v>194</v>
      </c>
      <c r="M207" s="44">
        <v>169</v>
      </c>
      <c r="N207" s="44">
        <v>210</v>
      </c>
      <c r="O207" s="44">
        <v>277</v>
      </c>
      <c r="P207" s="44">
        <v>202</v>
      </c>
      <c r="Q207" s="44">
        <v>158</v>
      </c>
      <c r="R207" s="44">
        <v>234</v>
      </c>
      <c r="S207" s="44">
        <v>213</v>
      </c>
      <c r="T207" s="19">
        <f>SUM(H207:S207)</f>
        <v>2378</v>
      </c>
      <c r="U207" s="19">
        <f>COUNTIF(H207:S207, "&gt;0" )</f>
        <v>12</v>
      </c>
      <c r="V207" s="19">
        <f>T207/U207</f>
        <v>198.16666666666666</v>
      </c>
      <c r="W207" s="24" t="s">
        <v>29</v>
      </c>
      <c r="X207" s="24" t="s">
        <v>29</v>
      </c>
      <c r="Y207" s="24" t="s">
        <v>29</v>
      </c>
      <c r="Z207" s="24" t="s">
        <v>29</v>
      </c>
      <c r="AA207" s="24" t="s">
        <v>29</v>
      </c>
      <c r="AB207" s="24" t="s">
        <v>29</v>
      </c>
      <c r="AC207" s="24" t="s">
        <v>29</v>
      </c>
      <c r="AD207" s="24" t="s">
        <v>29</v>
      </c>
      <c r="AE207" s="24" t="s">
        <v>29</v>
      </c>
      <c r="AF207" s="24" t="s">
        <v>29</v>
      </c>
      <c r="AG207" s="24" t="s">
        <v>29</v>
      </c>
      <c r="AH207" s="24" t="s">
        <v>29</v>
      </c>
      <c r="AI207" s="24" t="s">
        <v>29</v>
      </c>
      <c r="AJ207" s="24" t="s">
        <v>29</v>
      </c>
      <c r="AK207" s="24" t="s">
        <v>29</v>
      </c>
      <c r="AL207" s="24" t="s">
        <v>29</v>
      </c>
      <c r="AM207" s="24" t="s">
        <v>29</v>
      </c>
      <c r="AN207" s="24" t="s">
        <v>29</v>
      </c>
      <c r="AO207" s="24" t="s">
        <v>29</v>
      </c>
      <c r="AP207" s="24" t="s">
        <v>29</v>
      </c>
      <c r="AQ207" s="24" t="s">
        <v>29</v>
      </c>
      <c r="AR207" s="24" t="s">
        <v>29</v>
      </c>
      <c r="AS207" s="24" t="s">
        <v>29</v>
      </c>
      <c r="AT207" s="24" t="s">
        <v>29</v>
      </c>
      <c r="AU207" s="24" t="s">
        <v>29</v>
      </c>
      <c r="AV207" s="24" t="s">
        <v>29</v>
      </c>
      <c r="AW207" s="24" t="s">
        <v>29</v>
      </c>
      <c r="AX207" s="24" t="s">
        <v>29</v>
      </c>
      <c r="AY207" s="24" t="s">
        <v>29</v>
      </c>
      <c r="AZ207" s="24" t="s">
        <v>29</v>
      </c>
      <c r="BA207" s="24" t="s">
        <v>29</v>
      </c>
      <c r="BB207" s="24" t="s">
        <v>29</v>
      </c>
      <c r="BC207" s="24" t="s">
        <v>29</v>
      </c>
      <c r="BD207" s="24" t="s">
        <v>29</v>
      </c>
      <c r="BE207" s="24" t="s">
        <v>29</v>
      </c>
      <c r="BF207" s="24" t="s">
        <v>29</v>
      </c>
      <c r="BG207" s="24" t="s">
        <v>29</v>
      </c>
      <c r="BH207" s="24" t="s">
        <v>29</v>
      </c>
      <c r="BI207" s="24" t="s">
        <v>29</v>
      </c>
      <c r="BJ207" s="24" t="s">
        <v>29</v>
      </c>
      <c r="BK207" s="24" t="s">
        <v>29</v>
      </c>
      <c r="BL207" s="24" t="s">
        <v>29</v>
      </c>
      <c r="BM207" s="24" t="s">
        <v>29</v>
      </c>
      <c r="BN207" s="24" t="s">
        <v>29</v>
      </c>
      <c r="BO207" s="24" t="s">
        <v>29</v>
      </c>
      <c r="BP207" s="24" t="s">
        <v>29</v>
      </c>
      <c r="BQ207" s="24" t="s">
        <v>29</v>
      </c>
      <c r="BR207" s="24" t="s">
        <v>29</v>
      </c>
      <c r="BS207" s="24" t="s">
        <v>29</v>
      </c>
      <c r="BT207" s="24" t="s">
        <v>29</v>
      </c>
      <c r="BU207" s="24" t="s">
        <v>29</v>
      </c>
      <c r="BV207" s="24" t="s">
        <v>29</v>
      </c>
      <c r="BW207" s="24" t="s">
        <v>29</v>
      </c>
      <c r="BX207" s="24" t="s">
        <v>29</v>
      </c>
      <c r="BY207" s="24" t="s">
        <v>29</v>
      </c>
      <c r="BZ207" s="24" t="s">
        <v>29</v>
      </c>
      <c r="CA207" s="24" t="s">
        <v>29</v>
      </c>
      <c r="CB207" s="24" t="s">
        <v>29</v>
      </c>
    </row>
    <row r="208" spans="2:80" s="1" customFormat="1" ht="13.9" customHeight="1">
      <c r="B208" s="57" t="str">
        <f>Roster_Selection_Men!AB272&amp;" " &amp; "V "</f>
        <v xml:space="preserve">Tennessee Wesleyan University V </v>
      </c>
      <c r="C208" s="57" t="str">
        <f>Roster_Selection_Men!AD272</f>
        <v>16-32593</v>
      </c>
      <c r="D208" s="57" t="str">
        <f>Roster_Selection_Men!AE272</f>
        <v>Cameron Compton</v>
      </c>
      <c r="E208" s="58"/>
      <c r="F208" s="1" t="str">
        <f>IF(ISERROR(Individual_Scores_Men_Var!E208), " ", IF(Individual_Scores_Men_Var!E208 = "Yes", "Yes", "  "))</f>
        <v xml:space="preserve">  </v>
      </c>
      <c r="G208" s="24" t="s">
        <v>29</v>
      </c>
      <c r="H208" s="24" t="s">
        <v>29</v>
      </c>
      <c r="I208" s="24" t="s">
        <v>29</v>
      </c>
      <c r="J208" s="24" t="s">
        <v>29</v>
      </c>
      <c r="K208" s="24" t="s">
        <v>29</v>
      </c>
      <c r="L208" s="24" t="s">
        <v>29</v>
      </c>
      <c r="M208" s="24" t="s">
        <v>29</v>
      </c>
      <c r="N208" s="24" t="s">
        <v>29</v>
      </c>
      <c r="O208" s="24" t="s">
        <v>29</v>
      </c>
      <c r="P208" s="24" t="s">
        <v>29</v>
      </c>
      <c r="Q208" s="24" t="s">
        <v>29</v>
      </c>
      <c r="R208" s="24" t="s">
        <v>29</v>
      </c>
      <c r="S208" s="24" t="s">
        <v>29</v>
      </c>
      <c r="T208" s="24" t="s">
        <v>29</v>
      </c>
      <c r="U208" s="24" t="s">
        <v>29</v>
      </c>
      <c r="V208" s="24" t="s">
        <v>29</v>
      </c>
      <c r="W208" s="24" t="s">
        <v>29</v>
      </c>
      <c r="X208" s="24" t="s">
        <v>29</v>
      </c>
      <c r="Y208" s="24" t="s">
        <v>29</v>
      </c>
      <c r="Z208" s="24" t="s">
        <v>29</v>
      </c>
      <c r="AA208" s="24" t="s">
        <v>29</v>
      </c>
      <c r="AB208" s="24" t="s">
        <v>29</v>
      </c>
      <c r="AC208" s="24" t="s">
        <v>29</v>
      </c>
      <c r="AD208" s="24" t="s">
        <v>29</v>
      </c>
      <c r="AE208" s="24" t="s">
        <v>29</v>
      </c>
      <c r="AF208" s="24" t="s">
        <v>29</v>
      </c>
      <c r="AG208" s="24" t="s">
        <v>29</v>
      </c>
      <c r="AH208" s="24" t="s">
        <v>29</v>
      </c>
      <c r="AI208" s="24" t="s">
        <v>29</v>
      </c>
      <c r="AJ208" s="24" t="s">
        <v>29</v>
      </c>
      <c r="AK208" s="24" t="s">
        <v>29</v>
      </c>
      <c r="AL208" s="24" t="s">
        <v>29</v>
      </c>
      <c r="AM208" s="24" t="s">
        <v>29</v>
      </c>
      <c r="AN208" s="24" t="s">
        <v>29</v>
      </c>
      <c r="AO208" s="24" t="s">
        <v>29</v>
      </c>
      <c r="AP208" s="24" t="s">
        <v>29</v>
      </c>
      <c r="AQ208" s="24" t="s">
        <v>29</v>
      </c>
      <c r="AR208" s="24" t="s">
        <v>29</v>
      </c>
      <c r="AS208" s="24" t="s">
        <v>29</v>
      </c>
      <c r="AT208" s="24" t="s">
        <v>29</v>
      </c>
      <c r="AU208" s="24" t="s">
        <v>29</v>
      </c>
      <c r="AV208" s="24" t="s">
        <v>29</v>
      </c>
      <c r="AW208" s="24" t="s">
        <v>29</v>
      </c>
      <c r="AX208" s="24" t="s">
        <v>29</v>
      </c>
      <c r="AY208" s="24" t="s">
        <v>29</v>
      </c>
      <c r="AZ208" s="24" t="s">
        <v>29</v>
      </c>
      <c r="BA208" s="24" t="s">
        <v>29</v>
      </c>
      <c r="BB208" s="24" t="s">
        <v>29</v>
      </c>
      <c r="BC208" s="24" t="s">
        <v>29</v>
      </c>
      <c r="BD208" s="24" t="s">
        <v>29</v>
      </c>
      <c r="BE208" s="24" t="s">
        <v>29</v>
      </c>
      <c r="BF208" s="24" t="s">
        <v>29</v>
      </c>
      <c r="BG208" s="24" t="s">
        <v>29</v>
      </c>
      <c r="BH208" s="24" t="s">
        <v>29</v>
      </c>
      <c r="BI208" s="24" t="s">
        <v>29</v>
      </c>
      <c r="BJ208" s="24" t="s">
        <v>29</v>
      </c>
      <c r="BK208" s="24" t="s">
        <v>29</v>
      </c>
      <c r="BL208" s="24" t="s">
        <v>29</v>
      </c>
      <c r="BM208" s="24" t="s">
        <v>29</v>
      </c>
      <c r="BN208" s="24" t="s">
        <v>29</v>
      </c>
      <c r="BO208" s="24" t="s">
        <v>29</v>
      </c>
      <c r="BP208" s="24" t="s">
        <v>29</v>
      </c>
      <c r="BQ208" s="24" t="s">
        <v>29</v>
      </c>
      <c r="BR208" s="24" t="s">
        <v>29</v>
      </c>
      <c r="BS208" s="24" t="s">
        <v>29</v>
      </c>
      <c r="BT208" s="24" t="s">
        <v>29</v>
      </c>
      <c r="BU208" s="24" t="s">
        <v>29</v>
      </c>
      <c r="BV208" s="24" t="s">
        <v>29</v>
      </c>
      <c r="BW208" s="24" t="s">
        <v>29</v>
      </c>
      <c r="BX208" s="24" t="s">
        <v>29</v>
      </c>
      <c r="BY208" s="24" t="s">
        <v>29</v>
      </c>
      <c r="BZ208" s="24" t="s">
        <v>29</v>
      </c>
      <c r="CA208" s="24" t="s">
        <v>29</v>
      </c>
      <c r="CB208" s="24" t="s">
        <v>29</v>
      </c>
    </row>
    <row r="209" spans="2:80" s="1" customFormat="1" ht="13.9" customHeight="1">
      <c r="B209" s="57" t="str">
        <f>Roster_Selection_Men!AB273&amp;" " &amp; "V "</f>
        <v xml:space="preserve">Tennessee Wesleyan University V </v>
      </c>
      <c r="C209" s="57" t="str">
        <f>Roster_Selection_Men!AD273</f>
        <v>11-230862</v>
      </c>
      <c r="D209" s="57" t="str">
        <f>Roster_Selection_Men!AE273</f>
        <v>Devean Littlejohn</v>
      </c>
      <c r="E209" s="58"/>
      <c r="F209" s="1" t="str">
        <f>IF(ISERROR(Individual_Scores_Men_Var!E209), " ", IF(Individual_Scores_Men_Var!E209 = "Yes", "Yes", "  "))</f>
        <v xml:space="preserve">  </v>
      </c>
      <c r="G209" s="24" t="s">
        <v>29</v>
      </c>
      <c r="H209" s="24" t="s">
        <v>29</v>
      </c>
      <c r="I209" s="24" t="s">
        <v>29</v>
      </c>
      <c r="J209" s="24" t="s">
        <v>29</v>
      </c>
      <c r="K209" s="24" t="s">
        <v>29</v>
      </c>
      <c r="L209" s="24" t="s">
        <v>29</v>
      </c>
      <c r="M209" s="24" t="s">
        <v>29</v>
      </c>
      <c r="N209" s="24" t="s">
        <v>29</v>
      </c>
      <c r="O209" s="24" t="s">
        <v>29</v>
      </c>
      <c r="P209" s="24" t="s">
        <v>29</v>
      </c>
      <c r="Q209" s="24" t="s">
        <v>29</v>
      </c>
      <c r="R209" s="24" t="s">
        <v>29</v>
      </c>
      <c r="S209" s="24" t="s">
        <v>29</v>
      </c>
      <c r="T209" s="24" t="s">
        <v>29</v>
      </c>
      <c r="U209" s="24" t="s">
        <v>29</v>
      </c>
      <c r="V209" s="24" t="s">
        <v>29</v>
      </c>
      <c r="W209" s="24" t="s">
        <v>29</v>
      </c>
      <c r="X209" s="24" t="s">
        <v>29</v>
      </c>
      <c r="Y209" s="24" t="s">
        <v>29</v>
      </c>
      <c r="Z209" s="24" t="s">
        <v>29</v>
      </c>
      <c r="AA209" s="24" t="s">
        <v>29</v>
      </c>
      <c r="AB209" s="24" t="s">
        <v>29</v>
      </c>
      <c r="AC209" s="24" t="s">
        <v>29</v>
      </c>
      <c r="AD209" s="24" t="s">
        <v>29</v>
      </c>
      <c r="AE209" s="24" t="s">
        <v>29</v>
      </c>
      <c r="AF209" s="24" t="s">
        <v>29</v>
      </c>
      <c r="AG209" s="24" t="s">
        <v>29</v>
      </c>
      <c r="AH209" s="24" t="s">
        <v>29</v>
      </c>
      <c r="AI209" s="24" t="s">
        <v>29</v>
      </c>
      <c r="AJ209" s="24" t="s">
        <v>29</v>
      </c>
      <c r="AK209" s="24" t="s">
        <v>29</v>
      </c>
      <c r="AL209" s="24" t="s">
        <v>29</v>
      </c>
      <c r="AM209" s="24" t="s">
        <v>29</v>
      </c>
      <c r="AN209" s="24" t="s">
        <v>29</v>
      </c>
      <c r="AO209" s="24" t="s">
        <v>29</v>
      </c>
      <c r="AP209" s="24" t="s">
        <v>29</v>
      </c>
      <c r="AQ209" s="24" t="s">
        <v>29</v>
      </c>
      <c r="AR209" s="24" t="s">
        <v>29</v>
      </c>
      <c r="AS209" s="24" t="s">
        <v>29</v>
      </c>
      <c r="AT209" s="24" t="s">
        <v>29</v>
      </c>
      <c r="AU209" s="24" t="s">
        <v>29</v>
      </c>
      <c r="AV209" s="24" t="s">
        <v>29</v>
      </c>
      <c r="AW209" s="24" t="s">
        <v>29</v>
      </c>
      <c r="AX209" s="24" t="s">
        <v>29</v>
      </c>
      <c r="AY209" s="24" t="s">
        <v>29</v>
      </c>
      <c r="AZ209" s="24" t="s">
        <v>29</v>
      </c>
      <c r="BA209" s="24" t="s">
        <v>29</v>
      </c>
      <c r="BB209" s="24" t="s">
        <v>29</v>
      </c>
      <c r="BC209" s="24" t="s">
        <v>29</v>
      </c>
      <c r="BD209" s="24" t="s">
        <v>29</v>
      </c>
      <c r="BE209" s="24" t="s">
        <v>29</v>
      </c>
      <c r="BF209" s="24" t="s">
        <v>29</v>
      </c>
      <c r="BG209" s="24" t="s">
        <v>29</v>
      </c>
      <c r="BH209" s="24" t="s">
        <v>29</v>
      </c>
      <c r="BI209" s="24" t="s">
        <v>29</v>
      </c>
      <c r="BJ209" s="24" t="s">
        <v>29</v>
      </c>
      <c r="BK209" s="24" t="s">
        <v>29</v>
      </c>
      <c r="BL209" s="24" t="s">
        <v>29</v>
      </c>
      <c r="BM209" s="24" t="s">
        <v>29</v>
      </c>
      <c r="BN209" s="24" t="s">
        <v>29</v>
      </c>
      <c r="BO209" s="24" t="s">
        <v>29</v>
      </c>
      <c r="BP209" s="24" t="s">
        <v>29</v>
      </c>
      <c r="BQ209" s="24" t="s">
        <v>29</v>
      </c>
      <c r="BR209" s="24" t="s">
        <v>29</v>
      </c>
      <c r="BS209" s="24" t="s">
        <v>29</v>
      </c>
      <c r="BT209" s="24" t="s">
        <v>29</v>
      </c>
      <c r="BU209" s="24" t="s">
        <v>29</v>
      </c>
      <c r="BV209" s="24" t="s">
        <v>29</v>
      </c>
      <c r="BW209" s="24" t="s">
        <v>29</v>
      </c>
      <c r="BX209" s="24" t="s">
        <v>29</v>
      </c>
      <c r="BY209" s="24" t="s">
        <v>29</v>
      </c>
      <c r="BZ209" s="24" t="s">
        <v>29</v>
      </c>
      <c r="CA209" s="24" t="s">
        <v>29</v>
      </c>
      <c r="CB209" s="24" t="s">
        <v>29</v>
      </c>
    </row>
    <row r="210" spans="2:80" s="1" customFormat="1" ht="13.9" customHeight="1">
      <c r="B210" s="57" t="str">
        <f>Roster_Selection_Men!AB274&amp;" " &amp; "V "</f>
        <v xml:space="preserve">Tennessee Wesleyan University V </v>
      </c>
      <c r="C210" s="57" t="str">
        <f>Roster_Selection_Men!AD274</f>
        <v>11-349432</v>
      </c>
      <c r="D210" s="57" t="str">
        <f>Roster_Selection_Men!AE274</f>
        <v>Duane Jones</v>
      </c>
      <c r="E210" s="58"/>
      <c r="F210" s="1" t="str">
        <f>IF(ISERROR(Individual_Scores_Men_Var!E210), " ", IF(Individual_Scores_Men_Var!E210 = "Yes", "Yes", "  "))</f>
        <v xml:space="preserve">  </v>
      </c>
      <c r="G210" s="24" t="s">
        <v>29</v>
      </c>
      <c r="H210" s="24" t="s">
        <v>29</v>
      </c>
      <c r="I210" s="24" t="s">
        <v>29</v>
      </c>
      <c r="J210" s="24" t="s">
        <v>29</v>
      </c>
      <c r="K210" s="24" t="s">
        <v>29</v>
      </c>
      <c r="L210" s="24" t="s">
        <v>29</v>
      </c>
      <c r="M210" s="24" t="s">
        <v>29</v>
      </c>
      <c r="N210" s="24" t="s">
        <v>29</v>
      </c>
      <c r="O210" s="24" t="s">
        <v>29</v>
      </c>
      <c r="P210" s="24" t="s">
        <v>29</v>
      </c>
      <c r="Q210" s="24" t="s">
        <v>29</v>
      </c>
      <c r="R210" s="24" t="s">
        <v>29</v>
      </c>
      <c r="S210" s="24" t="s">
        <v>29</v>
      </c>
      <c r="T210" s="24" t="s">
        <v>29</v>
      </c>
      <c r="U210" s="24" t="s">
        <v>29</v>
      </c>
      <c r="V210" s="24" t="s">
        <v>29</v>
      </c>
      <c r="W210" s="24" t="s">
        <v>29</v>
      </c>
      <c r="X210" s="24" t="s">
        <v>29</v>
      </c>
      <c r="Y210" s="24" t="s">
        <v>29</v>
      </c>
      <c r="Z210" s="24" t="s">
        <v>29</v>
      </c>
      <c r="AA210" s="24" t="s">
        <v>29</v>
      </c>
      <c r="AB210" s="24" t="s">
        <v>29</v>
      </c>
      <c r="AC210" s="24" t="s">
        <v>29</v>
      </c>
      <c r="AD210" s="24" t="s">
        <v>29</v>
      </c>
      <c r="AE210" s="24" t="s">
        <v>29</v>
      </c>
      <c r="AF210" s="24" t="s">
        <v>29</v>
      </c>
      <c r="AG210" s="24" t="s">
        <v>29</v>
      </c>
      <c r="AH210" s="24" t="s">
        <v>29</v>
      </c>
      <c r="AI210" s="24" t="s">
        <v>29</v>
      </c>
      <c r="AJ210" s="24" t="s">
        <v>29</v>
      </c>
      <c r="AK210" s="24" t="s">
        <v>29</v>
      </c>
      <c r="AL210" s="24" t="s">
        <v>29</v>
      </c>
      <c r="AM210" s="24" t="s">
        <v>29</v>
      </c>
      <c r="AN210" s="24" t="s">
        <v>29</v>
      </c>
      <c r="AO210" s="24" t="s">
        <v>29</v>
      </c>
      <c r="AP210" s="24" t="s">
        <v>29</v>
      </c>
      <c r="AQ210" s="24" t="s">
        <v>29</v>
      </c>
      <c r="AR210" s="24" t="s">
        <v>29</v>
      </c>
      <c r="AS210" s="24" t="s">
        <v>29</v>
      </c>
      <c r="AT210" s="24" t="s">
        <v>29</v>
      </c>
      <c r="AU210" s="24" t="s">
        <v>29</v>
      </c>
      <c r="AV210" s="24" t="s">
        <v>29</v>
      </c>
      <c r="AW210" s="24" t="s">
        <v>29</v>
      </c>
      <c r="AX210" s="24" t="s">
        <v>29</v>
      </c>
      <c r="AY210" s="24" t="s">
        <v>29</v>
      </c>
      <c r="AZ210" s="24" t="s">
        <v>29</v>
      </c>
      <c r="BA210" s="24" t="s">
        <v>29</v>
      </c>
      <c r="BB210" s="24" t="s">
        <v>29</v>
      </c>
      <c r="BC210" s="24" t="s">
        <v>29</v>
      </c>
      <c r="BD210" s="24" t="s">
        <v>29</v>
      </c>
      <c r="BE210" s="24" t="s">
        <v>29</v>
      </c>
      <c r="BF210" s="24" t="s">
        <v>29</v>
      </c>
      <c r="BG210" s="24" t="s">
        <v>29</v>
      </c>
      <c r="BH210" s="24" t="s">
        <v>29</v>
      </c>
      <c r="BI210" s="24" t="s">
        <v>29</v>
      </c>
      <c r="BJ210" s="24" t="s">
        <v>29</v>
      </c>
      <c r="BK210" s="24" t="s">
        <v>29</v>
      </c>
      <c r="BL210" s="24" t="s">
        <v>29</v>
      </c>
      <c r="BM210" s="24" t="s">
        <v>29</v>
      </c>
      <c r="BN210" s="24" t="s">
        <v>29</v>
      </c>
      <c r="BO210" s="24" t="s">
        <v>29</v>
      </c>
      <c r="BP210" s="24" t="s">
        <v>29</v>
      </c>
      <c r="BQ210" s="24" t="s">
        <v>29</v>
      </c>
      <c r="BR210" s="24" t="s">
        <v>29</v>
      </c>
      <c r="BS210" s="24" t="s">
        <v>29</v>
      </c>
      <c r="BT210" s="24" t="s">
        <v>29</v>
      </c>
      <c r="BU210" s="24" t="s">
        <v>29</v>
      </c>
      <c r="BV210" s="24" t="s">
        <v>29</v>
      </c>
      <c r="BW210" s="24" t="s">
        <v>29</v>
      </c>
      <c r="BX210" s="24" t="s">
        <v>29</v>
      </c>
      <c r="BY210" s="24" t="s">
        <v>29</v>
      </c>
      <c r="BZ210" s="24" t="s">
        <v>29</v>
      </c>
      <c r="CA210" s="24" t="s">
        <v>29</v>
      </c>
      <c r="CB210" s="24" t="s">
        <v>29</v>
      </c>
    </row>
    <row r="211" spans="2:80" s="1" customFormat="1" ht="13.9" customHeight="1">
      <c r="B211" s="57" t="str">
        <f>Roster_Selection_Men!AB275&amp;" " &amp; "V "</f>
        <v xml:space="preserve">Tennessee Wesleyan University V </v>
      </c>
      <c r="C211" s="57" t="str">
        <f>Roster_Selection_Men!AD275</f>
        <v>11-241908</v>
      </c>
      <c r="D211" s="57" t="str">
        <f>Roster_Selection_Men!AE275</f>
        <v>Kory Driver</v>
      </c>
      <c r="E211" s="58"/>
      <c r="F211" s="1" t="str">
        <f>IF(ISERROR(Individual_Scores_Men_Var!E211), " ", IF(Individual_Scores_Men_Var!E211 = "Yes", "Yes", "  "))</f>
        <v xml:space="preserve">  </v>
      </c>
      <c r="G211" s="24" t="s">
        <v>29</v>
      </c>
      <c r="H211" s="24" t="s">
        <v>29</v>
      </c>
      <c r="I211" s="24" t="s">
        <v>29</v>
      </c>
      <c r="J211" s="24" t="s">
        <v>29</v>
      </c>
      <c r="K211" s="24" t="s">
        <v>29</v>
      </c>
      <c r="L211" s="24" t="s">
        <v>29</v>
      </c>
      <c r="M211" s="24" t="s">
        <v>29</v>
      </c>
      <c r="N211" s="24" t="s">
        <v>29</v>
      </c>
      <c r="O211" s="24" t="s">
        <v>29</v>
      </c>
      <c r="P211" s="24" t="s">
        <v>29</v>
      </c>
      <c r="Q211" s="24" t="s">
        <v>29</v>
      </c>
      <c r="R211" s="24" t="s">
        <v>29</v>
      </c>
      <c r="S211" s="24" t="s">
        <v>29</v>
      </c>
      <c r="T211" s="24" t="s">
        <v>29</v>
      </c>
      <c r="U211" s="24" t="s">
        <v>29</v>
      </c>
      <c r="V211" s="24" t="s">
        <v>29</v>
      </c>
      <c r="W211" s="24" t="s">
        <v>29</v>
      </c>
      <c r="X211" s="24" t="s">
        <v>29</v>
      </c>
      <c r="Y211" s="24" t="s">
        <v>29</v>
      </c>
      <c r="Z211" s="24" t="s">
        <v>29</v>
      </c>
      <c r="AA211" s="24" t="s">
        <v>29</v>
      </c>
      <c r="AB211" s="24" t="s">
        <v>29</v>
      </c>
      <c r="AC211" s="24" t="s">
        <v>29</v>
      </c>
      <c r="AD211" s="24" t="s">
        <v>29</v>
      </c>
      <c r="AE211" s="24" t="s">
        <v>29</v>
      </c>
      <c r="AF211" s="24" t="s">
        <v>29</v>
      </c>
      <c r="AG211" s="24" t="s">
        <v>29</v>
      </c>
      <c r="AH211" s="24" t="s">
        <v>29</v>
      </c>
      <c r="AI211" s="24" t="s">
        <v>29</v>
      </c>
      <c r="AJ211" s="24" t="s">
        <v>29</v>
      </c>
      <c r="AK211" s="24" t="s">
        <v>29</v>
      </c>
      <c r="AL211" s="24" t="s">
        <v>29</v>
      </c>
      <c r="AM211" s="24" t="s">
        <v>29</v>
      </c>
      <c r="AN211" s="24" t="s">
        <v>29</v>
      </c>
      <c r="AO211" s="24" t="s">
        <v>29</v>
      </c>
      <c r="AP211" s="24" t="s">
        <v>29</v>
      </c>
      <c r="AQ211" s="24" t="s">
        <v>29</v>
      </c>
      <c r="AR211" s="24" t="s">
        <v>29</v>
      </c>
      <c r="AS211" s="24" t="s">
        <v>29</v>
      </c>
      <c r="AT211" s="24" t="s">
        <v>29</v>
      </c>
      <c r="AU211" s="24" t="s">
        <v>29</v>
      </c>
      <c r="AV211" s="24" t="s">
        <v>29</v>
      </c>
      <c r="AW211" s="24" t="s">
        <v>29</v>
      </c>
      <c r="AX211" s="24" t="s">
        <v>29</v>
      </c>
      <c r="AY211" s="24" t="s">
        <v>29</v>
      </c>
      <c r="AZ211" s="24" t="s">
        <v>29</v>
      </c>
      <c r="BA211" s="24" t="s">
        <v>29</v>
      </c>
      <c r="BB211" s="24" t="s">
        <v>29</v>
      </c>
      <c r="BC211" s="24" t="s">
        <v>29</v>
      </c>
      <c r="BD211" s="24" t="s">
        <v>29</v>
      </c>
      <c r="BE211" s="24" t="s">
        <v>29</v>
      </c>
      <c r="BF211" s="24" t="s">
        <v>29</v>
      </c>
      <c r="BG211" s="24" t="s">
        <v>29</v>
      </c>
      <c r="BH211" s="24" t="s">
        <v>29</v>
      </c>
      <c r="BI211" s="24" t="s">
        <v>29</v>
      </c>
      <c r="BJ211" s="24" t="s">
        <v>29</v>
      </c>
      <c r="BK211" s="24" t="s">
        <v>29</v>
      </c>
      <c r="BL211" s="24" t="s">
        <v>29</v>
      </c>
      <c r="BM211" s="24" t="s">
        <v>29</v>
      </c>
      <c r="BN211" s="24" t="s">
        <v>29</v>
      </c>
      <c r="BO211" s="24" t="s">
        <v>29</v>
      </c>
      <c r="BP211" s="24" t="s">
        <v>29</v>
      </c>
      <c r="BQ211" s="24" t="s">
        <v>29</v>
      </c>
      <c r="BR211" s="24" t="s">
        <v>29</v>
      </c>
      <c r="BS211" s="24" t="s">
        <v>29</v>
      </c>
      <c r="BT211" s="24" t="s">
        <v>29</v>
      </c>
      <c r="BU211" s="24" t="s">
        <v>29</v>
      </c>
      <c r="BV211" s="24" t="s">
        <v>29</v>
      </c>
      <c r="BW211" s="24" t="s">
        <v>29</v>
      </c>
      <c r="BX211" s="24" t="s">
        <v>29</v>
      </c>
      <c r="BY211" s="24" t="s">
        <v>29</v>
      </c>
      <c r="BZ211" s="24" t="s">
        <v>29</v>
      </c>
      <c r="CA211" s="24" t="s">
        <v>29</v>
      </c>
      <c r="CB211" s="24" t="s">
        <v>29</v>
      </c>
    </row>
    <row r="212" spans="2:80" s="1" customFormat="1" ht="13.9" customHeight="1">
      <c r="B212" s="57" t="str">
        <f>Roster_Selection_Men!AB276&amp;" " &amp; "V "</f>
        <v xml:space="preserve">Tennessee Wesleyan University V </v>
      </c>
      <c r="C212" s="57" t="str">
        <f>Roster_Selection_Men!AD276</f>
        <v>7914-3412</v>
      </c>
      <c r="D212" s="57" t="str">
        <f>Roster_Selection_Men!AE276</f>
        <v>Oliver Lawson</v>
      </c>
      <c r="E212" s="58"/>
      <c r="F212" s="1" t="str">
        <f>IF(ISERROR(Individual_Scores_Men_Var!E212), " ", IF(Individual_Scores_Men_Var!E212 = "Yes", "Yes", "  "))</f>
        <v xml:space="preserve">  </v>
      </c>
      <c r="G212" s="24" t="s">
        <v>29</v>
      </c>
      <c r="H212" s="24" t="s">
        <v>29</v>
      </c>
      <c r="I212" s="24" t="s">
        <v>29</v>
      </c>
      <c r="J212" s="24" t="s">
        <v>29</v>
      </c>
      <c r="K212" s="24" t="s">
        <v>29</v>
      </c>
      <c r="L212" s="24" t="s">
        <v>29</v>
      </c>
      <c r="M212" s="24" t="s">
        <v>29</v>
      </c>
      <c r="N212" s="24" t="s">
        <v>29</v>
      </c>
      <c r="O212" s="24" t="s">
        <v>29</v>
      </c>
      <c r="P212" s="24" t="s">
        <v>29</v>
      </c>
      <c r="Q212" s="24" t="s">
        <v>29</v>
      </c>
      <c r="R212" s="24" t="s">
        <v>29</v>
      </c>
      <c r="S212" s="24" t="s">
        <v>29</v>
      </c>
      <c r="T212" s="24" t="s">
        <v>29</v>
      </c>
      <c r="U212" s="24" t="s">
        <v>29</v>
      </c>
      <c r="V212" s="24" t="s">
        <v>29</v>
      </c>
      <c r="W212" s="24" t="s">
        <v>29</v>
      </c>
      <c r="X212" s="24" t="s">
        <v>29</v>
      </c>
      <c r="Y212" s="24" t="s">
        <v>29</v>
      </c>
      <c r="Z212" s="24" t="s">
        <v>29</v>
      </c>
      <c r="AA212" s="24" t="s">
        <v>29</v>
      </c>
      <c r="AB212" s="24" t="s">
        <v>29</v>
      </c>
      <c r="AC212" s="24" t="s">
        <v>29</v>
      </c>
      <c r="AD212" s="24" t="s">
        <v>29</v>
      </c>
      <c r="AE212" s="24" t="s">
        <v>29</v>
      </c>
      <c r="AF212" s="24" t="s">
        <v>29</v>
      </c>
      <c r="AG212" s="24" t="s">
        <v>29</v>
      </c>
      <c r="AH212" s="24" t="s">
        <v>29</v>
      </c>
      <c r="AI212" s="24" t="s">
        <v>29</v>
      </c>
      <c r="AJ212" s="24" t="s">
        <v>29</v>
      </c>
      <c r="AK212" s="24" t="s">
        <v>29</v>
      </c>
      <c r="AL212" s="24" t="s">
        <v>29</v>
      </c>
      <c r="AM212" s="24" t="s">
        <v>29</v>
      </c>
      <c r="AN212" s="24" t="s">
        <v>29</v>
      </c>
      <c r="AO212" s="24" t="s">
        <v>29</v>
      </c>
      <c r="AP212" s="24" t="s">
        <v>29</v>
      </c>
      <c r="AQ212" s="24" t="s">
        <v>29</v>
      </c>
      <c r="AR212" s="24" t="s">
        <v>29</v>
      </c>
      <c r="AS212" s="24" t="s">
        <v>29</v>
      </c>
      <c r="AT212" s="24" t="s">
        <v>29</v>
      </c>
      <c r="AU212" s="24" t="s">
        <v>29</v>
      </c>
      <c r="AV212" s="24" t="s">
        <v>29</v>
      </c>
      <c r="AW212" s="24" t="s">
        <v>29</v>
      </c>
      <c r="AX212" s="24" t="s">
        <v>29</v>
      </c>
      <c r="AY212" s="24" t="s">
        <v>29</v>
      </c>
      <c r="AZ212" s="24" t="s">
        <v>29</v>
      </c>
      <c r="BA212" s="24" t="s">
        <v>29</v>
      </c>
      <c r="BB212" s="24" t="s">
        <v>29</v>
      </c>
      <c r="BC212" s="24" t="s">
        <v>29</v>
      </c>
      <c r="BD212" s="24" t="s">
        <v>29</v>
      </c>
      <c r="BE212" s="24" t="s">
        <v>29</v>
      </c>
      <c r="BF212" s="24" t="s">
        <v>29</v>
      </c>
      <c r="BG212" s="24" t="s">
        <v>29</v>
      </c>
      <c r="BH212" s="24" t="s">
        <v>29</v>
      </c>
      <c r="BI212" s="24" t="s">
        <v>29</v>
      </c>
      <c r="BJ212" s="24" t="s">
        <v>29</v>
      </c>
      <c r="BK212" s="24" t="s">
        <v>29</v>
      </c>
      <c r="BL212" s="24" t="s">
        <v>29</v>
      </c>
      <c r="BM212" s="24" t="s">
        <v>29</v>
      </c>
      <c r="BN212" s="24" t="s">
        <v>29</v>
      </c>
      <c r="BO212" s="24" t="s">
        <v>29</v>
      </c>
      <c r="BP212" s="24" t="s">
        <v>29</v>
      </c>
      <c r="BQ212" s="24" t="s">
        <v>29</v>
      </c>
      <c r="BR212" s="24" t="s">
        <v>29</v>
      </c>
      <c r="BS212" s="24" t="s">
        <v>29</v>
      </c>
      <c r="BT212" s="24" t="s">
        <v>29</v>
      </c>
      <c r="BU212" s="24" t="s">
        <v>29</v>
      </c>
      <c r="BV212" s="24" t="s">
        <v>29</v>
      </c>
      <c r="BW212" s="24" t="s">
        <v>29</v>
      </c>
      <c r="BX212" s="24" t="s">
        <v>29</v>
      </c>
      <c r="BY212" s="24" t="s">
        <v>29</v>
      </c>
      <c r="BZ212" s="24" t="s">
        <v>29</v>
      </c>
      <c r="CA212" s="24" t="s">
        <v>29</v>
      </c>
      <c r="CB212" s="24" t="s">
        <v>29</v>
      </c>
    </row>
    <row r="213" spans="2:80" s="1" customFormat="1" ht="13.9" customHeight="1">
      <c r="B213" s="57" t="str">
        <f>Roster_Selection_Men!AB277&amp;" " &amp; "V "</f>
        <v xml:space="preserve">Tennessee Wesleyan University V </v>
      </c>
      <c r="C213" s="57" t="str">
        <f>Roster_Selection_Men!AD277</f>
        <v>8663-24627</v>
      </c>
      <c r="D213" s="57" t="str">
        <f>Roster_Selection_Men!AE277</f>
        <v>Tyler Moore</v>
      </c>
      <c r="E213" s="58"/>
      <c r="F213" s="1" t="str">
        <f>IF(ISERROR(Individual_Scores_Men_Var!E213), " ", IF(Individual_Scores_Men_Var!E213 = "Yes", "Yes", "  "))</f>
        <v xml:space="preserve">  </v>
      </c>
      <c r="G213" s="24" t="s">
        <v>29</v>
      </c>
      <c r="H213" s="24" t="s">
        <v>29</v>
      </c>
      <c r="I213" s="24" t="s">
        <v>29</v>
      </c>
      <c r="J213" s="24" t="s">
        <v>29</v>
      </c>
      <c r="K213" s="24" t="s">
        <v>29</v>
      </c>
      <c r="L213" s="24" t="s">
        <v>29</v>
      </c>
      <c r="M213" s="24" t="s">
        <v>29</v>
      </c>
      <c r="N213" s="24" t="s">
        <v>29</v>
      </c>
      <c r="O213" s="24" t="s">
        <v>29</v>
      </c>
      <c r="P213" s="24" t="s">
        <v>29</v>
      </c>
      <c r="Q213" s="24" t="s">
        <v>29</v>
      </c>
      <c r="R213" s="24" t="s">
        <v>29</v>
      </c>
      <c r="S213" s="24" t="s">
        <v>29</v>
      </c>
      <c r="T213" s="24" t="s">
        <v>29</v>
      </c>
      <c r="U213" s="24" t="s">
        <v>29</v>
      </c>
      <c r="V213" s="24" t="s">
        <v>29</v>
      </c>
      <c r="W213" s="24" t="s">
        <v>29</v>
      </c>
      <c r="X213" s="24" t="s">
        <v>29</v>
      </c>
      <c r="Y213" s="24" t="s">
        <v>29</v>
      </c>
      <c r="Z213" s="24" t="s">
        <v>29</v>
      </c>
      <c r="AA213" s="24" t="s">
        <v>29</v>
      </c>
      <c r="AB213" s="24" t="s">
        <v>29</v>
      </c>
      <c r="AC213" s="24" t="s">
        <v>29</v>
      </c>
      <c r="AD213" s="24" t="s">
        <v>29</v>
      </c>
      <c r="AE213" s="24" t="s">
        <v>29</v>
      </c>
      <c r="AF213" s="24" t="s">
        <v>29</v>
      </c>
      <c r="AG213" s="24" t="s">
        <v>29</v>
      </c>
      <c r="AH213" s="24" t="s">
        <v>29</v>
      </c>
      <c r="AI213" s="24" t="s">
        <v>29</v>
      </c>
      <c r="AJ213" s="24" t="s">
        <v>29</v>
      </c>
      <c r="AK213" s="24" t="s">
        <v>29</v>
      </c>
      <c r="AL213" s="24" t="s">
        <v>29</v>
      </c>
      <c r="AM213" s="24" t="s">
        <v>29</v>
      </c>
      <c r="AN213" s="24" t="s">
        <v>29</v>
      </c>
      <c r="AO213" s="24" t="s">
        <v>29</v>
      </c>
      <c r="AP213" s="24" t="s">
        <v>29</v>
      </c>
      <c r="AQ213" s="24" t="s">
        <v>29</v>
      </c>
      <c r="AR213" s="24" t="s">
        <v>29</v>
      </c>
      <c r="AS213" s="24" t="s">
        <v>29</v>
      </c>
      <c r="AT213" s="24" t="s">
        <v>29</v>
      </c>
      <c r="AU213" s="24" t="s">
        <v>29</v>
      </c>
      <c r="AV213" s="24" t="s">
        <v>29</v>
      </c>
      <c r="AW213" s="24" t="s">
        <v>29</v>
      </c>
      <c r="AX213" s="24" t="s">
        <v>29</v>
      </c>
      <c r="AY213" s="24" t="s">
        <v>29</v>
      </c>
      <c r="AZ213" s="24" t="s">
        <v>29</v>
      </c>
      <c r="BA213" s="24" t="s">
        <v>29</v>
      </c>
      <c r="BB213" s="24" t="s">
        <v>29</v>
      </c>
      <c r="BC213" s="24" t="s">
        <v>29</v>
      </c>
      <c r="BD213" s="24" t="s">
        <v>29</v>
      </c>
      <c r="BE213" s="24" t="s">
        <v>29</v>
      </c>
      <c r="BF213" s="24" t="s">
        <v>29</v>
      </c>
      <c r="BG213" s="24" t="s">
        <v>29</v>
      </c>
      <c r="BH213" s="24" t="s">
        <v>29</v>
      </c>
      <c r="BI213" s="24" t="s">
        <v>29</v>
      </c>
      <c r="BJ213" s="24" t="s">
        <v>29</v>
      </c>
      <c r="BK213" s="24" t="s">
        <v>29</v>
      </c>
      <c r="BL213" s="24" t="s">
        <v>29</v>
      </c>
      <c r="BM213" s="24" t="s">
        <v>29</v>
      </c>
      <c r="BN213" s="24" t="s">
        <v>29</v>
      </c>
      <c r="BO213" s="24" t="s">
        <v>29</v>
      </c>
      <c r="BP213" s="24" t="s">
        <v>29</v>
      </c>
      <c r="BQ213" s="24" t="s">
        <v>29</v>
      </c>
      <c r="BR213" s="24" t="s">
        <v>29</v>
      </c>
      <c r="BS213" s="24" t="s">
        <v>29</v>
      </c>
      <c r="BT213" s="24" t="s">
        <v>29</v>
      </c>
      <c r="BU213" s="24" t="s">
        <v>29</v>
      </c>
      <c r="BV213" s="24" t="s">
        <v>29</v>
      </c>
      <c r="BW213" s="24" t="s">
        <v>29</v>
      </c>
      <c r="BX213" s="24" t="s">
        <v>29</v>
      </c>
      <c r="BY213" s="24" t="s">
        <v>29</v>
      </c>
      <c r="BZ213" s="24" t="s">
        <v>29</v>
      </c>
      <c r="CA213" s="24" t="s">
        <v>29</v>
      </c>
      <c r="CB213" s="24" t="s">
        <v>29</v>
      </c>
    </row>
    <row r="214" spans="2:80" s="1" customFormat="1" ht="13.9" customHeight="1">
      <c r="B214" s="57" t="str">
        <f>Roster_Selection_Men!AB278&amp;" " &amp; "V "</f>
        <v xml:space="preserve"> V </v>
      </c>
      <c r="C214" s="57" t="str">
        <f>Roster_Selection_Men!AD278</f>
        <v/>
      </c>
      <c r="D214" s="57" t="str">
        <f>Roster_Selection_Men!AE278</f>
        <v/>
      </c>
      <c r="E214" s="58"/>
      <c r="F214" s="1" t="str">
        <f>IF(ISERROR(Individual_Scores_Men_Var!E214), " ", IF(Individual_Scores_Men_Var!E214 = "Yes", "Yes", "  "))</f>
        <v xml:space="preserve">  </v>
      </c>
      <c r="G214" s="24" t="s">
        <v>29</v>
      </c>
      <c r="H214" s="24" t="s">
        <v>29</v>
      </c>
      <c r="I214" s="24" t="s">
        <v>29</v>
      </c>
      <c r="J214" s="24" t="s">
        <v>29</v>
      </c>
      <c r="K214" s="24" t="s">
        <v>29</v>
      </c>
      <c r="L214" s="24" t="s">
        <v>29</v>
      </c>
      <c r="M214" s="24" t="s">
        <v>29</v>
      </c>
      <c r="N214" s="24" t="s">
        <v>29</v>
      </c>
      <c r="O214" s="24" t="s">
        <v>29</v>
      </c>
      <c r="P214" s="24" t="s">
        <v>29</v>
      </c>
      <c r="Q214" s="24" t="s">
        <v>29</v>
      </c>
      <c r="R214" s="24" t="s">
        <v>29</v>
      </c>
      <c r="S214" s="24" t="s">
        <v>29</v>
      </c>
      <c r="T214" s="24" t="s">
        <v>29</v>
      </c>
      <c r="U214" s="24" t="s">
        <v>29</v>
      </c>
      <c r="V214" s="24" t="s">
        <v>29</v>
      </c>
      <c r="W214" s="24" t="s">
        <v>29</v>
      </c>
      <c r="X214" s="24" t="s">
        <v>29</v>
      </c>
      <c r="Y214" s="24" t="s">
        <v>29</v>
      </c>
      <c r="Z214" s="24" t="s">
        <v>29</v>
      </c>
      <c r="AA214" s="24" t="s">
        <v>29</v>
      </c>
      <c r="AB214" s="24" t="s">
        <v>29</v>
      </c>
      <c r="AC214" s="24" t="s">
        <v>29</v>
      </c>
      <c r="AD214" s="24" t="s">
        <v>29</v>
      </c>
      <c r="AE214" s="24" t="s">
        <v>29</v>
      </c>
      <c r="AF214" s="24" t="s">
        <v>29</v>
      </c>
      <c r="AG214" s="24" t="s">
        <v>29</v>
      </c>
      <c r="AH214" s="24" t="s">
        <v>29</v>
      </c>
      <c r="AI214" s="24" t="s">
        <v>29</v>
      </c>
      <c r="AJ214" s="24" t="s">
        <v>29</v>
      </c>
      <c r="AK214" s="24" t="s">
        <v>29</v>
      </c>
      <c r="AL214" s="24" t="s">
        <v>29</v>
      </c>
      <c r="AM214" s="24" t="s">
        <v>29</v>
      </c>
      <c r="AN214" s="24" t="s">
        <v>29</v>
      </c>
      <c r="AO214" s="24" t="s">
        <v>29</v>
      </c>
      <c r="AP214" s="24" t="s">
        <v>29</v>
      </c>
      <c r="AQ214" s="24" t="s">
        <v>29</v>
      </c>
      <c r="AR214" s="24" t="s">
        <v>29</v>
      </c>
      <c r="AS214" s="24" t="s">
        <v>29</v>
      </c>
      <c r="AT214" s="24" t="s">
        <v>29</v>
      </c>
      <c r="AU214" s="24" t="s">
        <v>29</v>
      </c>
      <c r="AV214" s="24" t="s">
        <v>29</v>
      </c>
      <c r="AW214" s="24" t="s">
        <v>29</v>
      </c>
      <c r="AX214" s="24" t="s">
        <v>29</v>
      </c>
      <c r="AY214" s="24" t="s">
        <v>29</v>
      </c>
      <c r="AZ214" s="24" t="s">
        <v>29</v>
      </c>
      <c r="BA214" s="24" t="s">
        <v>29</v>
      </c>
      <c r="BB214" s="24" t="s">
        <v>29</v>
      </c>
      <c r="BC214" s="24" t="s">
        <v>29</v>
      </c>
      <c r="BD214" s="24" t="s">
        <v>29</v>
      </c>
      <c r="BE214" s="24" t="s">
        <v>29</v>
      </c>
      <c r="BF214" s="24" t="s">
        <v>29</v>
      </c>
      <c r="BG214" s="24" t="s">
        <v>29</v>
      </c>
      <c r="BH214" s="24" t="s">
        <v>29</v>
      </c>
      <c r="BI214" s="24" t="s">
        <v>29</v>
      </c>
      <c r="BJ214" s="24" t="s">
        <v>29</v>
      </c>
      <c r="BK214" s="24" t="s">
        <v>29</v>
      </c>
      <c r="BL214" s="24" t="s">
        <v>29</v>
      </c>
      <c r="BM214" s="24" t="s">
        <v>29</v>
      </c>
      <c r="BN214" s="24" t="s">
        <v>29</v>
      </c>
      <c r="BO214" s="24" t="s">
        <v>29</v>
      </c>
      <c r="BP214" s="24" t="s">
        <v>29</v>
      </c>
      <c r="BQ214" s="24" t="s">
        <v>29</v>
      </c>
      <c r="BR214" s="24" t="s">
        <v>29</v>
      </c>
      <c r="BS214" s="24" t="s">
        <v>29</v>
      </c>
      <c r="BT214" s="24" t="s">
        <v>29</v>
      </c>
      <c r="BU214" s="24" t="s">
        <v>29</v>
      </c>
      <c r="BV214" s="24" t="s">
        <v>29</v>
      </c>
      <c r="BW214" s="24" t="s">
        <v>29</v>
      </c>
      <c r="BX214" s="24" t="s">
        <v>29</v>
      </c>
      <c r="BY214" s="24" t="s">
        <v>29</v>
      </c>
      <c r="BZ214" s="24" t="s">
        <v>29</v>
      </c>
      <c r="CA214" s="24" t="s">
        <v>29</v>
      </c>
      <c r="CB214" s="24" t="s">
        <v>29</v>
      </c>
    </row>
    <row r="215" spans="2:80" s="1" customFormat="1" ht="13.9" customHeight="1">
      <c r="B215" s="57" t="s">
        <v>760</v>
      </c>
      <c r="C215" s="59" t="str">
        <f>Individual_Scores_Men_Var!C215</f>
        <v/>
      </c>
      <c r="D215" s="60" t="str">
        <f>Individual_Scores_Men_Var!D215</f>
        <v/>
      </c>
      <c r="E215" s="58"/>
      <c r="F215" s="13"/>
      <c r="G215" s="24" t="s">
        <v>29</v>
      </c>
      <c r="H215" s="24" t="s">
        <v>29</v>
      </c>
      <c r="I215" s="24" t="s">
        <v>29</v>
      </c>
      <c r="J215" s="24" t="s">
        <v>29</v>
      </c>
      <c r="K215" s="24" t="s">
        <v>29</v>
      </c>
      <c r="L215" s="24" t="s">
        <v>29</v>
      </c>
      <c r="M215" s="24" t="s">
        <v>29</v>
      </c>
      <c r="N215" s="24" t="s">
        <v>29</v>
      </c>
      <c r="O215" s="24" t="s">
        <v>29</v>
      </c>
      <c r="P215" s="24" t="s">
        <v>29</v>
      </c>
      <c r="Q215" s="24" t="s">
        <v>29</v>
      </c>
      <c r="R215" s="24" t="s">
        <v>29</v>
      </c>
      <c r="S215" s="24" t="s">
        <v>29</v>
      </c>
      <c r="T215" s="24" t="s">
        <v>29</v>
      </c>
      <c r="U215" s="24" t="s">
        <v>29</v>
      </c>
      <c r="V215" s="24" t="s">
        <v>29</v>
      </c>
      <c r="W215" s="24" t="s">
        <v>29</v>
      </c>
      <c r="X215" s="24" t="s">
        <v>29</v>
      </c>
      <c r="Y215" s="24" t="s">
        <v>29</v>
      </c>
      <c r="Z215" s="24" t="s">
        <v>29</v>
      </c>
      <c r="AA215" s="24" t="s">
        <v>29</v>
      </c>
      <c r="AB215" s="24" t="s">
        <v>29</v>
      </c>
      <c r="AC215" s="24" t="s">
        <v>29</v>
      </c>
      <c r="AD215" s="24" t="s">
        <v>29</v>
      </c>
      <c r="AE215" s="24" t="s">
        <v>29</v>
      </c>
      <c r="AF215" s="24" t="s">
        <v>29</v>
      </c>
      <c r="AG215" s="24" t="s">
        <v>29</v>
      </c>
      <c r="AH215" s="24" t="s">
        <v>29</v>
      </c>
      <c r="AI215" s="24" t="s">
        <v>29</v>
      </c>
      <c r="AJ215" s="24" t="s">
        <v>29</v>
      </c>
      <c r="AK215" s="24" t="s">
        <v>29</v>
      </c>
      <c r="AL215" s="24" t="s">
        <v>29</v>
      </c>
      <c r="AM215" s="24" t="s">
        <v>29</v>
      </c>
      <c r="AN215" s="24" t="s">
        <v>29</v>
      </c>
      <c r="AO215" s="24" t="s">
        <v>29</v>
      </c>
      <c r="AP215" s="24" t="s">
        <v>29</v>
      </c>
      <c r="AQ215" s="24" t="s">
        <v>29</v>
      </c>
      <c r="AR215" s="24" t="s">
        <v>29</v>
      </c>
      <c r="AS215" s="24" t="s">
        <v>29</v>
      </c>
      <c r="AT215" s="24" t="s">
        <v>29</v>
      </c>
      <c r="AU215" s="24" t="s">
        <v>29</v>
      </c>
      <c r="AV215" s="24" t="s">
        <v>29</v>
      </c>
      <c r="AW215" s="24" t="s">
        <v>29</v>
      </c>
      <c r="AX215" s="24" t="s">
        <v>29</v>
      </c>
      <c r="AY215" s="24" t="s">
        <v>29</v>
      </c>
      <c r="AZ215" s="24" t="s">
        <v>29</v>
      </c>
      <c r="BA215" s="24" t="s">
        <v>29</v>
      </c>
      <c r="BB215" s="24" t="s">
        <v>29</v>
      </c>
      <c r="BC215" s="24" t="s">
        <v>29</v>
      </c>
      <c r="BD215" s="24" t="s">
        <v>29</v>
      </c>
      <c r="BE215" s="24" t="s">
        <v>29</v>
      </c>
      <c r="BF215" s="24" t="s">
        <v>29</v>
      </c>
      <c r="BG215" s="24" t="s">
        <v>29</v>
      </c>
      <c r="BH215" s="24" t="s">
        <v>29</v>
      </c>
      <c r="BI215" s="24" t="s">
        <v>29</v>
      </c>
      <c r="BJ215" s="24" t="s">
        <v>29</v>
      </c>
      <c r="BK215" s="24" t="s">
        <v>29</v>
      </c>
      <c r="BL215" s="24" t="s">
        <v>29</v>
      </c>
      <c r="BM215" s="24" t="s">
        <v>29</v>
      </c>
      <c r="BN215" s="24" t="s">
        <v>29</v>
      </c>
      <c r="BO215" s="24" t="s">
        <v>29</v>
      </c>
      <c r="BP215" s="24" t="s">
        <v>29</v>
      </c>
      <c r="BQ215" s="24" t="s">
        <v>29</v>
      </c>
      <c r="BR215" s="24" t="s">
        <v>29</v>
      </c>
      <c r="BS215" s="24" t="s">
        <v>29</v>
      </c>
      <c r="BT215" s="24" t="s">
        <v>29</v>
      </c>
      <c r="BU215" s="24" t="s">
        <v>29</v>
      </c>
      <c r="BV215" s="24" t="s">
        <v>29</v>
      </c>
      <c r="BW215" s="24" t="s">
        <v>29</v>
      </c>
      <c r="BX215" s="24" t="s">
        <v>29</v>
      </c>
      <c r="BY215" s="24" t="s">
        <v>29</v>
      </c>
      <c r="BZ215" s="24" t="s">
        <v>29</v>
      </c>
      <c r="CA215" s="24" t="s">
        <v>29</v>
      </c>
      <c r="CB215" s="24" t="s">
        <v>29</v>
      </c>
    </row>
    <row r="216" spans="2:80" s="1" customFormat="1" ht="13.9" customHeight="1">
      <c r="B216" s="57" t="s">
        <v>760</v>
      </c>
      <c r="C216" s="59" t="str">
        <f>Individual_Scores_Men_Var!C216</f>
        <v/>
      </c>
      <c r="D216" s="60" t="str">
        <f>Individual_Scores_Men_Var!D216</f>
        <v/>
      </c>
      <c r="E216" s="58"/>
      <c r="F216" s="13"/>
      <c r="G216" s="24" t="s">
        <v>29</v>
      </c>
      <c r="H216" s="24" t="s">
        <v>29</v>
      </c>
      <c r="I216" s="24" t="s">
        <v>29</v>
      </c>
      <c r="J216" s="24" t="s">
        <v>29</v>
      </c>
      <c r="K216" s="24" t="s">
        <v>29</v>
      </c>
      <c r="L216" s="24" t="s">
        <v>29</v>
      </c>
      <c r="M216" s="24" t="s">
        <v>29</v>
      </c>
      <c r="N216" s="24" t="s">
        <v>29</v>
      </c>
      <c r="O216" s="24" t="s">
        <v>29</v>
      </c>
      <c r="P216" s="24" t="s">
        <v>29</v>
      </c>
      <c r="Q216" s="24" t="s">
        <v>29</v>
      </c>
      <c r="R216" s="24" t="s">
        <v>29</v>
      </c>
      <c r="S216" s="24" t="s">
        <v>29</v>
      </c>
      <c r="T216" s="24" t="s">
        <v>29</v>
      </c>
      <c r="U216" s="24" t="s">
        <v>29</v>
      </c>
      <c r="V216" s="24" t="s">
        <v>29</v>
      </c>
      <c r="W216" s="24" t="s">
        <v>29</v>
      </c>
      <c r="X216" s="24" t="s">
        <v>29</v>
      </c>
      <c r="Y216" s="24" t="s">
        <v>29</v>
      </c>
      <c r="Z216" s="24" t="s">
        <v>29</v>
      </c>
      <c r="AA216" s="24" t="s">
        <v>29</v>
      </c>
      <c r="AB216" s="24" t="s">
        <v>29</v>
      </c>
      <c r="AC216" s="24" t="s">
        <v>29</v>
      </c>
      <c r="AD216" s="24" t="s">
        <v>29</v>
      </c>
      <c r="AE216" s="24" t="s">
        <v>29</v>
      </c>
      <c r="AF216" s="24" t="s">
        <v>29</v>
      </c>
      <c r="AG216" s="24" t="s">
        <v>29</v>
      </c>
      <c r="AH216" s="24" t="s">
        <v>29</v>
      </c>
      <c r="AI216" s="24" t="s">
        <v>29</v>
      </c>
      <c r="AJ216" s="24" t="s">
        <v>29</v>
      </c>
      <c r="AK216" s="24" t="s">
        <v>29</v>
      </c>
      <c r="AL216" s="24" t="s">
        <v>29</v>
      </c>
      <c r="AM216" s="24" t="s">
        <v>29</v>
      </c>
      <c r="AN216" s="24" t="s">
        <v>29</v>
      </c>
      <c r="AO216" s="24" t="s">
        <v>29</v>
      </c>
      <c r="AP216" s="24" t="s">
        <v>29</v>
      </c>
      <c r="AQ216" s="24" t="s">
        <v>29</v>
      </c>
      <c r="AR216" s="24" t="s">
        <v>29</v>
      </c>
      <c r="AS216" s="24" t="s">
        <v>29</v>
      </c>
      <c r="AT216" s="24" t="s">
        <v>29</v>
      </c>
      <c r="AU216" s="24" t="s">
        <v>29</v>
      </c>
      <c r="AV216" s="24" t="s">
        <v>29</v>
      </c>
      <c r="AW216" s="24" t="s">
        <v>29</v>
      </c>
      <c r="AX216" s="24" t="s">
        <v>29</v>
      </c>
      <c r="AY216" s="24" t="s">
        <v>29</v>
      </c>
      <c r="AZ216" s="24" t="s">
        <v>29</v>
      </c>
      <c r="BA216" s="24" t="s">
        <v>29</v>
      </c>
      <c r="BB216" s="24" t="s">
        <v>29</v>
      </c>
      <c r="BC216" s="24" t="s">
        <v>29</v>
      </c>
      <c r="BD216" s="24" t="s">
        <v>29</v>
      </c>
      <c r="BE216" s="24" t="s">
        <v>29</v>
      </c>
      <c r="BF216" s="24" t="s">
        <v>29</v>
      </c>
      <c r="BG216" s="24" t="s">
        <v>29</v>
      </c>
      <c r="BH216" s="24" t="s">
        <v>29</v>
      </c>
      <c r="BI216" s="24" t="s">
        <v>29</v>
      </c>
      <c r="BJ216" s="24" t="s">
        <v>29</v>
      </c>
      <c r="BK216" s="24" t="s">
        <v>29</v>
      </c>
      <c r="BL216" s="24" t="s">
        <v>29</v>
      </c>
      <c r="BM216" s="24" t="s">
        <v>29</v>
      </c>
      <c r="BN216" s="24" t="s">
        <v>29</v>
      </c>
      <c r="BO216" s="24" t="s">
        <v>29</v>
      </c>
      <c r="BP216" s="24" t="s">
        <v>29</v>
      </c>
      <c r="BQ216" s="24" t="s">
        <v>29</v>
      </c>
      <c r="BR216" s="24" t="s">
        <v>29</v>
      </c>
      <c r="BS216" s="24" t="s">
        <v>29</v>
      </c>
      <c r="BT216" s="24" t="s">
        <v>29</v>
      </c>
      <c r="BU216" s="24" t="s">
        <v>29</v>
      </c>
      <c r="BV216" s="24" t="s">
        <v>29</v>
      </c>
      <c r="BW216" s="24" t="s">
        <v>29</v>
      </c>
      <c r="BX216" s="24" t="s">
        <v>29</v>
      </c>
      <c r="BY216" s="24" t="s">
        <v>29</v>
      </c>
      <c r="BZ216" s="24" t="s">
        <v>29</v>
      </c>
      <c r="CA216" s="24" t="s">
        <v>29</v>
      </c>
      <c r="CB216" s="24" t="s">
        <v>29</v>
      </c>
    </row>
    <row r="217" spans="2:80" s="1" customFormat="1" ht="13.9" customHeight="1">
      <c r="B217" s="57" t="s">
        <v>760</v>
      </c>
      <c r="C217" s="59" t="str">
        <f>Individual_Scores_Men_Var!C217</f>
        <v/>
      </c>
      <c r="D217" s="60" t="str">
        <f>Individual_Scores_Men_Var!D217</f>
        <v/>
      </c>
      <c r="E217" s="58"/>
      <c r="F217" s="13"/>
      <c r="G217" s="24" t="s">
        <v>29</v>
      </c>
      <c r="H217" s="24" t="s">
        <v>29</v>
      </c>
      <c r="I217" s="24" t="s">
        <v>29</v>
      </c>
      <c r="J217" s="24" t="s">
        <v>29</v>
      </c>
      <c r="K217" s="24" t="s">
        <v>29</v>
      </c>
      <c r="L217" s="24" t="s">
        <v>29</v>
      </c>
      <c r="M217" s="24" t="s">
        <v>29</v>
      </c>
      <c r="N217" s="24" t="s">
        <v>29</v>
      </c>
      <c r="O217" s="24" t="s">
        <v>29</v>
      </c>
      <c r="P217" s="24" t="s">
        <v>29</v>
      </c>
      <c r="Q217" s="24" t="s">
        <v>29</v>
      </c>
      <c r="R217" s="24" t="s">
        <v>29</v>
      </c>
      <c r="S217" s="24" t="s">
        <v>29</v>
      </c>
      <c r="T217" s="24" t="s">
        <v>29</v>
      </c>
      <c r="U217" s="24" t="s">
        <v>29</v>
      </c>
      <c r="V217" s="24" t="s">
        <v>29</v>
      </c>
      <c r="W217" s="24" t="s">
        <v>29</v>
      </c>
      <c r="X217" s="24" t="s">
        <v>29</v>
      </c>
      <c r="Y217" s="24" t="s">
        <v>29</v>
      </c>
      <c r="Z217" s="24" t="s">
        <v>29</v>
      </c>
      <c r="AA217" s="24" t="s">
        <v>29</v>
      </c>
      <c r="AB217" s="24" t="s">
        <v>29</v>
      </c>
      <c r="AC217" s="24" t="s">
        <v>29</v>
      </c>
      <c r="AD217" s="24" t="s">
        <v>29</v>
      </c>
      <c r="AE217" s="24" t="s">
        <v>29</v>
      </c>
      <c r="AF217" s="24" t="s">
        <v>29</v>
      </c>
      <c r="AG217" s="24" t="s">
        <v>29</v>
      </c>
      <c r="AH217" s="24" t="s">
        <v>29</v>
      </c>
      <c r="AI217" s="24" t="s">
        <v>29</v>
      </c>
      <c r="AJ217" s="24" t="s">
        <v>29</v>
      </c>
      <c r="AK217" s="24" t="s">
        <v>29</v>
      </c>
      <c r="AL217" s="24" t="s">
        <v>29</v>
      </c>
      <c r="AM217" s="24" t="s">
        <v>29</v>
      </c>
      <c r="AN217" s="24" t="s">
        <v>29</v>
      </c>
      <c r="AO217" s="24" t="s">
        <v>29</v>
      </c>
      <c r="AP217" s="24" t="s">
        <v>29</v>
      </c>
      <c r="AQ217" s="24" t="s">
        <v>29</v>
      </c>
      <c r="AR217" s="24" t="s">
        <v>29</v>
      </c>
      <c r="AS217" s="24" t="s">
        <v>29</v>
      </c>
      <c r="AT217" s="24" t="s">
        <v>29</v>
      </c>
      <c r="AU217" s="24" t="s">
        <v>29</v>
      </c>
      <c r="AV217" s="24" t="s">
        <v>29</v>
      </c>
      <c r="AW217" s="24" t="s">
        <v>29</v>
      </c>
      <c r="AX217" s="24" t="s">
        <v>29</v>
      </c>
      <c r="AY217" s="24" t="s">
        <v>29</v>
      </c>
      <c r="AZ217" s="24" t="s">
        <v>29</v>
      </c>
      <c r="BA217" s="24" t="s">
        <v>29</v>
      </c>
      <c r="BB217" s="24" t="s">
        <v>29</v>
      </c>
      <c r="BC217" s="24" t="s">
        <v>29</v>
      </c>
      <c r="BD217" s="24" t="s">
        <v>29</v>
      </c>
      <c r="BE217" s="24" t="s">
        <v>29</v>
      </c>
      <c r="BF217" s="24" t="s">
        <v>29</v>
      </c>
      <c r="BG217" s="24" t="s">
        <v>29</v>
      </c>
      <c r="BH217" s="24" t="s">
        <v>29</v>
      </c>
      <c r="BI217" s="24" t="s">
        <v>29</v>
      </c>
      <c r="BJ217" s="24" t="s">
        <v>29</v>
      </c>
      <c r="BK217" s="24" t="s">
        <v>29</v>
      </c>
      <c r="BL217" s="24" t="s">
        <v>29</v>
      </c>
      <c r="BM217" s="24" t="s">
        <v>29</v>
      </c>
      <c r="BN217" s="24" t="s">
        <v>29</v>
      </c>
      <c r="BO217" s="24" t="s">
        <v>29</v>
      </c>
      <c r="BP217" s="24" t="s">
        <v>29</v>
      </c>
      <c r="BQ217" s="24" t="s">
        <v>29</v>
      </c>
      <c r="BR217" s="24" t="s">
        <v>29</v>
      </c>
      <c r="BS217" s="24" t="s">
        <v>29</v>
      </c>
      <c r="BT217" s="24" t="s">
        <v>29</v>
      </c>
      <c r="BU217" s="24" t="s">
        <v>29</v>
      </c>
      <c r="BV217" s="24" t="s">
        <v>29</v>
      </c>
      <c r="BW217" s="24" t="s">
        <v>29</v>
      </c>
      <c r="BX217" s="24" t="s">
        <v>29</v>
      </c>
      <c r="BY217" s="24" t="s">
        <v>29</v>
      </c>
      <c r="BZ217" s="24" t="s">
        <v>29</v>
      </c>
      <c r="CA217" s="24" t="s">
        <v>29</v>
      </c>
      <c r="CB217" s="24" t="s">
        <v>29</v>
      </c>
    </row>
    <row r="218" spans="2:80" s="1" customFormat="1" ht="13.9" customHeight="1">
      <c r="B218" s="57" t="s">
        <v>29</v>
      </c>
      <c r="C218" s="57" t="s">
        <v>29</v>
      </c>
      <c r="D218" s="57" t="s">
        <v>29</v>
      </c>
      <c r="E218" s="61"/>
      <c r="G218" s="24" t="s">
        <v>29</v>
      </c>
      <c r="H218" s="24" t="s">
        <v>29</v>
      </c>
      <c r="I218" s="24" t="s">
        <v>29</v>
      </c>
      <c r="J218" s="24" t="s">
        <v>29</v>
      </c>
      <c r="K218" s="24" t="s">
        <v>29</v>
      </c>
      <c r="L218" s="24" t="s">
        <v>29</v>
      </c>
      <c r="M218" s="24" t="s">
        <v>29</v>
      </c>
      <c r="N218" s="24" t="s">
        <v>29</v>
      </c>
      <c r="O218" s="24" t="s">
        <v>29</v>
      </c>
      <c r="P218" s="24" t="s">
        <v>29</v>
      </c>
      <c r="Q218" s="24" t="s">
        <v>29</v>
      </c>
      <c r="R218" s="24" t="s">
        <v>29</v>
      </c>
      <c r="S218" s="24" t="s">
        <v>29</v>
      </c>
      <c r="T218" s="24" t="s">
        <v>29</v>
      </c>
      <c r="U218" s="24" t="s">
        <v>29</v>
      </c>
      <c r="V218" s="24" t="s">
        <v>29</v>
      </c>
      <c r="W218" s="24" t="s">
        <v>29</v>
      </c>
      <c r="X218" s="24" t="s">
        <v>29</v>
      </c>
      <c r="Y218" s="24" t="s">
        <v>29</v>
      </c>
      <c r="Z218" s="24" t="s">
        <v>29</v>
      </c>
      <c r="AA218" s="24" t="s">
        <v>29</v>
      </c>
      <c r="AB218" s="24" t="s">
        <v>29</v>
      </c>
      <c r="AC218" s="24" t="s">
        <v>29</v>
      </c>
      <c r="AD218" s="24" t="s">
        <v>29</v>
      </c>
      <c r="AE218" s="24" t="s">
        <v>29</v>
      </c>
      <c r="AF218" s="24" t="s">
        <v>29</v>
      </c>
      <c r="AG218" s="24" t="s">
        <v>29</v>
      </c>
      <c r="AH218" s="24" t="s">
        <v>29</v>
      </c>
      <c r="AI218" s="24" t="s">
        <v>29</v>
      </c>
      <c r="AJ218" s="24" t="s">
        <v>29</v>
      </c>
      <c r="AK218" s="24" t="s">
        <v>29</v>
      </c>
      <c r="AL218" s="24" t="s">
        <v>29</v>
      </c>
      <c r="AM218" s="24" t="s">
        <v>29</v>
      </c>
      <c r="AN218" s="24" t="s">
        <v>29</v>
      </c>
      <c r="AO218" s="24" t="s">
        <v>29</v>
      </c>
      <c r="AP218" s="24" t="s">
        <v>29</v>
      </c>
      <c r="AQ218" s="24" t="s">
        <v>29</v>
      </c>
      <c r="AR218" s="24" t="s">
        <v>29</v>
      </c>
      <c r="AS218" s="24" t="s">
        <v>29</v>
      </c>
      <c r="AT218" s="24" t="s">
        <v>29</v>
      </c>
      <c r="AU218" s="24" t="s">
        <v>29</v>
      </c>
      <c r="AV218" s="24" t="s">
        <v>29</v>
      </c>
      <c r="AW218" s="24" t="s">
        <v>29</v>
      </c>
      <c r="AX218" s="24" t="s">
        <v>29</v>
      </c>
      <c r="AY218" s="24" t="s">
        <v>29</v>
      </c>
      <c r="AZ218" s="24" t="s">
        <v>29</v>
      </c>
      <c r="BA218" s="24" t="s">
        <v>29</v>
      </c>
      <c r="BB218" s="24" t="s">
        <v>29</v>
      </c>
      <c r="BC218" s="24" t="s">
        <v>29</v>
      </c>
      <c r="BD218" s="24" t="s">
        <v>29</v>
      </c>
      <c r="BE218" s="24" t="s">
        <v>29</v>
      </c>
      <c r="BF218" s="24" t="s">
        <v>29</v>
      </c>
      <c r="BG218" s="24" t="s">
        <v>29</v>
      </c>
      <c r="BH218" s="24" t="s">
        <v>29</v>
      </c>
      <c r="BI218" s="24" t="s">
        <v>29</v>
      </c>
      <c r="BJ218" s="24" t="s">
        <v>29</v>
      </c>
      <c r="BK218" s="24" t="s">
        <v>29</v>
      </c>
      <c r="BL218" s="24" t="s">
        <v>29</v>
      </c>
      <c r="BM218" s="24" t="s">
        <v>29</v>
      </c>
      <c r="BN218" s="24" t="s">
        <v>29</v>
      </c>
      <c r="BO218" s="24" t="s">
        <v>29</v>
      </c>
      <c r="BP218" s="24" t="s">
        <v>29</v>
      </c>
      <c r="BQ218" s="24" t="s">
        <v>29</v>
      </c>
      <c r="BR218" s="24" t="s">
        <v>29</v>
      </c>
      <c r="BS218" s="24" t="s">
        <v>29</v>
      </c>
      <c r="BT218" s="24" t="s">
        <v>29</v>
      </c>
      <c r="BU218" s="24" t="s">
        <v>29</v>
      </c>
      <c r="BV218" s="24" t="s">
        <v>29</v>
      </c>
      <c r="BW218" s="24" t="s">
        <v>29</v>
      </c>
      <c r="BX218" s="24" t="s">
        <v>29</v>
      </c>
      <c r="BY218" s="24" t="s">
        <v>29</v>
      </c>
      <c r="BZ218" s="24" t="s">
        <v>29</v>
      </c>
      <c r="CA218" s="24" t="s">
        <v>29</v>
      </c>
      <c r="CB218" s="24" t="s">
        <v>29</v>
      </c>
    </row>
    <row r="219" spans="2:80" s="1" customFormat="1" ht="13.9" customHeight="1">
      <c r="B219" s="57" t="s">
        <v>29</v>
      </c>
      <c r="C219" s="57" t="s">
        <v>29</v>
      </c>
      <c r="D219" s="57" t="s">
        <v>29</v>
      </c>
      <c r="E219" s="61"/>
      <c r="G219" s="24" t="s">
        <v>29</v>
      </c>
      <c r="H219" s="24" t="s">
        <v>29</v>
      </c>
      <c r="I219" s="24" t="s">
        <v>29</v>
      </c>
      <c r="J219" s="24" t="s">
        <v>29</v>
      </c>
      <c r="K219" s="24" t="s">
        <v>29</v>
      </c>
      <c r="L219" s="24" t="s">
        <v>29</v>
      </c>
      <c r="M219" s="24" t="s">
        <v>29</v>
      </c>
      <c r="N219" s="24" t="s">
        <v>29</v>
      </c>
      <c r="O219" s="24" t="s">
        <v>29</v>
      </c>
      <c r="P219" s="24" t="s">
        <v>29</v>
      </c>
      <c r="Q219" s="24" t="s">
        <v>29</v>
      </c>
      <c r="R219" s="24" t="s">
        <v>29</v>
      </c>
      <c r="S219" s="24" t="s">
        <v>29</v>
      </c>
      <c r="T219" s="24" t="s">
        <v>29</v>
      </c>
      <c r="U219" s="24" t="s">
        <v>29</v>
      </c>
      <c r="V219" s="24" t="s">
        <v>29</v>
      </c>
      <c r="W219" s="24" t="s">
        <v>29</v>
      </c>
      <c r="X219" s="24" t="s">
        <v>29</v>
      </c>
      <c r="Y219" s="24" t="s">
        <v>29</v>
      </c>
      <c r="Z219" s="24" t="s">
        <v>29</v>
      </c>
      <c r="AA219" s="24" t="s">
        <v>29</v>
      </c>
      <c r="AB219" s="24" t="s">
        <v>29</v>
      </c>
      <c r="AC219" s="24" t="s">
        <v>29</v>
      </c>
      <c r="AD219" s="24" t="s">
        <v>29</v>
      </c>
      <c r="AE219" s="24" t="s">
        <v>29</v>
      </c>
      <c r="AF219" s="24" t="s">
        <v>29</v>
      </c>
      <c r="AG219" s="24" t="s">
        <v>29</v>
      </c>
      <c r="AH219" s="24" t="s">
        <v>29</v>
      </c>
      <c r="AI219" s="24" t="s">
        <v>29</v>
      </c>
      <c r="AJ219" s="24" t="s">
        <v>29</v>
      </c>
      <c r="AK219" s="24" t="s">
        <v>29</v>
      </c>
      <c r="AL219" s="24" t="s">
        <v>29</v>
      </c>
      <c r="AM219" s="24" t="s">
        <v>29</v>
      </c>
      <c r="AN219" s="24" t="s">
        <v>29</v>
      </c>
      <c r="AO219" s="24" t="s">
        <v>29</v>
      </c>
      <c r="AP219" s="24" t="s">
        <v>29</v>
      </c>
      <c r="AQ219" s="24" t="s">
        <v>29</v>
      </c>
      <c r="AR219" s="24" t="s">
        <v>29</v>
      </c>
      <c r="AS219" s="24" t="s">
        <v>29</v>
      </c>
      <c r="AT219" s="24" t="s">
        <v>29</v>
      </c>
      <c r="AU219" s="24" t="s">
        <v>29</v>
      </c>
      <c r="AV219" s="24" t="s">
        <v>29</v>
      </c>
      <c r="AW219" s="24" t="s">
        <v>29</v>
      </c>
      <c r="AX219" s="24" t="s">
        <v>29</v>
      </c>
      <c r="AY219" s="24" t="s">
        <v>29</v>
      </c>
      <c r="AZ219" s="24" t="s">
        <v>29</v>
      </c>
      <c r="BA219" s="24" t="s">
        <v>29</v>
      </c>
      <c r="BB219" s="24" t="s">
        <v>29</v>
      </c>
      <c r="BC219" s="24" t="s">
        <v>29</v>
      </c>
      <c r="BD219" s="24" t="s">
        <v>29</v>
      </c>
      <c r="BE219" s="24" t="s">
        <v>29</v>
      </c>
      <c r="BF219" s="24" t="s">
        <v>29</v>
      </c>
      <c r="BG219" s="24" t="s">
        <v>29</v>
      </c>
      <c r="BH219" s="24" t="s">
        <v>29</v>
      </c>
      <c r="BI219" s="24" t="s">
        <v>29</v>
      </c>
      <c r="BJ219" s="24" t="s">
        <v>29</v>
      </c>
      <c r="BK219" s="24" t="s">
        <v>29</v>
      </c>
      <c r="BL219" s="24" t="s">
        <v>29</v>
      </c>
      <c r="BM219" s="24" t="s">
        <v>29</v>
      </c>
      <c r="BN219" s="24" t="s">
        <v>29</v>
      </c>
      <c r="BO219" s="24" t="s">
        <v>29</v>
      </c>
      <c r="BP219" s="24" t="s">
        <v>29</v>
      </c>
      <c r="BQ219" s="24" t="s">
        <v>29</v>
      </c>
      <c r="BR219" s="24" t="s">
        <v>29</v>
      </c>
      <c r="BS219" s="24" t="s">
        <v>29</v>
      </c>
      <c r="BT219" s="24" t="s">
        <v>29</v>
      </c>
      <c r="BU219" s="24" t="s">
        <v>29</v>
      </c>
      <c r="BV219" s="24" t="s">
        <v>29</v>
      </c>
      <c r="BW219" s="24" t="s">
        <v>29</v>
      </c>
      <c r="BX219" s="24" t="s">
        <v>29</v>
      </c>
      <c r="BY219" s="24" t="s">
        <v>29</v>
      </c>
      <c r="BZ219" s="24" t="s">
        <v>29</v>
      </c>
      <c r="CA219" s="24" t="s">
        <v>29</v>
      </c>
      <c r="CB219" s="24" t="s">
        <v>29</v>
      </c>
    </row>
    <row r="220" spans="2:80" s="1" customFormat="1" ht="13.9" customHeight="1">
      <c r="B220" s="57" t="str">
        <f>Roster_Selection_Men!AB285&amp;" " &amp; "V "</f>
        <v xml:space="preserve">Union College V </v>
      </c>
      <c r="C220" s="57" t="str">
        <f>Roster_Selection_Men!AD285</f>
        <v>11-182949</v>
      </c>
      <c r="D220" s="57" t="str">
        <f>Roster_Selection_Men!AE285</f>
        <v>Charles Goguen</v>
      </c>
      <c r="E220" s="58"/>
      <c r="F220" s="1" t="str">
        <f>IF(ISERROR(Individual_Scores_Men_Var!E220), " ", IF(Individual_Scores_Men_Var!E220 = "Yes", "Yes", "  "))</f>
        <v xml:space="preserve">  </v>
      </c>
      <c r="G220" s="24" t="s">
        <v>738</v>
      </c>
      <c r="H220" s="44">
        <v>144</v>
      </c>
      <c r="I220" s="44">
        <v>158</v>
      </c>
      <c r="J220" s="44">
        <v>214</v>
      </c>
      <c r="K220" s="44">
        <v>134</v>
      </c>
      <c r="L220" s="44">
        <v>225</v>
      </c>
      <c r="M220" s="44">
        <v>186</v>
      </c>
      <c r="N220" s="44">
        <v>158</v>
      </c>
      <c r="O220" s="44">
        <v>228</v>
      </c>
      <c r="P220" s="44">
        <v>210</v>
      </c>
      <c r="Q220" s="44">
        <v>192</v>
      </c>
      <c r="R220" s="44">
        <v>150</v>
      </c>
      <c r="S220" s="44">
        <v>191</v>
      </c>
      <c r="T220" s="19">
        <f>SUM(H220:S220)</f>
        <v>2190</v>
      </c>
      <c r="U220" s="19">
        <f>COUNTIF(H220:S220, "&gt;0" )</f>
        <v>12</v>
      </c>
      <c r="V220" s="19">
        <f>T220/U220</f>
        <v>182.5</v>
      </c>
      <c r="W220" s="24" t="s">
        <v>29</v>
      </c>
      <c r="X220" s="24" t="s">
        <v>29</v>
      </c>
      <c r="Y220" s="24" t="s">
        <v>29</v>
      </c>
      <c r="Z220" s="24" t="s">
        <v>29</v>
      </c>
      <c r="AA220" s="24" t="s">
        <v>29</v>
      </c>
      <c r="AB220" s="24" t="s">
        <v>29</v>
      </c>
      <c r="AC220" s="24" t="s">
        <v>29</v>
      </c>
      <c r="AD220" s="24" t="s">
        <v>29</v>
      </c>
      <c r="AE220" s="24" t="s">
        <v>29</v>
      </c>
      <c r="AF220" s="24" t="s">
        <v>29</v>
      </c>
      <c r="AG220" s="24" t="s">
        <v>29</v>
      </c>
      <c r="AH220" s="24" t="s">
        <v>29</v>
      </c>
      <c r="AI220" s="24" t="s">
        <v>29</v>
      </c>
      <c r="AJ220" s="24" t="s">
        <v>29</v>
      </c>
      <c r="AK220" s="24" t="s">
        <v>29</v>
      </c>
      <c r="AL220" s="24" t="s">
        <v>29</v>
      </c>
      <c r="AM220" s="24" t="s">
        <v>29</v>
      </c>
      <c r="AN220" s="24" t="s">
        <v>29</v>
      </c>
      <c r="AO220" s="24" t="s">
        <v>29</v>
      </c>
      <c r="AP220" s="24" t="s">
        <v>29</v>
      </c>
      <c r="AQ220" s="24" t="s">
        <v>29</v>
      </c>
      <c r="AR220" s="24" t="s">
        <v>29</v>
      </c>
      <c r="AS220" s="24" t="s">
        <v>29</v>
      </c>
      <c r="AT220" s="24" t="s">
        <v>29</v>
      </c>
      <c r="AU220" s="24" t="s">
        <v>29</v>
      </c>
      <c r="AV220" s="24" t="s">
        <v>29</v>
      </c>
      <c r="AW220" s="24" t="s">
        <v>29</v>
      </c>
      <c r="AX220" s="24" t="s">
        <v>29</v>
      </c>
      <c r="AY220" s="24" t="s">
        <v>29</v>
      </c>
      <c r="AZ220" s="24" t="s">
        <v>29</v>
      </c>
      <c r="BA220" s="24" t="s">
        <v>29</v>
      </c>
      <c r="BB220" s="24" t="s">
        <v>29</v>
      </c>
      <c r="BC220" s="24" t="s">
        <v>29</v>
      </c>
      <c r="BD220" s="24" t="s">
        <v>29</v>
      </c>
      <c r="BE220" s="24" t="s">
        <v>29</v>
      </c>
      <c r="BF220" s="24" t="s">
        <v>29</v>
      </c>
      <c r="BG220" s="24" t="s">
        <v>29</v>
      </c>
      <c r="BH220" s="24" t="s">
        <v>29</v>
      </c>
      <c r="BI220" s="24" t="s">
        <v>29</v>
      </c>
      <c r="BJ220" s="24" t="s">
        <v>29</v>
      </c>
      <c r="BK220" s="24" t="s">
        <v>29</v>
      </c>
      <c r="BL220" s="24" t="s">
        <v>29</v>
      </c>
      <c r="BM220" s="24" t="s">
        <v>29</v>
      </c>
      <c r="BN220" s="24" t="s">
        <v>29</v>
      </c>
      <c r="BO220" s="24" t="s">
        <v>29</v>
      </c>
      <c r="BP220" s="24" t="s">
        <v>29</v>
      </c>
      <c r="BQ220" s="24" t="s">
        <v>29</v>
      </c>
      <c r="BR220" s="24" t="s">
        <v>29</v>
      </c>
      <c r="BS220" s="24" t="s">
        <v>29</v>
      </c>
      <c r="BT220" s="24" t="s">
        <v>29</v>
      </c>
      <c r="BU220" s="24" t="s">
        <v>29</v>
      </c>
      <c r="BV220" s="24" t="s">
        <v>29</v>
      </c>
      <c r="BW220" s="24" t="s">
        <v>29</v>
      </c>
      <c r="BX220" s="24" t="s">
        <v>29</v>
      </c>
      <c r="BY220" s="24" t="s">
        <v>29</v>
      </c>
      <c r="BZ220" s="24" t="s">
        <v>29</v>
      </c>
      <c r="CA220" s="24" t="s">
        <v>29</v>
      </c>
      <c r="CB220" s="24" t="s">
        <v>29</v>
      </c>
    </row>
    <row r="221" spans="2:80" s="1" customFormat="1" ht="13.9" customHeight="1">
      <c r="B221" s="57" t="str">
        <f>Roster_Selection_Men!AB286&amp;" " &amp; "V "</f>
        <v xml:space="preserve">Union College V </v>
      </c>
      <c r="C221" s="57" t="str">
        <f>Roster_Selection_Men!AD286</f>
        <v>11-430517</v>
      </c>
      <c r="D221" s="57" t="str">
        <f>Roster_Selection_Men!AE286</f>
        <v>David Painter</v>
      </c>
      <c r="E221" s="58"/>
      <c r="F221" s="1" t="str">
        <f>IF(ISERROR(Individual_Scores_Men_Var!E221), " ", IF(Individual_Scores_Men_Var!E221 = "Yes", "Yes", "  "))</f>
        <v xml:space="preserve">  </v>
      </c>
      <c r="G221" s="24" t="s">
        <v>29</v>
      </c>
      <c r="H221" s="24" t="s">
        <v>29</v>
      </c>
      <c r="I221" s="24" t="s">
        <v>29</v>
      </c>
      <c r="J221" s="24" t="s">
        <v>29</v>
      </c>
      <c r="K221" s="24" t="s">
        <v>29</v>
      </c>
      <c r="L221" s="24" t="s">
        <v>29</v>
      </c>
      <c r="M221" s="24" t="s">
        <v>29</v>
      </c>
      <c r="N221" s="24" t="s">
        <v>29</v>
      </c>
      <c r="O221" s="24" t="s">
        <v>29</v>
      </c>
      <c r="P221" s="24" t="s">
        <v>29</v>
      </c>
      <c r="Q221" s="24" t="s">
        <v>29</v>
      </c>
      <c r="R221" s="24" t="s">
        <v>29</v>
      </c>
      <c r="S221" s="24" t="s">
        <v>29</v>
      </c>
      <c r="T221" s="24" t="s">
        <v>29</v>
      </c>
      <c r="U221" s="24" t="s">
        <v>29</v>
      </c>
      <c r="V221" s="24" t="s">
        <v>29</v>
      </c>
      <c r="W221" s="24" t="s">
        <v>29</v>
      </c>
      <c r="X221" s="24" t="s">
        <v>29</v>
      </c>
      <c r="Y221" s="24" t="s">
        <v>29</v>
      </c>
      <c r="Z221" s="24" t="s">
        <v>29</v>
      </c>
      <c r="AA221" s="24" t="s">
        <v>29</v>
      </c>
      <c r="AB221" s="24" t="s">
        <v>29</v>
      </c>
      <c r="AC221" s="24" t="s">
        <v>29</v>
      </c>
      <c r="AD221" s="24" t="s">
        <v>29</v>
      </c>
      <c r="AE221" s="24" t="s">
        <v>29</v>
      </c>
      <c r="AF221" s="24" t="s">
        <v>29</v>
      </c>
      <c r="AG221" s="24" t="s">
        <v>29</v>
      </c>
      <c r="AH221" s="24" t="s">
        <v>29</v>
      </c>
      <c r="AI221" s="24" t="s">
        <v>29</v>
      </c>
      <c r="AJ221" s="24" t="s">
        <v>29</v>
      </c>
      <c r="AK221" s="24" t="s">
        <v>29</v>
      </c>
      <c r="AL221" s="24" t="s">
        <v>29</v>
      </c>
      <c r="AM221" s="24" t="s">
        <v>29</v>
      </c>
      <c r="AN221" s="24" t="s">
        <v>29</v>
      </c>
      <c r="AO221" s="24" t="s">
        <v>29</v>
      </c>
      <c r="AP221" s="24" t="s">
        <v>29</v>
      </c>
      <c r="AQ221" s="24" t="s">
        <v>29</v>
      </c>
      <c r="AR221" s="24" t="s">
        <v>29</v>
      </c>
      <c r="AS221" s="24" t="s">
        <v>29</v>
      </c>
      <c r="AT221" s="24" t="s">
        <v>29</v>
      </c>
      <c r="AU221" s="24" t="s">
        <v>29</v>
      </c>
      <c r="AV221" s="24" t="s">
        <v>29</v>
      </c>
      <c r="AW221" s="24" t="s">
        <v>29</v>
      </c>
      <c r="AX221" s="24" t="s">
        <v>29</v>
      </c>
      <c r="AY221" s="24" t="s">
        <v>29</v>
      </c>
      <c r="AZ221" s="24" t="s">
        <v>29</v>
      </c>
      <c r="BA221" s="24" t="s">
        <v>29</v>
      </c>
      <c r="BB221" s="24" t="s">
        <v>29</v>
      </c>
      <c r="BC221" s="24" t="s">
        <v>29</v>
      </c>
      <c r="BD221" s="24" t="s">
        <v>29</v>
      </c>
      <c r="BE221" s="24" t="s">
        <v>29</v>
      </c>
      <c r="BF221" s="24" t="s">
        <v>29</v>
      </c>
      <c r="BG221" s="24" t="s">
        <v>29</v>
      </c>
      <c r="BH221" s="24" t="s">
        <v>29</v>
      </c>
      <c r="BI221" s="24" t="s">
        <v>29</v>
      </c>
      <c r="BJ221" s="24" t="s">
        <v>29</v>
      </c>
      <c r="BK221" s="24" t="s">
        <v>29</v>
      </c>
      <c r="BL221" s="24" t="s">
        <v>29</v>
      </c>
      <c r="BM221" s="24" t="s">
        <v>29</v>
      </c>
      <c r="BN221" s="24" t="s">
        <v>29</v>
      </c>
      <c r="BO221" s="24" t="s">
        <v>29</v>
      </c>
      <c r="BP221" s="24" t="s">
        <v>29</v>
      </c>
      <c r="BQ221" s="24" t="s">
        <v>29</v>
      </c>
      <c r="BR221" s="24" t="s">
        <v>29</v>
      </c>
      <c r="BS221" s="24" t="s">
        <v>29</v>
      </c>
      <c r="BT221" s="24" t="s">
        <v>29</v>
      </c>
      <c r="BU221" s="24" t="s">
        <v>29</v>
      </c>
      <c r="BV221" s="24" t="s">
        <v>29</v>
      </c>
      <c r="BW221" s="24" t="s">
        <v>29</v>
      </c>
      <c r="BX221" s="24" t="s">
        <v>29</v>
      </c>
      <c r="BY221" s="24" t="s">
        <v>29</v>
      </c>
      <c r="BZ221" s="24" t="s">
        <v>29</v>
      </c>
      <c r="CA221" s="24" t="s">
        <v>29</v>
      </c>
      <c r="CB221" s="24" t="s">
        <v>29</v>
      </c>
    </row>
    <row r="222" spans="2:80" s="1" customFormat="1" ht="13.9" customHeight="1">
      <c r="B222" s="57" t="str">
        <f>Roster_Selection_Men!AB287&amp;" " &amp; "V "</f>
        <v xml:space="preserve">Union College V </v>
      </c>
      <c r="C222" s="57" t="str">
        <f>Roster_Selection_Men!AD287</f>
        <v>11-262432</v>
      </c>
      <c r="D222" s="57" t="str">
        <f>Roster_Selection_Men!AE287</f>
        <v>Dylan Barkdoll</v>
      </c>
      <c r="E222" s="58"/>
      <c r="F222" s="1" t="str">
        <f>IF(ISERROR(Individual_Scores_Men_Var!E222), " ", IF(Individual_Scores_Men_Var!E222 = "Yes", "Yes", "  "))</f>
        <v xml:space="preserve">  </v>
      </c>
      <c r="G222" s="24" t="s">
        <v>29</v>
      </c>
      <c r="H222" s="24" t="s">
        <v>29</v>
      </c>
      <c r="I222" s="24" t="s">
        <v>29</v>
      </c>
      <c r="J222" s="24" t="s">
        <v>29</v>
      </c>
      <c r="K222" s="24" t="s">
        <v>29</v>
      </c>
      <c r="L222" s="24" t="s">
        <v>29</v>
      </c>
      <c r="M222" s="24" t="s">
        <v>29</v>
      </c>
      <c r="N222" s="24" t="s">
        <v>29</v>
      </c>
      <c r="O222" s="24" t="s">
        <v>29</v>
      </c>
      <c r="P222" s="24" t="s">
        <v>29</v>
      </c>
      <c r="Q222" s="24" t="s">
        <v>29</v>
      </c>
      <c r="R222" s="24" t="s">
        <v>29</v>
      </c>
      <c r="S222" s="24" t="s">
        <v>29</v>
      </c>
      <c r="T222" s="24" t="s">
        <v>29</v>
      </c>
      <c r="U222" s="24" t="s">
        <v>29</v>
      </c>
      <c r="V222" s="24" t="s">
        <v>29</v>
      </c>
      <c r="W222" s="24" t="s">
        <v>29</v>
      </c>
      <c r="X222" s="24" t="s">
        <v>29</v>
      </c>
      <c r="Y222" s="24" t="s">
        <v>29</v>
      </c>
      <c r="Z222" s="24" t="s">
        <v>29</v>
      </c>
      <c r="AA222" s="24" t="s">
        <v>29</v>
      </c>
      <c r="AB222" s="24" t="s">
        <v>29</v>
      </c>
      <c r="AC222" s="24" t="s">
        <v>29</v>
      </c>
      <c r="AD222" s="24" t="s">
        <v>29</v>
      </c>
      <c r="AE222" s="24" t="s">
        <v>29</v>
      </c>
      <c r="AF222" s="24" t="s">
        <v>29</v>
      </c>
      <c r="AG222" s="24" t="s">
        <v>29</v>
      </c>
      <c r="AH222" s="24" t="s">
        <v>29</v>
      </c>
      <c r="AI222" s="24" t="s">
        <v>29</v>
      </c>
      <c r="AJ222" s="24" t="s">
        <v>29</v>
      </c>
      <c r="AK222" s="24" t="s">
        <v>29</v>
      </c>
      <c r="AL222" s="24" t="s">
        <v>29</v>
      </c>
      <c r="AM222" s="24" t="s">
        <v>29</v>
      </c>
      <c r="AN222" s="24" t="s">
        <v>29</v>
      </c>
      <c r="AO222" s="24" t="s">
        <v>29</v>
      </c>
      <c r="AP222" s="24" t="s">
        <v>29</v>
      </c>
      <c r="AQ222" s="24" t="s">
        <v>29</v>
      </c>
      <c r="AR222" s="24" t="s">
        <v>29</v>
      </c>
      <c r="AS222" s="24" t="s">
        <v>29</v>
      </c>
      <c r="AT222" s="24" t="s">
        <v>29</v>
      </c>
      <c r="AU222" s="24" t="s">
        <v>29</v>
      </c>
      <c r="AV222" s="24" t="s">
        <v>29</v>
      </c>
      <c r="AW222" s="24" t="s">
        <v>29</v>
      </c>
      <c r="AX222" s="24" t="s">
        <v>29</v>
      </c>
      <c r="AY222" s="24" t="s">
        <v>29</v>
      </c>
      <c r="AZ222" s="24" t="s">
        <v>29</v>
      </c>
      <c r="BA222" s="24" t="s">
        <v>29</v>
      </c>
      <c r="BB222" s="24" t="s">
        <v>29</v>
      </c>
      <c r="BC222" s="24" t="s">
        <v>29</v>
      </c>
      <c r="BD222" s="24" t="s">
        <v>29</v>
      </c>
      <c r="BE222" s="24" t="s">
        <v>29</v>
      </c>
      <c r="BF222" s="24" t="s">
        <v>29</v>
      </c>
      <c r="BG222" s="24" t="s">
        <v>29</v>
      </c>
      <c r="BH222" s="24" t="s">
        <v>29</v>
      </c>
      <c r="BI222" s="24" t="s">
        <v>29</v>
      </c>
      <c r="BJ222" s="24" t="s">
        <v>29</v>
      </c>
      <c r="BK222" s="24" t="s">
        <v>29</v>
      </c>
      <c r="BL222" s="24" t="s">
        <v>29</v>
      </c>
      <c r="BM222" s="24" t="s">
        <v>29</v>
      </c>
      <c r="BN222" s="24" t="s">
        <v>29</v>
      </c>
      <c r="BO222" s="24" t="s">
        <v>29</v>
      </c>
      <c r="BP222" s="24" t="s">
        <v>29</v>
      </c>
      <c r="BQ222" s="24" t="s">
        <v>29</v>
      </c>
      <c r="BR222" s="24" t="s">
        <v>29</v>
      </c>
      <c r="BS222" s="24" t="s">
        <v>29</v>
      </c>
      <c r="BT222" s="24" t="s">
        <v>29</v>
      </c>
      <c r="BU222" s="24" t="s">
        <v>29</v>
      </c>
      <c r="BV222" s="24" t="s">
        <v>29</v>
      </c>
      <c r="BW222" s="24" t="s">
        <v>29</v>
      </c>
      <c r="BX222" s="24" t="s">
        <v>29</v>
      </c>
      <c r="BY222" s="24" t="s">
        <v>29</v>
      </c>
      <c r="BZ222" s="24" t="s">
        <v>29</v>
      </c>
      <c r="CA222" s="24" t="s">
        <v>29</v>
      </c>
      <c r="CB222" s="24" t="s">
        <v>29</v>
      </c>
    </row>
    <row r="223" spans="2:80" s="1" customFormat="1" ht="13.9" customHeight="1">
      <c r="B223" s="57" t="str">
        <f>Roster_Selection_Men!AB288&amp;" " &amp; "V "</f>
        <v xml:space="preserve">Union College V </v>
      </c>
      <c r="C223" s="57" t="str">
        <f>Roster_Selection_Men!AD288</f>
        <v>17-18896</v>
      </c>
      <c r="D223" s="57" t="str">
        <f>Roster_Selection_Men!AE288</f>
        <v>Hunter Cain</v>
      </c>
      <c r="E223" s="58"/>
      <c r="F223" s="1" t="str">
        <f>IF(ISERROR(Individual_Scores_Men_Var!E223), " ", IF(Individual_Scores_Men_Var!E223 = "Yes", "Yes", "  "))</f>
        <v xml:space="preserve">  </v>
      </c>
      <c r="G223" s="24" t="s">
        <v>29</v>
      </c>
      <c r="H223" s="24" t="s">
        <v>29</v>
      </c>
      <c r="I223" s="24" t="s">
        <v>29</v>
      </c>
      <c r="J223" s="24" t="s">
        <v>29</v>
      </c>
      <c r="K223" s="24" t="s">
        <v>29</v>
      </c>
      <c r="L223" s="24" t="s">
        <v>29</v>
      </c>
      <c r="M223" s="24" t="s">
        <v>29</v>
      </c>
      <c r="N223" s="24" t="s">
        <v>29</v>
      </c>
      <c r="O223" s="24" t="s">
        <v>29</v>
      </c>
      <c r="P223" s="24" t="s">
        <v>29</v>
      </c>
      <c r="Q223" s="24" t="s">
        <v>29</v>
      </c>
      <c r="R223" s="24" t="s">
        <v>29</v>
      </c>
      <c r="S223" s="24" t="s">
        <v>29</v>
      </c>
      <c r="T223" s="24" t="s">
        <v>29</v>
      </c>
      <c r="U223" s="24" t="s">
        <v>29</v>
      </c>
      <c r="V223" s="24" t="s">
        <v>29</v>
      </c>
      <c r="W223" s="24" t="s">
        <v>29</v>
      </c>
      <c r="X223" s="24" t="s">
        <v>29</v>
      </c>
      <c r="Y223" s="24" t="s">
        <v>29</v>
      </c>
      <c r="Z223" s="24" t="s">
        <v>29</v>
      </c>
      <c r="AA223" s="24" t="s">
        <v>29</v>
      </c>
      <c r="AB223" s="24" t="s">
        <v>29</v>
      </c>
      <c r="AC223" s="24" t="s">
        <v>29</v>
      </c>
      <c r="AD223" s="24" t="s">
        <v>29</v>
      </c>
      <c r="AE223" s="24" t="s">
        <v>29</v>
      </c>
      <c r="AF223" s="24" t="s">
        <v>29</v>
      </c>
      <c r="AG223" s="24" t="s">
        <v>29</v>
      </c>
      <c r="AH223" s="24" t="s">
        <v>29</v>
      </c>
      <c r="AI223" s="24" t="s">
        <v>29</v>
      </c>
      <c r="AJ223" s="24" t="s">
        <v>29</v>
      </c>
      <c r="AK223" s="24" t="s">
        <v>29</v>
      </c>
      <c r="AL223" s="24" t="s">
        <v>29</v>
      </c>
      <c r="AM223" s="24" t="s">
        <v>29</v>
      </c>
      <c r="AN223" s="24" t="s">
        <v>29</v>
      </c>
      <c r="AO223" s="24" t="s">
        <v>29</v>
      </c>
      <c r="AP223" s="24" t="s">
        <v>29</v>
      </c>
      <c r="AQ223" s="24" t="s">
        <v>29</v>
      </c>
      <c r="AR223" s="24" t="s">
        <v>29</v>
      </c>
      <c r="AS223" s="24" t="s">
        <v>29</v>
      </c>
      <c r="AT223" s="24" t="s">
        <v>29</v>
      </c>
      <c r="AU223" s="24" t="s">
        <v>29</v>
      </c>
      <c r="AV223" s="24" t="s">
        <v>29</v>
      </c>
      <c r="AW223" s="24" t="s">
        <v>29</v>
      </c>
      <c r="AX223" s="24" t="s">
        <v>29</v>
      </c>
      <c r="AY223" s="24" t="s">
        <v>29</v>
      </c>
      <c r="AZ223" s="24" t="s">
        <v>29</v>
      </c>
      <c r="BA223" s="24" t="s">
        <v>29</v>
      </c>
      <c r="BB223" s="24" t="s">
        <v>29</v>
      </c>
      <c r="BC223" s="24" t="s">
        <v>29</v>
      </c>
      <c r="BD223" s="24" t="s">
        <v>29</v>
      </c>
      <c r="BE223" s="24" t="s">
        <v>29</v>
      </c>
      <c r="BF223" s="24" t="s">
        <v>29</v>
      </c>
      <c r="BG223" s="24" t="s">
        <v>29</v>
      </c>
      <c r="BH223" s="24" t="s">
        <v>29</v>
      </c>
      <c r="BI223" s="24" t="s">
        <v>29</v>
      </c>
      <c r="BJ223" s="24" t="s">
        <v>29</v>
      </c>
      <c r="BK223" s="24" t="s">
        <v>29</v>
      </c>
      <c r="BL223" s="24" t="s">
        <v>29</v>
      </c>
      <c r="BM223" s="24" t="s">
        <v>29</v>
      </c>
      <c r="BN223" s="24" t="s">
        <v>29</v>
      </c>
      <c r="BO223" s="24" t="s">
        <v>29</v>
      </c>
      <c r="BP223" s="24" t="s">
        <v>29</v>
      </c>
      <c r="BQ223" s="24" t="s">
        <v>29</v>
      </c>
      <c r="BR223" s="24" t="s">
        <v>29</v>
      </c>
      <c r="BS223" s="24" t="s">
        <v>29</v>
      </c>
      <c r="BT223" s="24" t="s">
        <v>29</v>
      </c>
      <c r="BU223" s="24" t="s">
        <v>29</v>
      </c>
      <c r="BV223" s="24" t="s">
        <v>29</v>
      </c>
      <c r="BW223" s="24" t="s">
        <v>29</v>
      </c>
      <c r="BX223" s="24" t="s">
        <v>29</v>
      </c>
      <c r="BY223" s="24" t="s">
        <v>29</v>
      </c>
      <c r="BZ223" s="24" t="s">
        <v>29</v>
      </c>
      <c r="CA223" s="24" t="s">
        <v>29</v>
      </c>
      <c r="CB223" s="24" t="s">
        <v>29</v>
      </c>
    </row>
    <row r="224" spans="2:80" s="1" customFormat="1" ht="13.9" customHeight="1">
      <c r="B224" s="57" t="str">
        <f>Roster_Selection_Men!AB289&amp;" " &amp; "V "</f>
        <v xml:space="preserve">Union College V </v>
      </c>
      <c r="C224" s="57" t="str">
        <f>Roster_Selection_Men!AD289</f>
        <v>4860-813</v>
      </c>
      <c r="D224" s="57" t="str">
        <f>Roster_Selection_Men!AE289</f>
        <v>Jeffrey Carter</v>
      </c>
      <c r="E224" s="58"/>
      <c r="F224" s="1" t="str">
        <f>IF(ISERROR(Individual_Scores_Men_Var!E224), " ", IF(Individual_Scores_Men_Var!E224 = "Yes", "Yes", "  "))</f>
        <v xml:space="preserve">  </v>
      </c>
      <c r="G224" s="24" t="s">
        <v>29</v>
      </c>
      <c r="H224" s="24" t="s">
        <v>29</v>
      </c>
      <c r="I224" s="24" t="s">
        <v>29</v>
      </c>
      <c r="J224" s="24" t="s">
        <v>29</v>
      </c>
      <c r="K224" s="24" t="s">
        <v>29</v>
      </c>
      <c r="L224" s="24" t="s">
        <v>29</v>
      </c>
      <c r="M224" s="24" t="s">
        <v>29</v>
      </c>
      <c r="N224" s="24" t="s">
        <v>29</v>
      </c>
      <c r="O224" s="24" t="s">
        <v>29</v>
      </c>
      <c r="P224" s="24" t="s">
        <v>29</v>
      </c>
      <c r="Q224" s="24" t="s">
        <v>29</v>
      </c>
      <c r="R224" s="24" t="s">
        <v>29</v>
      </c>
      <c r="S224" s="24" t="s">
        <v>29</v>
      </c>
      <c r="T224" s="24" t="s">
        <v>29</v>
      </c>
      <c r="U224" s="24" t="s">
        <v>29</v>
      </c>
      <c r="V224" s="24" t="s">
        <v>29</v>
      </c>
      <c r="W224" s="24" t="s">
        <v>29</v>
      </c>
      <c r="X224" s="24" t="s">
        <v>29</v>
      </c>
      <c r="Y224" s="24" t="s">
        <v>29</v>
      </c>
      <c r="Z224" s="24" t="s">
        <v>29</v>
      </c>
      <c r="AA224" s="24" t="s">
        <v>29</v>
      </c>
      <c r="AB224" s="24" t="s">
        <v>29</v>
      </c>
      <c r="AC224" s="24" t="s">
        <v>29</v>
      </c>
      <c r="AD224" s="24" t="s">
        <v>29</v>
      </c>
      <c r="AE224" s="24" t="s">
        <v>29</v>
      </c>
      <c r="AF224" s="24" t="s">
        <v>29</v>
      </c>
      <c r="AG224" s="24" t="s">
        <v>29</v>
      </c>
      <c r="AH224" s="24" t="s">
        <v>29</v>
      </c>
      <c r="AI224" s="24" t="s">
        <v>29</v>
      </c>
      <c r="AJ224" s="24" t="s">
        <v>29</v>
      </c>
      <c r="AK224" s="24" t="s">
        <v>29</v>
      </c>
      <c r="AL224" s="24" t="s">
        <v>29</v>
      </c>
      <c r="AM224" s="24" t="s">
        <v>29</v>
      </c>
      <c r="AN224" s="24" t="s">
        <v>29</v>
      </c>
      <c r="AO224" s="24" t="s">
        <v>29</v>
      </c>
      <c r="AP224" s="24" t="s">
        <v>29</v>
      </c>
      <c r="AQ224" s="24" t="s">
        <v>29</v>
      </c>
      <c r="AR224" s="24" t="s">
        <v>29</v>
      </c>
      <c r="AS224" s="24" t="s">
        <v>29</v>
      </c>
      <c r="AT224" s="24" t="s">
        <v>29</v>
      </c>
      <c r="AU224" s="24" t="s">
        <v>29</v>
      </c>
      <c r="AV224" s="24" t="s">
        <v>29</v>
      </c>
      <c r="AW224" s="24" t="s">
        <v>29</v>
      </c>
      <c r="AX224" s="24" t="s">
        <v>29</v>
      </c>
      <c r="AY224" s="24" t="s">
        <v>29</v>
      </c>
      <c r="AZ224" s="24" t="s">
        <v>29</v>
      </c>
      <c r="BA224" s="24" t="s">
        <v>29</v>
      </c>
      <c r="BB224" s="24" t="s">
        <v>29</v>
      </c>
      <c r="BC224" s="24" t="s">
        <v>29</v>
      </c>
      <c r="BD224" s="24" t="s">
        <v>29</v>
      </c>
      <c r="BE224" s="24" t="s">
        <v>29</v>
      </c>
      <c r="BF224" s="24" t="s">
        <v>29</v>
      </c>
      <c r="BG224" s="24" t="s">
        <v>29</v>
      </c>
      <c r="BH224" s="24" t="s">
        <v>29</v>
      </c>
      <c r="BI224" s="24" t="s">
        <v>29</v>
      </c>
      <c r="BJ224" s="24" t="s">
        <v>29</v>
      </c>
      <c r="BK224" s="24" t="s">
        <v>29</v>
      </c>
      <c r="BL224" s="24" t="s">
        <v>29</v>
      </c>
      <c r="BM224" s="24" t="s">
        <v>29</v>
      </c>
      <c r="BN224" s="24" t="s">
        <v>29</v>
      </c>
      <c r="BO224" s="24" t="s">
        <v>29</v>
      </c>
      <c r="BP224" s="24" t="s">
        <v>29</v>
      </c>
      <c r="BQ224" s="24" t="s">
        <v>29</v>
      </c>
      <c r="BR224" s="24" t="s">
        <v>29</v>
      </c>
      <c r="BS224" s="24" t="s">
        <v>29</v>
      </c>
      <c r="BT224" s="24" t="s">
        <v>29</v>
      </c>
      <c r="BU224" s="24" t="s">
        <v>29</v>
      </c>
      <c r="BV224" s="24" t="s">
        <v>29</v>
      </c>
      <c r="BW224" s="24" t="s">
        <v>29</v>
      </c>
      <c r="BX224" s="24" t="s">
        <v>29</v>
      </c>
      <c r="BY224" s="24" t="s">
        <v>29</v>
      </c>
      <c r="BZ224" s="24" t="s">
        <v>29</v>
      </c>
      <c r="CA224" s="24" t="s">
        <v>29</v>
      </c>
      <c r="CB224" s="24" t="s">
        <v>29</v>
      </c>
    </row>
    <row r="225" spans="2:80" s="1" customFormat="1" ht="13.9" customHeight="1">
      <c r="B225" s="57" t="str">
        <f>Roster_Selection_Men!AB290&amp;" " &amp; "V "</f>
        <v xml:space="preserve">Union College V </v>
      </c>
      <c r="C225" s="57" t="str">
        <f>Roster_Selection_Men!AD290</f>
        <v>20-21971</v>
      </c>
      <c r="D225" s="57" t="str">
        <f>Roster_Selection_Men!AE290</f>
        <v>Michael Dixon</v>
      </c>
      <c r="E225" s="58"/>
      <c r="F225" s="1" t="str">
        <f>IF(ISERROR(Individual_Scores_Men_Var!E225), " ", IF(Individual_Scores_Men_Var!E225 = "Yes", "Yes", "  "))</f>
        <v xml:space="preserve">  </v>
      </c>
      <c r="G225" s="24" t="s">
        <v>29</v>
      </c>
      <c r="H225" s="24" t="s">
        <v>29</v>
      </c>
      <c r="I225" s="24" t="s">
        <v>29</v>
      </c>
      <c r="J225" s="24" t="s">
        <v>29</v>
      </c>
      <c r="K225" s="24" t="s">
        <v>29</v>
      </c>
      <c r="L225" s="24" t="s">
        <v>29</v>
      </c>
      <c r="M225" s="24" t="s">
        <v>29</v>
      </c>
      <c r="N225" s="24" t="s">
        <v>29</v>
      </c>
      <c r="O225" s="24" t="s">
        <v>29</v>
      </c>
      <c r="P225" s="24" t="s">
        <v>29</v>
      </c>
      <c r="Q225" s="24" t="s">
        <v>29</v>
      </c>
      <c r="R225" s="24" t="s">
        <v>29</v>
      </c>
      <c r="S225" s="24" t="s">
        <v>29</v>
      </c>
      <c r="T225" s="24" t="s">
        <v>29</v>
      </c>
      <c r="U225" s="24" t="s">
        <v>29</v>
      </c>
      <c r="V225" s="24" t="s">
        <v>29</v>
      </c>
      <c r="W225" s="24" t="s">
        <v>29</v>
      </c>
      <c r="X225" s="24" t="s">
        <v>29</v>
      </c>
      <c r="Y225" s="24" t="s">
        <v>29</v>
      </c>
      <c r="Z225" s="24" t="s">
        <v>29</v>
      </c>
      <c r="AA225" s="24" t="s">
        <v>29</v>
      </c>
      <c r="AB225" s="24" t="s">
        <v>29</v>
      </c>
      <c r="AC225" s="24" t="s">
        <v>29</v>
      </c>
      <c r="AD225" s="24" t="s">
        <v>29</v>
      </c>
      <c r="AE225" s="24" t="s">
        <v>29</v>
      </c>
      <c r="AF225" s="24" t="s">
        <v>29</v>
      </c>
      <c r="AG225" s="24" t="s">
        <v>29</v>
      </c>
      <c r="AH225" s="24" t="s">
        <v>29</v>
      </c>
      <c r="AI225" s="24" t="s">
        <v>29</v>
      </c>
      <c r="AJ225" s="24" t="s">
        <v>29</v>
      </c>
      <c r="AK225" s="24" t="s">
        <v>29</v>
      </c>
      <c r="AL225" s="24" t="s">
        <v>29</v>
      </c>
      <c r="AM225" s="24" t="s">
        <v>29</v>
      </c>
      <c r="AN225" s="24" t="s">
        <v>29</v>
      </c>
      <c r="AO225" s="24" t="s">
        <v>29</v>
      </c>
      <c r="AP225" s="24" t="s">
        <v>29</v>
      </c>
      <c r="AQ225" s="24" t="s">
        <v>29</v>
      </c>
      <c r="AR225" s="24" t="s">
        <v>29</v>
      </c>
      <c r="AS225" s="24" t="s">
        <v>29</v>
      </c>
      <c r="AT225" s="24" t="s">
        <v>29</v>
      </c>
      <c r="AU225" s="24" t="s">
        <v>29</v>
      </c>
      <c r="AV225" s="24" t="s">
        <v>29</v>
      </c>
      <c r="AW225" s="24" t="s">
        <v>29</v>
      </c>
      <c r="AX225" s="24" t="s">
        <v>29</v>
      </c>
      <c r="AY225" s="24" t="s">
        <v>29</v>
      </c>
      <c r="AZ225" s="24" t="s">
        <v>29</v>
      </c>
      <c r="BA225" s="24" t="s">
        <v>29</v>
      </c>
      <c r="BB225" s="24" t="s">
        <v>29</v>
      </c>
      <c r="BC225" s="24" t="s">
        <v>29</v>
      </c>
      <c r="BD225" s="24" t="s">
        <v>29</v>
      </c>
      <c r="BE225" s="24" t="s">
        <v>29</v>
      </c>
      <c r="BF225" s="24" t="s">
        <v>29</v>
      </c>
      <c r="BG225" s="24" t="s">
        <v>29</v>
      </c>
      <c r="BH225" s="24" t="s">
        <v>29</v>
      </c>
      <c r="BI225" s="24" t="s">
        <v>29</v>
      </c>
      <c r="BJ225" s="24" t="s">
        <v>29</v>
      </c>
      <c r="BK225" s="24" t="s">
        <v>29</v>
      </c>
      <c r="BL225" s="24" t="s">
        <v>29</v>
      </c>
      <c r="BM225" s="24" t="s">
        <v>29</v>
      </c>
      <c r="BN225" s="24" t="s">
        <v>29</v>
      </c>
      <c r="BO225" s="24" t="s">
        <v>29</v>
      </c>
      <c r="BP225" s="24" t="s">
        <v>29</v>
      </c>
      <c r="BQ225" s="24" t="s">
        <v>29</v>
      </c>
      <c r="BR225" s="24" t="s">
        <v>29</v>
      </c>
      <c r="BS225" s="24" t="s">
        <v>29</v>
      </c>
      <c r="BT225" s="24" t="s">
        <v>29</v>
      </c>
      <c r="BU225" s="24" t="s">
        <v>29</v>
      </c>
      <c r="BV225" s="24" t="s">
        <v>29</v>
      </c>
      <c r="BW225" s="24" t="s">
        <v>29</v>
      </c>
      <c r="BX225" s="24" t="s">
        <v>29</v>
      </c>
      <c r="BY225" s="24" t="s">
        <v>29</v>
      </c>
      <c r="BZ225" s="24" t="s">
        <v>29</v>
      </c>
      <c r="CA225" s="24" t="s">
        <v>29</v>
      </c>
      <c r="CB225" s="24" t="s">
        <v>29</v>
      </c>
    </row>
    <row r="226" spans="2:80" s="1" customFormat="1" ht="13.9" customHeight="1">
      <c r="B226" s="57" t="str">
        <f>Roster_Selection_Men!AB291&amp;" " &amp; "V "</f>
        <v xml:space="preserve">Union College V </v>
      </c>
      <c r="C226" s="57" t="str">
        <f>Roster_Selection_Men!AD291</f>
        <v>15-128090</v>
      </c>
      <c r="D226" s="57" t="str">
        <f>Roster_Selection_Men!AE291</f>
        <v>Rieley Ulanday</v>
      </c>
      <c r="E226" s="58"/>
      <c r="F226" s="1" t="str">
        <f>IF(ISERROR(Individual_Scores_Men_Var!E226), " ", IF(Individual_Scores_Men_Var!E226 = "Yes", "Yes", "  "))</f>
        <v xml:space="preserve">  </v>
      </c>
      <c r="G226" s="24" t="s">
        <v>29</v>
      </c>
      <c r="H226" s="24" t="s">
        <v>29</v>
      </c>
      <c r="I226" s="24" t="s">
        <v>29</v>
      </c>
      <c r="J226" s="24" t="s">
        <v>29</v>
      </c>
      <c r="K226" s="24" t="s">
        <v>29</v>
      </c>
      <c r="L226" s="24" t="s">
        <v>29</v>
      </c>
      <c r="M226" s="24" t="s">
        <v>29</v>
      </c>
      <c r="N226" s="24" t="s">
        <v>29</v>
      </c>
      <c r="O226" s="24" t="s">
        <v>29</v>
      </c>
      <c r="P226" s="24" t="s">
        <v>29</v>
      </c>
      <c r="Q226" s="24" t="s">
        <v>29</v>
      </c>
      <c r="R226" s="24" t="s">
        <v>29</v>
      </c>
      <c r="S226" s="24" t="s">
        <v>29</v>
      </c>
      <c r="T226" s="24" t="s">
        <v>29</v>
      </c>
      <c r="U226" s="24" t="s">
        <v>29</v>
      </c>
      <c r="V226" s="24" t="s">
        <v>29</v>
      </c>
      <c r="W226" s="24" t="s">
        <v>29</v>
      </c>
      <c r="X226" s="24" t="s">
        <v>29</v>
      </c>
      <c r="Y226" s="24" t="s">
        <v>29</v>
      </c>
      <c r="Z226" s="24" t="s">
        <v>29</v>
      </c>
      <c r="AA226" s="24" t="s">
        <v>29</v>
      </c>
      <c r="AB226" s="24" t="s">
        <v>29</v>
      </c>
      <c r="AC226" s="24" t="s">
        <v>29</v>
      </c>
      <c r="AD226" s="24" t="s">
        <v>29</v>
      </c>
      <c r="AE226" s="24" t="s">
        <v>29</v>
      </c>
      <c r="AF226" s="24" t="s">
        <v>29</v>
      </c>
      <c r="AG226" s="24" t="s">
        <v>29</v>
      </c>
      <c r="AH226" s="24" t="s">
        <v>29</v>
      </c>
      <c r="AI226" s="24" t="s">
        <v>29</v>
      </c>
      <c r="AJ226" s="24" t="s">
        <v>29</v>
      </c>
      <c r="AK226" s="24" t="s">
        <v>29</v>
      </c>
      <c r="AL226" s="24" t="s">
        <v>29</v>
      </c>
      <c r="AM226" s="24" t="s">
        <v>29</v>
      </c>
      <c r="AN226" s="24" t="s">
        <v>29</v>
      </c>
      <c r="AO226" s="24" t="s">
        <v>29</v>
      </c>
      <c r="AP226" s="24" t="s">
        <v>29</v>
      </c>
      <c r="AQ226" s="24" t="s">
        <v>29</v>
      </c>
      <c r="AR226" s="24" t="s">
        <v>29</v>
      </c>
      <c r="AS226" s="24" t="s">
        <v>29</v>
      </c>
      <c r="AT226" s="24" t="s">
        <v>29</v>
      </c>
      <c r="AU226" s="24" t="s">
        <v>29</v>
      </c>
      <c r="AV226" s="24" t="s">
        <v>29</v>
      </c>
      <c r="AW226" s="24" t="s">
        <v>29</v>
      </c>
      <c r="AX226" s="24" t="s">
        <v>29</v>
      </c>
      <c r="AY226" s="24" t="s">
        <v>29</v>
      </c>
      <c r="AZ226" s="24" t="s">
        <v>29</v>
      </c>
      <c r="BA226" s="24" t="s">
        <v>29</v>
      </c>
      <c r="BB226" s="24" t="s">
        <v>29</v>
      </c>
      <c r="BC226" s="24" t="s">
        <v>29</v>
      </c>
      <c r="BD226" s="24" t="s">
        <v>29</v>
      </c>
      <c r="BE226" s="24" t="s">
        <v>29</v>
      </c>
      <c r="BF226" s="24" t="s">
        <v>29</v>
      </c>
      <c r="BG226" s="24" t="s">
        <v>29</v>
      </c>
      <c r="BH226" s="24" t="s">
        <v>29</v>
      </c>
      <c r="BI226" s="24" t="s">
        <v>29</v>
      </c>
      <c r="BJ226" s="24" t="s">
        <v>29</v>
      </c>
      <c r="BK226" s="24" t="s">
        <v>29</v>
      </c>
      <c r="BL226" s="24" t="s">
        <v>29</v>
      </c>
      <c r="BM226" s="24" t="s">
        <v>29</v>
      </c>
      <c r="BN226" s="24" t="s">
        <v>29</v>
      </c>
      <c r="BO226" s="24" t="s">
        <v>29</v>
      </c>
      <c r="BP226" s="24" t="s">
        <v>29</v>
      </c>
      <c r="BQ226" s="24" t="s">
        <v>29</v>
      </c>
      <c r="BR226" s="24" t="s">
        <v>29</v>
      </c>
      <c r="BS226" s="24" t="s">
        <v>29</v>
      </c>
      <c r="BT226" s="24" t="s">
        <v>29</v>
      </c>
      <c r="BU226" s="24" t="s">
        <v>29</v>
      </c>
      <c r="BV226" s="24" t="s">
        <v>29</v>
      </c>
      <c r="BW226" s="24" t="s">
        <v>29</v>
      </c>
      <c r="BX226" s="24" t="s">
        <v>29</v>
      </c>
      <c r="BY226" s="24" t="s">
        <v>29</v>
      </c>
      <c r="BZ226" s="24" t="s">
        <v>29</v>
      </c>
      <c r="CA226" s="24" t="s">
        <v>29</v>
      </c>
      <c r="CB226" s="24" t="s">
        <v>29</v>
      </c>
    </row>
    <row r="227" spans="2:80" s="1" customFormat="1" ht="13.9" customHeight="1">
      <c r="B227" s="57" t="str">
        <f>Roster_Selection_Men!AB292&amp;" " &amp; "V "</f>
        <v xml:space="preserve">Union College V </v>
      </c>
      <c r="C227" s="57" t="str">
        <f>Roster_Selection_Men!AD292</f>
        <v>19-39497</v>
      </c>
      <c r="D227" s="57" t="str">
        <f>Roster_Selection_Men!AE292</f>
        <v>Zack Lipson</v>
      </c>
      <c r="E227" s="58"/>
      <c r="F227" s="1" t="str">
        <f>IF(ISERROR(Individual_Scores_Men_Var!E227), " ", IF(Individual_Scores_Men_Var!E227 = "Yes", "Yes", "  "))</f>
        <v xml:space="preserve">  </v>
      </c>
      <c r="G227" s="24" t="s">
        <v>29</v>
      </c>
      <c r="H227" s="24" t="s">
        <v>29</v>
      </c>
      <c r="I227" s="24" t="s">
        <v>29</v>
      </c>
      <c r="J227" s="24" t="s">
        <v>29</v>
      </c>
      <c r="K227" s="24" t="s">
        <v>29</v>
      </c>
      <c r="L227" s="24" t="s">
        <v>29</v>
      </c>
      <c r="M227" s="24" t="s">
        <v>29</v>
      </c>
      <c r="N227" s="24" t="s">
        <v>29</v>
      </c>
      <c r="O227" s="24" t="s">
        <v>29</v>
      </c>
      <c r="P227" s="24" t="s">
        <v>29</v>
      </c>
      <c r="Q227" s="24" t="s">
        <v>29</v>
      </c>
      <c r="R227" s="24" t="s">
        <v>29</v>
      </c>
      <c r="S227" s="24" t="s">
        <v>29</v>
      </c>
      <c r="T227" s="24" t="s">
        <v>29</v>
      </c>
      <c r="U227" s="24" t="s">
        <v>29</v>
      </c>
      <c r="V227" s="24" t="s">
        <v>29</v>
      </c>
      <c r="W227" s="24" t="s">
        <v>29</v>
      </c>
      <c r="X227" s="24" t="s">
        <v>29</v>
      </c>
      <c r="Y227" s="24" t="s">
        <v>29</v>
      </c>
      <c r="Z227" s="24" t="s">
        <v>29</v>
      </c>
      <c r="AA227" s="24" t="s">
        <v>29</v>
      </c>
      <c r="AB227" s="24" t="s">
        <v>29</v>
      </c>
      <c r="AC227" s="24" t="s">
        <v>29</v>
      </c>
      <c r="AD227" s="24" t="s">
        <v>29</v>
      </c>
      <c r="AE227" s="24" t="s">
        <v>29</v>
      </c>
      <c r="AF227" s="24" t="s">
        <v>29</v>
      </c>
      <c r="AG227" s="24" t="s">
        <v>29</v>
      </c>
      <c r="AH227" s="24" t="s">
        <v>29</v>
      </c>
      <c r="AI227" s="24" t="s">
        <v>29</v>
      </c>
      <c r="AJ227" s="24" t="s">
        <v>29</v>
      </c>
      <c r="AK227" s="24" t="s">
        <v>29</v>
      </c>
      <c r="AL227" s="24" t="s">
        <v>29</v>
      </c>
      <c r="AM227" s="24" t="s">
        <v>29</v>
      </c>
      <c r="AN227" s="24" t="s">
        <v>29</v>
      </c>
      <c r="AO227" s="24" t="s">
        <v>29</v>
      </c>
      <c r="AP227" s="24" t="s">
        <v>29</v>
      </c>
      <c r="AQ227" s="24" t="s">
        <v>29</v>
      </c>
      <c r="AR227" s="24" t="s">
        <v>29</v>
      </c>
      <c r="AS227" s="24" t="s">
        <v>29</v>
      </c>
      <c r="AT227" s="24" t="s">
        <v>29</v>
      </c>
      <c r="AU227" s="24" t="s">
        <v>29</v>
      </c>
      <c r="AV227" s="24" t="s">
        <v>29</v>
      </c>
      <c r="AW227" s="24" t="s">
        <v>29</v>
      </c>
      <c r="AX227" s="24" t="s">
        <v>29</v>
      </c>
      <c r="AY227" s="24" t="s">
        <v>29</v>
      </c>
      <c r="AZ227" s="24" t="s">
        <v>29</v>
      </c>
      <c r="BA227" s="24" t="s">
        <v>29</v>
      </c>
      <c r="BB227" s="24" t="s">
        <v>29</v>
      </c>
      <c r="BC227" s="24" t="s">
        <v>29</v>
      </c>
      <c r="BD227" s="24" t="s">
        <v>29</v>
      </c>
      <c r="BE227" s="24" t="s">
        <v>29</v>
      </c>
      <c r="BF227" s="24" t="s">
        <v>29</v>
      </c>
      <c r="BG227" s="24" t="s">
        <v>29</v>
      </c>
      <c r="BH227" s="24" t="s">
        <v>29</v>
      </c>
      <c r="BI227" s="24" t="s">
        <v>29</v>
      </c>
      <c r="BJ227" s="24" t="s">
        <v>29</v>
      </c>
      <c r="BK227" s="24" t="s">
        <v>29</v>
      </c>
      <c r="BL227" s="24" t="s">
        <v>29</v>
      </c>
      <c r="BM227" s="24" t="s">
        <v>29</v>
      </c>
      <c r="BN227" s="24" t="s">
        <v>29</v>
      </c>
      <c r="BO227" s="24" t="s">
        <v>29</v>
      </c>
      <c r="BP227" s="24" t="s">
        <v>29</v>
      </c>
      <c r="BQ227" s="24" t="s">
        <v>29</v>
      </c>
      <c r="BR227" s="24" t="s">
        <v>29</v>
      </c>
      <c r="BS227" s="24" t="s">
        <v>29</v>
      </c>
      <c r="BT227" s="24" t="s">
        <v>29</v>
      </c>
      <c r="BU227" s="24" t="s">
        <v>29</v>
      </c>
      <c r="BV227" s="24" t="s">
        <v>29</v>
      </c>
      <c r="BW227" s="24" t="s">
        <v>29</v>
      </c>
      <c r="BX227" s="24" t="s">
        <v>29</v>
      </c>
      <c r="BY227" s="24" t="s">
        <v>29</v>
      </c>
      <c r="BZ227" s="24" t="s">
        <v>29</v>
      </c>
      <c r="CA227" s="24" t="s">
        <v>29</v>
      </c>
      <c r="CB227" s="24" t="s">
        <v>29</v>
      </c>
    </row>
    <row r="228" spans="2:80" s="1" customFormat="1" ht="13.9" customHeight="1">
      <c r="B228" s="57" t="s">
        <v>761</v>
      </c>
      <c r="C228" s="59" t="str">
        <f>Individual_Scores_Men_Var!C228</f>
        <v/>
      </c>
      <c r="D228" s="60" t="str">
        <f>Individual_Scores_Men_Var!D228</f>
        <v/>
      </c>
      <c r="E228" s="58"/>
      <c r="F228" s="13"/>
      <c r="G228" s="24" t="s">
        <v>29</v>
      </c>
      <c r="H228" s="24" t="s">
        <v>29</v>
      </c>
      <c r="I228" s="24" t="s">
        <v>29</v>
      </c>
      <c r="J228" s="24" t="s">
        <v>29</v>
      </c>
      <c r="K228" s="24" t="s">
        <v>29</v>
      </c>
      <c r="L228" s="24" t="s">
        <v>29</v>
      </c>
      <c r="M228" s="24" t="s">
        <v>29</v>
      </c>
      <c r="N228" s="24" t="s">
        <v>29</v>
      </c>
      <c r="O228" s="24" t="s">
        <v>29</v>
      </c>
      <c r="P228" s="24" t="s">
        <v>29</v>
      </c>
      <c r="Q228" s="24" t="s">
        <v>29</v>
      </c>
      <c r="R228" s="24" t="s">
        <v>29</v>
      </c>
      <c r="S228" s="24" t="s">
        <v>29</v>
      </c>
      <c r="T228" s="24" t="s">
        <v>29</v>
      </c>
      <c r="U228" s="24" t="s">
        <v>29</v>
      </c>
      <c r="V228" s="24" t="s">
        <v>29</v>
      </c>
      <c r="W228" s="24" t="s">
        <v>29</v>
      </c>
      <c r="X228" s="24" t="s">
        <v>29</v>
      </c>
      <c r="Y228" s="24" t="s">
        <v>29</v>
      </c>
      <c r="Z228" s="24" t="s">
        <v>29</v>
      </c>
      <c r="AA228" s="24" t="s">
        <v>29</v>
      </c>
      <c r="AB228" s="24" t="s">
        <v>29</v>
      </c>
      <c r="AC228" s="24" t="s">
        <v>29</v>
      </c>
      <c r="AD228" s="24" t="s">
        <v>29</v>
      </c>
      <c r="AE228" s="24" t="s">
        <v>29</v>
      </c>
      <c r="AF228" s="24" t="s">
        <v>29</v>
      </c>
      <c r="AG228" s="24" t="s">
        <v>29</v>
      </c>
      <c r="AH228" s="24" t="s">
        <v>29</v>
      </c>
      <c r="AI228" s="24" t="s">
        <v>29</v>
      </c>
      <c r="AJ228" s="24" t="s">
        <v>29</v>
      </c>
      <c r="AK228" s="24" t="s">
        <v>29</v>
      </c>
      <c r="AL228" s="24" t="s">
        <v>29</v>
      </c>
      <c r="AM228" s="24" t="s">
        <v>29</v>
      </c>
      <c r="AN228" s="24" t="s">
        <v>29</v>
      </c>
      <c r="AO228" s="24" t="s">
        <v>29</v>
      </c>
      <c r="AP228" s="24" t="s">
        <v>29</v>
      </c>
      <c r="AQ228" s="24" t="s">
        <v>29</v>
      </c>
      <c r="AR228" s="24" t="s">
        <v>29</v>
      </c>
      <c r="AS228" s="24" t="s">
        <v>29</v>
      </c>
      <c r="AT228" s="24" t="s">
        <v>29</v>
      </c>
      <c r="AU228" s="24" t="s">
        <v>29</v>
      </c>
      <c r="AV228" s="24" t="s">
        <v>29</v>
      </c>
      <c r="AW228" s="24" t="s">
        <v>29</v>
      </c>
      <c r="AX228" s="24" t="s">
        <v>29</v>
      </c>
      <c r="AY228" s="24" t="s">
        <v>29</v>
      </c>
      <c r="AZ228" s="24" t="s">
        <v>29</v>
      </c>
      <c r="BA228" s="24" t="s">
        <v>29</v>
      </c>
      <c r="BB228" s="24" t="s">
        <v>29</v>
      </c>
      <c r="BC228" s="24" t="s">
        <v>29</v>
      </c>
      <c r="BD228" s="24" t="s">
        <v>29</v>
      </c>
      <c r="BE228" s="24" t="s">
        <v>29</v>
      </c>
      <c r="BF228" s="24" t="s">
        <v>29</v>
      </c>
      <c r="BG228" s="24" t="s">
        <v>29</v>
      </c>
      <c r="BH228" s="24" t="s">
        <v>29</v>
      </c>
      <c r="BI228" s="24" t="s">
        <v>29</v>
      </c>
      <c r="BJ228" s="24" t="s">
        <v>29</v>
      </c>
      <c r="BK228" s="24" t="s">
        <v>29</v>
      </c>
      <c r="BL228" s="24" t="s">
        <v>29</v>
      </c>
      <c r="BM228" s="24" t="s">
        <v>29</v>
      </c>
      <c r="BN228" s="24" t="s">
        <v>29</v>
      </c>
      <c r="BO228" s="24" t="s">
        <v>29</v>
      </c>
      <c r="BP228" s="24" t="s">
        <v>29</v>
      </c>
      <c r="BQ228" s="24" t="s">
        <v>29</v>
      </c>
      <c r="BR228" s="24" t="s">
        <v>29</v>
      </c>
      <c r="BS228" s="24" t="s">
        <v>29</v>
      </c>
      <c r="BT228" s="24" t="s">
        <v>29</v>
      </c>
      <c r="BU228" s="24" t="s">
        <v>29</v>
      </c>
      <c r="BV228" s="24" t="s">
        <v>29</v>
      </c>
      <c r="BW228" s="24" t="s">
        <v>29</v>
      </c>
      <c r="BX228" s="24" t="s">
        <v>29</v>
      </c>
      <c r="BY228" s="24" t="s">
        <v>29</v>
      </c>
      <c r="BZ228" s="24" t="s">
        <v>29</v>
      </c>
      <c r="CA228" s="24" t="s">
        <v>29</v>
      </c>
      <c r="CB228" s="24" t="s">
        <v>29</v>
      </c>
    </row>
    <row r="229" spans="2:80" s="1" customFormat="1" ht="13.9" customHeight="1">
      <c r="B229" s="57" t="s">
        <v>761</v>
      </c>
      <c r="C229" s="59" t="str">
        <f>Individual_Scores_Men_Var!C229</f>
        <v/>
      </c>
      <c r="D229" s="60" t="str">
        <f>Individual_Scores_Men_Var!D229</f>
        <v/>
      </c>
      <c r="E229" s="58"/>
      <c r="F229" s="13"/>
      <c r="G229" s="24" t="s">
        <v>29</v>
      </c>
      <c r="H229" s="24" t="s">
        <v>29</v>
      </c>
      <c r="I229" s="24" t="s">
        <v>29</v>
      </c>
      <c r="J229" s="24" t="s">
        <v>29</v>
      </c>
      <c r="K229" s="24" t="s">
        <v>29</v>
      </c>
      <c r="L229" s="24" t="s">
        <v>29</v>
      </c>
      <c r="M229" s="24" t="s">
        <v>29</v>
      </c>
      <c r="N229" s="24" t="s">
        <v>29</v>
      </c>
      <c r="O229" s="24" t="s">
        <v>29</v>
      </c>
      <c r="P229" s="24" t="s">
        <v>29</v>
      </c>
      <c r="Q229" s="24" t="s">
        <v>29</v>
      </c>
      <c r="R229" s="24" t="s">
        <v>29</v>
      </c>
      <c r="S229" s="24" t="s">
        <v>29</v>
      </c>
      <c r="T229" s="24" t="s">
        <v>29</v>
      </c>
      <c r="U229" s="24" t="s">
        <v>29</v>
      </c>
      <c r="V229" s="24" t="s">
        <v>29</v>
      </c>
      <c r="W229" s="24" t="s">
        <v>29</v>
      </c>
      <c r="X229" s="24" t="s">
        <v>29</v>
      </c>
      <c r="Y229" s="24" t="s">
        <v>29</v>
      </c>
      <c r="Z229" s="24" t="s">
        <v>29</v>
      </c>
      <c r="AA229" s="24" t="s">
        <v>29</v>
      </c>
      <c r="AB229" s="24" t="s">
        <v>29</v>
      </c>
      <c r="AC229" s="24" t="s">
        <v>29</v>
      </c>
      <c r="AD229" s="24" t="s">
        <v>29</v>
      </c>
      <c r="AE229" s="24" t="s">
        <v>29</v>
      </c>
      <c r="AF229" s="24" t="s">
        <v>29</v>
      </c>
      <c r="AG229" s="24" t="s">
        <v>29</v>
      </c>
      <c r="AH229" s="24" t="s">
        <v>29</v>
      </c>
      <c r="AI229" s="24" t="s">
        <v>29</v>
      </c>
      <c r="AJ229" s="24" t="s">
        <v>29</v>
      </c>
      <c r="AK229" s="24" t="s">
        <v>29</v>
      </c>
      <c r="AL229" s="24" t="s">
        <v>29</v>
      </c>
      <c r="AM229" s="24" t="s">
        <v>29</v>
      </c>
      <c r="AN229" s="24" t="s">
        <v>29</v>
      </c>
      <c r="AO229" s="24" t="s">
        <v>29</v>
      </c>
      <c r="AP229" s="24" t="s">
        <v>29</v>
      </c>
      <c r="AQ229" s="24" t="s">
        <v>29</v>
      </c>
      <c r="AR229" s="24" t="s">
        <v>29</v>
      </c>
      <c r="AS229" s="24" t="s">
        <v>29</v>
      </c>
      <c r="AT229" s="24" t="s">
        <v>29</v>
      </c>
      <c r="AU229" s="24" t="s">
        <v>29</v>
      </c>
      <c r="AV229" s="24" t="s">
        <v>29</v>
      </c>
      <c r="AW229" s="24" t="s">
        <v>29</v>
      </c>
      <c r="AX229" s="24" t="s">
        <v>29</v>
      </c>
      <c r="AY229" s="24" t="s">
        <v>29</v>
      </c>
      <c r="AZ229" s="24" t="s">
        <v>29</v>
      </c>
      <c r="BA229" s="24" t="s">
        <v>29</v>
      </c>
      <c r="BB229" s="24" t="s">
        <v>29</v>
      </c>
      <c r="BC229" s="24" t="s">
        <v>29</v>
      </c>
      <c r="BD229" s="24" t="s">
        <v>29</v>
      </c>
      <c r="BE229" s="24" t="s">
        <v>29</v>
      </c>
      <c r="BF229" s="24" t="s">
        <v>29</v>
      </c>
      <c r="BG229" s="24" t="s">
        <v>29</v>
      </c>
      <c r="BH229" s="24" t="s">
        <v>29</v>
      </c>
      <c r="BI229" s="24" t="s">
        <v>29</v>
      </c>
      <c r="BJ229" s="24" t="s">
        <v>29</v>
      </c>
      <c r="BK229" s="24" t="s">
        <v>29</v>
      </c>
      <c r="BL229" s="24" t="s">
        <v>29</v>
      </c>
      <c r="BM229" s="24" t="s">
        <v>29</v>
      </c>
      <c r="BN229" s="24" t="s">
        <v>29</v>
      </c>
      <c r="BO229" s="24" t="s">
        <v>29</v>
      </c>
      <c r="BP229" s="24" t="s">
        <v>29</v>
      </c>
      <c r="BQ229" s="24" t="s">
        <v>29</v>
      </c>
      <c r="BR229" s="24" t="s">
        <v>29</v>
      </c>
      <c r="BS229" s="24" t="s">
        <v>29</v>
      </c>
      <c r="BT229" s="24" t="s">
        <v>29</v>
      </c>
      <c r="BU229" s="24" t="s">
        <v>29</v>
      </c>
      <c r="BV229" s="24" t="s">
        <v>29</v>
      </c>
      <c r="BW229" s="24" t="s">
        <v>29</v>
      </c>
      <c r="BX229" s="24" t="s">
        <v>29</v>
      </c>
      <c r="BY229" s="24" t="s">
        <v>29</v>
      </c>
      <c r="BZ229" s="24" t="s">
        <v>29</v>
      </c>
      <c r="CA229" s="24" t="s">
        <v>29</v>
      </c>
      <c r="CB229" s="24" t="s">
        <v>29</v>
      </c>
    </row>
    <row r="230" spans="2:80" s="1" customFormat="1" ht="13.9" customHeight="1">
      <c r="B230" s="57" t="s">
        <v>761</v>
      </c>
      <c r="C230" s="59" t="str">
        <f>Individual_Scores_Men_Var!C230</f>
        <v/>
      </c>
      <c r="D230" s="60" t="str">
        <f>Individual_Scores_Men_Var!D230</f>
        <v/>
      </c>
      <c r="E230" s="58"/>
      <c r="F230" s="13"/>
      <c r="G230" s="24" t="s">
        <v>29</v>
      </c>
      <c r="H230" s="24" t="s">
        <v>29</v>
      </c>
      <c r="I230" s="24" t="s">
        <v>29</v>
      </c>
      <c r="J230" s="24" t="s">
        <v>29</v>
      </c>
      <c r="K230" s="24" t="s">
        <v>29</v>
      </c>
      <c r="L230" s="24" t="s">
        <v>29</v>
      </c>
      <c r="M230" s="24" t="s">
        <v>29</v>
      </c>
      <c r="N230" s="24" t="s">
        <v>29</v>
      </c>
      <c r="O230" s="24" t="s">
        <v>29</v>
      </c>
      <c r="P230" s="24" t="s">
        <v>29</v>
      </c>
      <c r="Q230" s="24" t="s">
        <v>29</v>
      </c>
      <c r="R230" s="24" t="s">
        <v>29</v>
      </c>
      <c r="S230" s="24" t="s">
        <v>29</v>
      </c>
      <c r="T230" s="24" t="s">
        <v>29</v>
      </c>
      <c r="U230" s="24" t="s">
        <v>29</v>
      </c>
      <c r="V230" s="24" t="s">
        <v>29</v>
      </c>
      <c r="W230" s="24" t="s">
        <v>29</v>
      </c>
      <c r="X230" s="24" t="s">
        <v>29</v>
      </c>
      <c r="Y230" s="24" t="s">
        <v>29</v>
      </c>
      <c r="Z230" s="24" t="s">
        <v>29</v>
      </c>
      <c r="AA230" s="24" t="s">
        <v>29</v>
      </c>
      <c r="AB230" s="24" t="s">
        <v>29</v>
      </c>
      <c r="AC230" s="24" t="s">
        <v>29</v>
      </c>
      <c r="AD230" s="24" t="s">
        <v>29</v>
      </c>
      <c r="AE230" s="24" t="s">
        <v>29</v>
      </c>
      <c r="AF230" s="24" t="s">
        <v>29</v>
      </c>
      <c r="AG230" s="24" t="s">
        <v>29</v>
      </c>
      <c r="AH230" s="24" t="s">
        <v>29</v>
      </c>
      <c r="AI230" s="24" t="s">
        <v>29</v>
      </c>
      <c r="AJ230" s="24" t="s">
        <v>29</v>
      </c>
      <c r="AK230" s="24" t="s">
        <v>29</v>
      </c>
      <c r="AL230" s="24" t="s">
        <v>29</v>
      </c>
      <c r="AM230" s="24" t="s">
        <v>29</v>
      </c>
      <c r="AN230" s="24" t="s">
        <v>29</v>
      </c>
      <c r="AO230" s="24" t="s">
        <v>29</v>
      </c>
      <c r="AP230" s="24" t="s">
        <v>29</v>
      </c>
      <c r="AQ230" s="24" t="s">
        <v>29</v>
      </c>
      <c r="AR230" s="24" t="s">
        <v>29</v>
      </c>
      <c r="AS230" s="24" t="s">
        <v>29</v>
      </c>
      <c r="AT230" s="24" t="s">
        <v>29</v>
      </c>
      <c r="AU230" s="24" t="s">
        <v>29</v>
      </c>
      <c r="AV230" s="24" t="s">
        <v>29</v>
      </c>
      <c r="AW230" s="24" t="s">
        <v>29</v>
      </c>
      <c r="AX230" s="24" t="s">
        <v>29</v>
      </c>
      <c r="AY230" s="24" t="s">
        <v>29</v>
      </c>
      <c r="AZ230" s="24" t="s">
        <v>29</v>
      </c>
      <c r="BA230" s="24" t="s">
        <v>29</v>
      </c>
      <c r="BB230" s="24" t="s">
        <v>29</v>
      </c>
      <c r="BC230" s="24" t="s">
        <v>29</v>
      </c>
      <c r="BD230" s="24" t="s">
        <v>29</v>
      </c>
      <c r="BE230" s="24" t="s">
        <v>29</v>
      </c>
      <c r="BF230" s="24" t="s">
        <v>29</v>
      </c>
      <c r="BG230" s="24" t="s">
        <v>29</v>
      </c>
      <c r="BH230" s="24" t="s">
        <v>29</v>
      </c>
      <c r="BI230" s="24" t="s">
        <v>29</v>
      </c>
      <c r="BJ230" s="24" t="s">
        <v>29</v>
      </c>
      <c r="BK230" s="24" t="s">
        <v>29</v>
      </c>
      <c r="BL230" s="24" t="s">
        <v>29</v>
      </c>
      <c r="BM230" s="24" t="s">
        <v>29</v>
      </c>
      <c r="BN230" s="24" t="s">
        <v>29</v>
      </c>
      <c r="BO230" s="24" t="s">
        <v>29</v>
      </c>
      <c r="BP230" s="24" t="s">
        <v>29</v>
      </c>
      <c r="BQ230" s="24" t="s">
        <v>29</v>
      </c>
      <c r="BR230" s="24" t="s">
        <v>29</v>
      </c>
      <c r="BS230" s="24" t="s">
        <v>29</v>
      </c>
      <c r="BT230" s="24" t="s">
        <v>29</v>
      </c>
      <c r="BU230" s="24" t="s">
        <v>29</v>
      </c>
      <c r="BV230" s="24" t="s">
        <v>29</v>
      </c>
      <c r="BW230" s="24" t="s">
        <v>29</v>
      </c>
      <c r="BX230" s="24" t="s">
        <v>29</v>
      </c>
      <c r="BY230" s="24" t="s">
        <v>29</v>
      </c>
      <c r="BZ230" s="24" t="s">
        <v>29</v>
      </c>
      <c r="CA230" s="24" t="s">
        <v>29</v>
      </c>
      <c r="CB230" s="24" t="s">
        <v>29</v>
      </c>
    </row>
    <row r="231" spans="2:80" s="1" customFormat="1" ht="13.9" customHeight="1">
      <c r="B231" s="57" t="s">
        <v>29</v>
      </c>
      <c r="C231" s="57" t="s">
        <v>29</v>
      </c>
      <c r="D231" s="57" t="s">
        <v>29</v>
      </c>
      <c r="E231" s="61"/>
      <c r="G231" s="24" t="s">
        <v>29</v>
      </c>
      <c r="H231" s="24" t="s">
        <v>29</v>
      </c>
      <c r="I231" s="24" t="s">
        <v>29</v>
      </c>
      <c r="J231" s="24" t="s">
        <v>29</v>
      </c>
      <c r="K231" s="24" t="s">
        <v>29</v>
      </c>
      <c r="L231" s="24" t="s">
        <v>29</v>
      </c>
      <c r="M231" s="24" t="s">
        <v>29</v>
      </c>
      <c r="N231" s="24" t="s">
        <v>29</v>
      </c>
      <c r="O231" s="24" t="s">
        <v>29</v>
      </c>
      <c r="P231" s="24" t="s">
        <v>29</v>
      </c>
      <c r="Q231" s="24" t="s">
        <v>29</v>
      </c>
      <c r="R231" s="24" t="s">
        <v>29</v>
      </c>
      <c r="S231" s="24" t="s">
        <v>29</v>
      </c>
      <c r="T231" s="24" t="s">
        <v>29</v>
      </c>
      <c r="U231" s="24" t="s">
        <v>29</v>
      </c>
      <c r="V231" s="24" t="s">
        <v>29</v>
      </c>
      <c r="W231" s="24" t="s">
        <v>29</v>
      </c>
      <c r="X231" s="24" t="s">
        <v>29</v>
      </c>
      <c r="Y231" s="24" t="s">
        <v>29</v>
      </c>
      <c r="Z231" s="24" t="s">
        <v>29</v>
      </c>
      <c r="AA231" s="24" t="s">
        <v>29</v>
      </c>
      <c r="AB231" s="24" t="s">
        <v>29</v>
      </c>
      <c r="AC231" s="24" t="s">
        <v>29</v>
      </c>
      <c r="AD231" s="24" t="s">
        <v>29</v>
      </c>
      <c r="AE231" s="24" t="s">
        <v>29</v>
      </c>
      <c r="AF231" s="24" t="s">
        <v>29</v>
      </c>
      <c r="AG231" s="24" t="s">
        <v>29</v>
      </c>
      <c r="AH231" s="24" t="s">
        <v>29</v>
      </c>
      <c r="AI231" s="24" t="s">
        <v>29</v>
      </c>
      <c r="AJ231" s="24" t="s">
        <v>29</v>
      </c>
      <c r="AK231" s="24" t="s">
        <v>29</v>
      </c>
      <c r="AL231" s="24" t="s">
        <v>29</v>
      </c>
      <c r="AM231" s="24" t="s">
        <v>29</v>
      </c>
      <c r="AN231" s="24" t="s">
        <v>29</v>
      </c>
      <c r="AO231" s="24" t="s">
        <v>29</v>
      </c>
      <c r="AP231" s="24" t="s">
        <v>29</v>
      </c>
      <c r="AQ231" s="24" t="s">
        <v>29</v>
      </c>
      <c r="AR231" s="24" t="s">
        <v>29</v>
      </c>
      <c r="AS231" s="24" t="s">
        <v>29</v>
      </c>
      <c r="AT231" s="24" t="s">
        <v>29</v>
      </c>
      <c r="AU231" s="24" t="s">
        <v>29</v>
      </c>
      <c r="AV231" s="24" t="s">
        <v>29</v>
      </c>
      <c r="AW231" s="24" t="s">
        <v>29</v>
      </c>
      <c r="AX231" s="24" t="s">
        <v>29</v>
      </c>
      <c r="AY231" s="24" t="s">
        <v>29</v>
      </c>
      <c r="AZ231" s="24" t="s">
        <v>29</v>
      </c>
      <c r="BA231" s="24" t="s">
        <v>29</v>
      </c>
      <c r="BB231" s="24" t="s">
        <v>29</v>
      </c>
      <c r="BC231" s="24" t="s">
        <v>29</v>
      </c>
      <c r="BD231" s="24" t="s">
        <v>29</v>
      </c>
      <c r="BE231" s="24" t="s">
        <v>29</v>
      </c>
      <c r="BF231" s="24" t="s">
        <v>29</v>
      </c>
      <c r="BG231" s="24" t="s">
        <v>29</v>
      </c>
      <c r="BH231" s="24" t="s">
        <v>29</v>
      </c>
      <c r="BI231" s="24" t="s">
        <v>29</v>
      </c>
      <c r="BJ231" s="24" t="s">
        <v>29</v>
      </c>
      <c r="BK231" s="24" t="s">
        <v>29</v>
      </c>
      <c r="BL231" s="24" t="s">
        <v>29</v>
      </c>
      <c r="BM231" s="24" t="s">
        <v>29</v>
      </c>
      <c r="BN231" s="24" t="s">
        <v>29</v>
      </c>
      <c r="BO231" s="24" t="s">
        <v>29</v>
      </c>
      <c r="BP231" s="24" t="s">
        <v>29</v>
      </c>
      <c r="BQ231" s="24" t="s">
        <v>29</v>
      </c>
      <c r="BR231" s="24" t="s">
        <v>29</v>
      </c>
      <c r="BS231" s="24" t="s">
        <v>29</v>
      </c>
      <c r="BT231" s="24" t="s">
        <v>29</v>
      </c>
      <c r="BU231" s="24" t="s">
        <v>29</v>
      </c>
      <c r="BV231" s="24" t="s">
        <v>29</v>
      </c>
      <c r="BW231" s="24" t="s">
        <v>29</v>
      </c>
      <c r="BX231" s="24" t="s">
        <v>29</v>
      </c>
      <c r="BY231" s="24" t="s">
        <v>29</v>
      </c>
      <c r="BZ231" s="24" t="s">
        <v>29</v>
      </c>
      <c r="CA231" s="24" t="s">
        <v>29</v>
      </c>
      <c r="CB231" s="24" t="s">
        <v>29</v>
      </c>
    </row>
    <row r="232" spans="2:80" s="1" customFormat="1" ht="13.9" customHeight="1">
      <c r="B232" s="57" t="s">
        <v>29</v>
      </c>
      <c r="C232" s="57" t="s">
        <v>29</v>
      </c>
      <c r="D232" s="57" t="s">
        <v>29</v>
      </c>
      <c r="E232" s="61"/>
      <c r="G232" s="24" t="s">
        <v>29</v>
      </c>
      <c r="H232" s="24" t="s">
        <v>29</v>
      </c>
      <c r="I232" s="24" t="s">
        <v>29</v>
      </c>
      <c r="J232" s="24" t="s">
        <v>29</v>
      </c>
      <c r="K232" s="24" t="s">
        <v>29</v>
      </c>
      <c r="L232" s="24" t="s">
        <v>29</v>
      </c>
      <c r="M232" s="24" t="s">
        <v>29</v>
      </c>
      <c r="N232" s="24" t="s">
        <v>29</v>
      </c>
      <c r="O232" s="24" t="s">
        <v>29</v>
      </c>
      <c r="P232" s="24" t="s">
        <v>29</v>
      </c>
      <c r="Q232" s="24" t="s">
        <v>29</v>
      </c>
      <c r="R232" s="24" t="s">
        <v>29</v>
      </c>
      <c r="S232" s="24" t="s">
        <v>29</v>
      </c>
      <c r="T232" s="24" t="s">
        <v>29</v>
      </c>
      <c r="U232" s="24" t="s">
        <v>29</v>
      </c>
      <c r="V232" s="24" t="s">
        <v>29</v>
      </c>
      <c r="W232" s="24" t="s">
        <v>29</v>
      </c>
      <c r="X232" s="24" t="s">
        <v>29</v>
      </c>
      <c r="Y232" s="24" t="s">
        <v>29</v>
      </c>
      <c r="Z232" s="24" t="s">
        <v>29</v>
      </c>
      <c r="AA232" s="24" t="s">
        <v>29</v>
      </c>
      <c r="AB232" s="24" t="s">
        <v>29</v>
      </c>
      <c r="AC232" s="24" t="s">
        <v>29</v>
      </c>
      <c r="AD232" s="24" t="s">
        <v>29</v>
      </c>
      <c r="AE232" s="24" t="s">
        <v>29</v>
      </c>
      <c r="AF232" s="24" t="s">
        <v>29</v>
      </c>
      <c r="AG232" s="24" t="s">
        <v>29</v>
      </c>
      <c r="AH232" s="24" t="s">
        <v>29</v>
      </c>
      <c r="AI232" s="24" t="s">
        <v>29</v>
      </c>
      <c r="AJ232" s="24" t="s">
        <v>29</v>
      </c>
      <c r="AK232" s="24" t="s">
        <v>29</v>
      </c>
      <c r="AL232" s="24" t="s">
        <v>29</v>
      </c>
      <c r="AM232" s="24" t="s">
        <v>29</v>
      </c>
      <c r="AN232" s="24" t="s">
        <v>29</v>
      </c>
      <c r="AO232" s="24" t="s">
        <v>29</v>
      </c>
      <c r="AP232" s="24" t="s">
        <v>29</v>
      </c>
      <c r="AQ232" s="24" t="s">
        <v>29</v>
      </c>
      <c r="AR232" s="24" t="s">
        <v>29</v>
      </c>
      <c r="AS232" s="24" t="s">
        <v>29</v>
      </c>
      <c r="AT232" s="24" t="s">
        <v>29</v>
      </c>
      <c r="AU232" s="24" t="s">
        <v>29</v>
      </c>
      <c r="AV232" s="24" t="s">
        <v>29</v>
      </c>
      <c r="AW232" s="24" t="s">
        <v>29</v>
      </c>
      <c r="AX232" s="24" t="s">
        <v>29</v>
      </c>
      <c r="AY232" s="24" t="s">
        <v>29</v>
      </c>
      <c r="AZ232" s="24" t="s">
        <v>29</v>
      </c>
      <c r="BA232" s="24" t="s">
        <v>29</v>
      </c>
      <c r="BB232" s="24" t="s">
        <v>29</v>
      </c>
      <c r="BC232" s="24" t="s">
        <v>29</v>
      </c>
      <c r="BD232" s="24" t="s">
        <v>29</v>
      </c>
      <c r="BE232" s="24" t="s">
        <v>29</v>
      </c>
      <c r="BF232" s="24" t="s">
        <v>29</v>
      </c>
      <c r="BG232" s="24" t="s">
        <v>29</v>
      </c>
      <c r="BH232" s="24" t="s">
        <v>29</v>
      </c>
      <c r="BI232" s="24" t="s">
        <v>29</v>
      </c>
      <c r="BJ232" s="24" t="s">
        <v>29</v>
      </c>
      <c r="BK232" s="24" t="s">
        <v>29</v>
      </c>
      <c r="BL232" s="24" t="s">
        <v>29</v>
      </c>
      <c r="BM232" s="24" t="s">
        <v>29</v>
      </c>
      <c r="BN232" s="24" t="s">
        <v>29</v>
      </c>
      <c r="BO232" s="24" t="s">
        <v>29</v>
      </c>
      <c r="BP232" s="24" t="s">
        <v>29</v>
      </c>
      <c r="BQ232" s="24" t="s">
        <v>29</v>
      </c>
      <c r="BR232" s="24" t="s">
        <v>29</v>
      </c>
      <c r="BS232" s="24" t="s">
        <v>29</v>
      </c>
      <c r="BT232" s="24" t="s">
        <v>29</v>
      </c>
      <c r="BU232" s="24" t="s">
        <v>29</v>
      </c>
      <c r="BV232" s="24" t="s">
        <v>29</v>
      </c>
      <c r="BW232" s="24" t="s">
        <v>29</v>
      </c>
      <c r="BX232" s="24" t="s">
        <v>29</v>
      </c>
      <c r="BY232" s="24" t="s">
        <v>29</v>
      </c>
      <c r="BZ232" s="24" t="s">
        <v>29</v>
      </c>
      <c r="CA232" s="24" t="s">
        <v>29</v>
      </c>
      <c r="CB232" s="24" t="s">
        <v>29</v>
      </c>
    </row>
    <row r="233" spans="2:80" s="1" customFormat="1" ht="13.9" customHeight="1">
      <c r="B233" s="57" t="str">
        <f>Roster_Selection_Men!AB294&amp;" " &amp; "V "</f>
        <v xml:space="preserve">University of the Cumberlands V </v>
      </c>
      <c r="C233" s="57" t="str">
        <f>Roster_Selection_Men!AD294</f>
        <v>11-77678</v>
      </c>
      <c r="D233" s="57" t="str">
        <f>Roster_Selection_Men!AE294</f>
        <v>Aidan Longo</v>
      </c>
      <c r="E233" s="58"/>
      <c r="F233" s="1" t="str">
        <f>IF(ISERROR(Individual_Scores_Men_Var!E233), " ", IF(Individual_Scores_Men_Var!E233 = "Yes", "Yes", "  "))</f>
        <v xml:space="preserve">  </v>
      </c>
      <c r="G233" s="24" t="s">
        <v>738</v>
      </c>
      <c r="H233" s="44">
        <v>231</v>
      </c>
      <c r="I233" s="44">
        <v>212</v>
      </c>
      <c r="J233" s="44">
        <v>187</v>
      </c>
      <c r="K233" s="44">
        <v>201</v>
      </c>
      <c r="L233" s="44">
        <v>183</v>
      </c>
      <c r="M233" s="44">
        <v>157</v>
      </c>
      <c r="N233" s="44">
        <v>206</v>
      </c>
      <c r="O233" s="44">
        <v>151</v>
      </c>
      <c r="P233" s="44">
        <v>218</v>
      </c>
      <c r="Q233" s="44">
        <v>185</v>
      </c>
      <c r="R233" s="44">
        <v>205</v>
      </c>
      <c r="S233" s="44">
        <v>188</v>
      </c>
      <c r="T233" s="19">
        <f>SUM(H233:S233)</f>
        <v>2324</v>
      </c>
      <c r="U233" s="19">
        <f>COUNTIF(H233:S233, "&gt;0" )</f>
        <v>12</v>
      </c>
      <c r="V233" s="19">
        <f>T233/U233</f>
        <v>193.66666666666666</v>
      </c>
      <c r="W233" s="24" t="s">
        <v>29</v>
      </c>
      <c r="X233" s="24" t="s">
        <v>29</v>
      </c>
      <c r="Y233" s="24" t="s">
        <v>29</v>
      </c>
      <c r="Z233" s="24" t="s">
        <v>29</v>
      </c>
      <c r="AA233" s="24" t="s">
        <v>29</v>
      </c>
      <c r="AB233" s="24" t="s">
        <v>29</v>
      </c>
      <c r="AC233" s="24" t="s">
        <v>29</v>
      </c>
      <c r="AD233" s="24" t="s">
        <v>29</v>
      </c>
      <c r="AE233" s="24" t="s">
        <v>29</v>
      </c>
      <c r="AF233" s="24" t="s">
        <v>29</v>
      </c>
      <c r="AG233" s="24" t="s">
        <v>29</v>
      </c>
      <c r="AH233" s="24" t="s">
        <v>29</v>
      </c>
      <c r="AI233" s="24" t="s">
        <v>29</v>
      </c>
      <c r="AJ233" s="24" t="s">
        <v>29</v>
      </c>
      <c r="AK233" s="24" t="s">
        <v>29</v>
      </c>
      <c r="AL233" s="24" t="s">
        <v>29</v>
      </c>
      <c r="AM233" s="24" t="s">
        <v>29</v>
      </c>
      <c r="AN233" s="24" t="s">
        <v>29</v>
      </c>
      <c r="AO233" s="24" t="s">
        <v>29</v>
      </c>
      <c r="AP233" s="24" t="s">
        <v>29</v>
      </c>
      <c r="AQ233" s="24" t="s">
        <v>29</v>
      </c>
      <c r="AR233" s="24" t="s">
        <v>29</v>
      </c>
      <c r="AS233" s="24" t="s">
        <v>29</v>
      </c>
      <c r="AT233" s="24" t="s">
        <v>29</v>
      </c>
      <c r="AU233" s="24" t="s">
        <v>29</v>
      </c>
      <c r="AV233" s="24" t="s">
        <v>29</v>
      </c>
      <c r="AW233" s="24" t="s">
        <v>29</v>
      </c>
      <c r="AX233" s="24" t="s">
        <v>29</v>
      </c>
      <c r="AY233" s="24" t="s">
        <v>29</v>
      </c>
      <c r="AZ233" s="24" t="s">
        <v>29</v>
      </c>
      <c r="BA233" s="24" t="s">
        <v>29</v>
      </c>
      <c r="BB233" s="24" t="s">
        <v>29</v>
      </c>
      <c r="BC233" s="24" t="s">
        <v>29</v>
      </c>
      <c r="BD233" s="24" t="s">
        <v>29</v>
      </c>
      <c r="BE233" s="24" t="s">
        <v>29</v>
      </c>
      <c r="BF233" s="24" t="s">
        <v>29</v>
      </c>
      <c r="BG233" s="24" t="s">
        <v>29</v>
      </c>
      <c r="BH233" s="24" t="s">
        <v>29</v>
      </c>
      <c r="BI233" s="24" t="s">
        <v>29</v>
      </c>
      <c r="BJ233" s="24" t="s">
        <v>29</v>
      </c>
      <c r="BK233" s="24" t="s">
        <v>29</v>
      </c>
      <c r="BL233" s="24" t="s">
        <v>29</v>
      </c>
      <c r="BM233" s="24" t="s">
        <v>29</v>
      </c>
      <c r="BN233" s="24" t="s">
        <v>29</v>
      </c>
      <c r="BO233" s="24" t="s">
        <v>29</v>
      </c>
      <c r="BP233" s="24" t="s">
        <v>29</v>
      </c>
      <c r="BQ233" s="24" t="s">
        <v>29</v>
      </c>
      <c r="BR233" s="24" t="s">
        <v>29</v>
      </c>
      <c r="BS233" s="24" t="s">
        <v>29</v>
      </c>
      <c r="BT233" s="24" t="s">
        <v>29</v>
      </c>
      <c r="BU233" s="24" t="s">
        <v>29</v>
      </c>
      <c r="BV233" s="24" t="s">
        <v>29</v>
      </c>
      <c r="BW233" s="24" t="s">
        <v>29</v>
      </c>
      <c r="BX233" s="24" t="s">
        <v>29</v>
      </c>
      <c r="BY233" s="24" t="s">
        <v>29</v>
      </c>
      <c r="BZ233" s="24" t="s">
        <v>29</v>
      </c>
      <c r="CA233" s="24" t="s">
        <v>29</v>
      </c>
      <c r="CB233" s="24" t="s">
        <v>29</v>
      </c>
    </row>
    <row r="234" spans="2:80" s="1" customFormat="1" ht="13.9" customHeight="1">
      <c r="B234" s="57" t="str">
        <f>Roster_Selection_Men!AB295&amp;" " &amp; "V "</f>
        <v xml:space="preserve">University of the Cumberlands V </v>
      </c>
      <c r="C234" s="57" t="str">
        <f>Roster_Selection_Men!AD295</f>
        <v>18-2834</v>
      </c>
      <c r="D234" s="57" t="str">
        <f>Roster_Selection_Men!AE295</f>
        <v>Austin Hale</v>
      </c>
      <c r="E234" s="58"/>
      <c r="F234" s="1" t="str">
        <f>IF(ISERROR(Individual_Scores_Men_Var!E234), " ", IF(Individual_Scores_Men_Var!E234 = "Yes", "Yes", "  "))</f>
        <v xml:space="preserve">  </v>
      </c>
      <c r="G234" s="24" t="s">
        <v>29</v>
      </c>
      <c r="H234" s="24" t="s">
        <v>29</v>
      </c>
      <c r="I234" s="24" t="s">
        <v>29</v>
      </c>
      <c r="J234" s="24" t="s">
        <v>29</v>
      </c>
      <c r="K234" s="24" t="s">
        <v>29</v>
      </c>
      <c r="L234" s="24" t="s">
        <v>29</v>
      </c>
      <c r="M234" s="24" t="s">
        <v>29</v>
      </c>
      <c r="N234" s="24" t="s">
        <v>29</v>
      </c>
      <c r="O234" s="24" t="s">
        <v>29</v>
      </c>
      <c r="P234" s="24" t="s">
        <v>29</v>
      </c>
      <c r="Q234" s="24" t="s">
        <v>29</v>
      </c>
      <c r="R234" s="24" t="s">
        <v>29</v>
      </c>
      <c r="S234" s="24" t="s">
        <v>29</v>
      </c>
      <c r="T234" s="24" t="s">
        <v>29</v>
      </c>
      <c r="U234" s="24" t="s">
        <v>29</v>
      </c>
      <c r="V234" s="24" t="s">
        <v>29</v>
      </c>
      <c r="W234" s="24" t="s">
        <v>29</v>
      </c>
      <c r="X234" s="24" t="s">
        <v>29</v>
      </c>
      <c r="Y234" s="24" t="s">
        <v>29</v>
      </c>
      <c r="Z234" s="24" t="s">
        <v>29</v>
      </c>
      <c r="AA234" s="24" t="s">
        <v>29</v>
      </c>
      <c r="AB234" s="24" t="s">
        <v>29</v>
      </c>
      <c r="AC234" s="24" t="s">
        <v>29</v>
      </c>
      <c r="AD234" s="24" t="s">
        <v>29</v>
      </c>
      <c r="AE234" s="24" t="s">
        <v>29</v>
      </c>
      <c r="AF234" s="24" t="s">
        <v>29</v>
      </c>
      <c r="AG234" s="24" t="s">
        <v>29</v>
      </c>
      <c r="AH234" s="24" t="s">
        <v>29</v>
      </c>
      <c r="AI234" s="24" t="s">
        <v>29</v>
      </c>
      <c r="AJ234" s="24" t="s">
        <v>29</v>
      </c>
      <c r="AK234" s="24" t="s">
        <v>29</v>
      </c>
      <c r="AL234" s="24" t="s">
        <v>29</v>
      </c>
      <c r="AM234" s="24" t="s">
        <v>29</v>
      </c>
      <c r="AN234" s="24" t="s">
        <v>29</v>
      </c>
      <c r="AO234" s="24" t="s">
        <v>29</v>
      </c>
      <c r="AP234" s="24" t="s">
        <v>29</v>
      </c>
      <c r="AQ234" s="24" t="s">
        <v>29</v>
      </c>
      <c r="AR234" s="24" t="s">
        <v>29</v>
      </c>
      <c r="AS234" s="24" t="s">
        <v>29</v>
      </c>
      <c r="AT234" s="24" t="s">
        <v>29</v>
      </c>
      <c r="AU234" s="24" t="s">
        <v>29</v>
      </c>
      <c r="AV234" s="24" t="s">
        <v>29</v>
      </c>
      <c r="AW234" s="24" t="s">
        <v>29</v>
      </c>
      <c r="AX234" s="24" t="s">
        <v>29</v>
      </c>
      <c r="AY234" s="24" t="s">
        <v>29</v>
      </c>
      <c r="AZ234" s="24" t="s">
        <v>29</v>
      </c>
      <c r="BA234" s="24" t="s">
        <v>29</v>
      </c>
      <c r="BB234" s="24" t="s">
        <v>29</v>
      </c>
      <c r="BC234" s="24" t="s">
        <v>29</v>
      </c>
      <c r="BD234" s="24" t="s">
        <v>29</v>
      </c>
      <c r="BE234" s="24" t="s">
        <v>29</v>
      </c>
      <c r="BF234" s="24" t="s">
        <v>29</v>
      </c>
      <c r="BG234" s="24" t="s">
        <v>29</v>
      </c>
      <c r="BH234" s="24" t="s">
        <v>29</v>
      </c>
      <c r="BI234" s="24" t="s">
        <v>29</v>
      </c>
      <c r="BJ234" s="24" t="s">
        <v>29</v>
      </c>
      <c r="BK234" s="24" t="s">
        <v>29</v>
      </c>
      <c r="BL234" s="24" t="s">
        <v>29</v>
      </c>
      <c r="BM234" s="24" t="s">
        <v>29</v>
      </c>
      <c r="BN234" s="24" t="s">
        <v>29</v>
      </c>
      <c r="BO234" s="24" t="s">
        <v>29</v>
      </c>
      <c r="BP234" s="24" t="s">
        <v>29</v>
      </c>
      <c r="BQ234" s="24" t="s">
        <v>29</v>
      </c>
      <c r="BR234" s="24" t="s">
        <v>29</v>
      </c>
      <c r="BS234" s="24" t="s">
        <v>29</v>
      </c>
      <c r="BT234" s="24" t="s">
        <v>29</v>
      </c>
      <c r="BU234" s="24" t="s">
        <v>29</v>
      </c>
      <c r="BV234" s="24" t="s">
        <v>29</v>
      </c>
      <c r="BW234" s="24" t="s">
        <v>29</v>
      </c>
      <c r="BX234" s="24" t="s">
        <v>29</v>
      </c>
      <c r="BY234" s="24" t="s">
        <v>29</v>
      </c>
      <c r="BZ234" s="24" t="s">
        <v>29</v>
      </c>
      <c r="CA234" s="24" t="s">
        <v>29</v>
      </c>
      <c r="CB234" s="24" t="s">
        <v>29</v>
      </c>
    </row>
    <row r="235" spans="2:80" s="1" customFormat="1" ht="13.9" customHeight="1">
      <c r="B235" s="57" t="str">
        <f>Roster_Selection_Men!AB296&amp;" " &amp; "V "</f>
        <v xml:space="preserve">University of the Cumberlands V </v>
      </c>
      <c r="C235" s="57" t="str">
        <f>Roster_Selection_Men!AD296</f>
        <v>11-746126</v>
      </c>
      <c r="D235" s="57" t="str">
        <f>Roster_Selection_Men!AE296</f>
        <v>Charles Wilken</v>
      </c>
      <c r="E235" s="58"/>
      <c r="F235" s="1" t="str">
        <f>IF(ISERROR(Individual_Scores_Men_Var!E235), " ", IF(Individual_Scores_Men_Var!E235 = "Yes", "Yes", "  "))</f>
        <v xml:space="preserve">  </v>
      </c>
      <c r="G235" s="24" t="s">
        <v>29</v>
      </c>
      <c r="H235" s="24" t="s">
        <v>29</v>
      </c>
      <c r="I235" s="24" t="s">
        <v>29</v>
      </c>
      <c r="J235" s="24" t="s">
        <v>29</v>
      </c>
      <c r="K235" s="24" t="s">
        <v>29</v>
      </c>
      <c r="L235" s="24" t="s">
        <v>29</v>
      </c>
      <c r="M235" s="24" t="s">
        <v>29</v>
      </c>
      <c r="N235" s="24" t="s">
        <v>29</v>
      </c>
      <c r="O235" s="24" t="s">
        <v>29</v>
      </c>
      <c r="P235" s="24" t="s">
        <v>29</v>
      </c>
      <c r="Q235" s="24" t="s">
        <v>29</v>
      </c>
      <c r="R235" s="24" t="s">
        <v>29</v>
      </c>
      <c r="S235" s="24" t="s">
        <v>29</v>
      </c>
      <c r="T235" s="24" t="s">
        <v>29</v>
      </c>
      <c r="U235" s="24" t="s">
        <v>29</v>
      </c>
      <c r="V235" s="24" t="s">
        <v>29</v>
      </c>
      <c r="W235" s="24" t="s">
        <v>29</v>
      </c>
      <c r="X235" s="24" t="s">
        <v>29</v>
      </c>
      <c r="Y235" s="24" t="s">
        <v>29</v>
      </c>
      <c r="Z235" s="24" t="s">
        <v>29</v>
      </c>
      <c r="AA235" s="24" t="s">
        <v>29</v>
      </c>
      <c r="AB235" s="24" t="s">
        <v>29</v>
      </c>
      <c r="AC235" s="24" t="s">
        <v>29</v>
      </c>
      <c r="AD235" s="24" t="s">
        <v>29</v>
      </c>
      <c r="AE235" s="24" t="s">
        <v>29</v>
      </c>
      <c r="AF235" s="24" t="s">
        <v>29</v>
      </c>
      <c r="AG235" s="24" t="s">
        <v>29</v>
      </c>
      <c r="AH235" s="24" t="s">
        <v>29</v>
      </c>
      <c r="AI235" s="24" t="s">
        <v>29</v>
      </c>
      <c r="AJ235" s="24" t="s">
        <v>29</v>
      </c>
      <c r="AK235" s="24" t="s">
        <v>29</v>
      </c>
      <c r="AL235" s="24" t="s">
        <v>29</v>
      </c>
      <c r="AM235" s="24" t="s">
        <v>29</v>
      </c>
      <c r="AN235" s="24" t="s">
        <v>29</v>
      </c>
      <c r="AO235" s="24" t="s">
        <v>29</v>
      </c>
      <c r="AP235" s="24" t="s">
        <v>29</v>
      </c>
      <c r="AQ235" s="24" t="s">
        <v>29</v>
      </c>
      <c r="AR235" s="24" t="s">
        <v>29</v>
      </c>
      <c r="AS235" s="24" t="s">
        <v>29</v>
      </c>
      <c r="AT235" s="24" t="s">
        <v>29</v>
      </c>
      <c r="AU235" s="24" t="s">
        <v>29</v>
      </c>
      <c r="AV235" s="24" t="s">
        <v>29</v>
      </c>
      <c r="AW235" s="24" t="s">
        <v>29</v>
      </c>
      <c r="AX235" s="24" t="s">
        <v>29</v>
      </c>
      <c r="AY235" s="24" t="s">
        <v>29</v>
      </c>
      <c r="AZ235" s="24" t="s">
        <v>29</v>
      </c>
      <c r="BA235" s="24" t="s">
        <v>29</v>
      </c>
      <c r="BB235" s="24" t="s">
        <v>29</v>
      </c>
      <c r="BC235" s="24" t="s">
        <v>29</v>
      </c>
      <c r="BD235" s="24" t="s">
        <v>29</v>
      </c>
      <c r="BE235" s="24" t="s">
        <v>29</v>
      </c>
      <c r="BF235" s="24" t="s">
        <v>29</v>
      </c>
      <c r="BG235" s="24" t="s">
        <v>29</v>
      </c>
      <c r="BH235" s="24" t="s">
        <v>29</v>
      </c>
      <c r="BI235" s="24" t="s">
        <v>29</v>
      </c>
      <c r="BJ235" s="24" t="s">
        <v>29</v>
      </c>
      <c r="BK235" s="24" t="s">
        <v>29</v>
      </c>
      <c r="BL235" s="24" t="s">
        <v>29</v>
      </c>
      <c r="BM235" s="24" t="s">
        <v>29</v>
      </c>
      <c r="BN235" s="24" t="s">
        <v>29</v>
      </c>
      <c r="BO235" s="24" t="s">
        <v>29</v>
      </c>
      <c r="BP235" s="24" t="s">
        <v>29</v>
      </c>
      <c r="BQ235" s="24" t="s">
        <v>29</v>
      </c>
      <c r="BR235" s="24" t="s">
        <v>29</v>
      </c>
      <c r="BS235" s="24" t="s">
        <v>29</v>
      </c>
      <c r="BT235" s="24" t="s">
        <v>29</v>
      </c>
      <c r="BU235" s="24" t="s">
        <v>29</v>
      </c>
      <c r="BV235" s="24" t="s">
        <v>29</v>
      </c>
      <c r="BW235" s="24" t="s">
        <v>29</v>
      </c>
      <c r="BX235" s="24" t="s">
        <v>29</v>
      </c>
      <c r="BY235" s="24" t="s">
        <v>29</v>
      </c>
      <c r="BZ235" s="24" t="s">
        <v>29</v>
      </c>
      <c r="CA235" s="24" t="s">
        <v>29</v>
      </c>
      <c r="CB235" s="24" t="s">
        <v>29</v>
      </c>
    </row>
    <row r="236" spans="2:80" s="1" customFormat="1" ht="13.9" customHeight="1">
      <c r="B236" s="57" t="str">
        <f>Roster_Selection_Men!AB297&amp;" " &amp; "V "</f>
        <v xml:space="preserve">University of the Cumberlands V </v>
      </c>
      <c r="C236" s="57" t="str">
        <f>Roster_Selection_Men!AD297</f>
        <v>20-39316</v>
      </c>
      <c r="D236" s="57" t="str">
        <f>Roster_Selection_Men!AE297</f>
        <v>Cody Lumpkins</v>
      </c>
      <c r="E236" s="58"/>
      <c r="F236" s="1" t="str">
        <f>IF(ISERROR(Individual_Scores_Men_Var!E236), " ", IF(Individual_Scores_Men_Var!E236 = "Yes", "Yes", "  "))</f>
        <v xml:space="preserve">  </v>
      </c>
      <c r="G236" s="24" t="s">
        <v>29</v>
      </c>
      <c r="H236" s="24" t="s">
        <v>29</v>
      </c>
      <c r="I236" s="24" t="s">
        <v>29</v>
      </c>
      <c r="J236" s="24" t="s">
        <v>29</v>
      </c>
      <c r="K236" s="24" t="s">
        <v>29</v>
      </c>
      <c r="L236" s="24" t="s">
        <v>29</v>
      </c>
      <c r="M236" s="24" t="s">
        <v>29</v>
      </c>
      <c r="N236" s="24" t="s">
        <v>29</v>
      </c>
      <c r="O236" s="24" t="s">
        <v>29</v>
      </c>
      <c r="P236" s="24" t="s">
        <v>29</v>
      </c>
      <c r="Q236" s="24" t="s">
        <v>29</v>
      </c>
      <c r="R236" s="24" t="s">
        <v>29</v>
      </c>
      <c r="S236" s="24" t="s">
        <v>29</v>
      </c>
      <c r="T236" s="24" t="s">
        <v>29</v>
      </c>
      <c r="U236" s="24" t="s">
        <v>29</v>
      </c>
      <c r="V236" s="24" t="s">
        <v>29</v>
      </c>
      <c r="W236" s="24" t="s">
        <v>29</v>
      </c>
      <c r="X236" s="24" t="s">
        <v>29</v>
      </c>
      <c r="Y236" s="24" t="s">
        <v>29</v>
      </c>
      <c r="Z236" s="24" t="s">
        <v>29</v>
      </c>
      <c r="AA236" s="24" t="s">
        <v>29</v>
      </c>
      <c r="AB236" s="24" t="s">
        <v>29</v>
      </c>
      <c r="AC236" s="24" t="s">
        <v>29</v>
      </c>
      <c r="AD236" s="24" t="s">
        <v>29</v>
      </c>
      <c r="AE236" s="24" t="s">
        <v>29</v>
      </c>
      <c r="AF236" s="24" t="s">
        <v>29</v>
      </c>
      <c r="AG236" s="24" t="s">
        <v>29</v>
      </c>
      <c r="AH236" s="24" t="s">
        <v>29</v>
      </c>
      <c r="AI236" s="24" t="s">
        <v>29</v>
      </c>
      <c r="AJ236" s="24" t="s">
        <v>29</v>
      </c>
      <c r="AK236" s="24" t="s">
        <v>29</v>
      </c>
      <c r="AL236" s="24" t="s">
        <v>29</v>
      </c>
      <c r="AM236" s="24" t="s">
        <v>29</v>
      </c>
      <c r="AN236" s="24" t="s">
        <v>29</v>
      </c>
      <c r="AO236" s="24" t="s">
        <v>29</v>
      </c>
      <c r="AP236" s="24" t="s">
        <v>29</v>
      </c>
      <c r="AQ236" s="24" t="s">
        <v>29</v>
      </c>
      <c r="AR236" s="24" t="s">
        <v>29</v>
      </c>
      <c r="AS236" s="24" t="s">
        <v>29</v>
      </c>
      <c r="AT236" s="24" t="s">
        <v>29</v>
      </c>
      <c r="AU236" s="24" t="s">
        <v>29</v>
      </c>
      <c r="AV236" s="24" t="s">
        <v>29</v>
      </c>
      <c r="AW236" s="24" t="s">
        <v>29</v>
      </c>
      <c r="AX236" s="24" t="s">
        <v>29</v>
      </c>
      <c r="AY236" s="24" t="s">
        <v>29</v>
      </c>
      <c r="AZ236" s="24" t="s">
        <v>29</v>
      </c>
      <c r="BA236" s="24" t="s">
        <v>29</v>
      </c>
      <c r="BB236" s="24" t="s">
        <v>29</v>
      </c>
      <c r="BC236" s="24" t="s">
        <v>29</v>
      </c>
      <c r="BD236" s="24" t="s">
        <v>29</v>
      </c>
      <c r="BE236" s="24" t="s">
        <v>29</v>
      </c>
      <c r="BF236" s="24" t="s">
        <v>29</v>
      </c>
      <c r="BG236" s="24" t="s">
        <v>29</v>
      </c>
      <c r="BH236" s="24" t="s">
        <v>29</v>
      </c>
      <c r="BI236" s="24" t="s">
        <v>29</v>
      </c>
      <c r="BJ236" s="24" t="s">
        <v>29</v>
      </c>
      <c r="BK236" s="24" t="s">
        <v>29</v>
      </c>
      <c r="BL236" s="24" t="s">
        <v>29</v>
      </c>
      <c r="BM236" s="24" t="s">
        <v>29</v>
      </c>
      <c r="BN236" s="24" t="s">
        <v>29</v>
      </c>
      <c r="BO236" s="24" t="s">
        <v>29</v>
      </c>
      <c r="BP236" s="24" t="s">
        <v>29</v>
      </c>
      <c r="BQ236" s="24" t="s">
        <v>29</v>
      </c>
      <c r="BR236" s="24" t="s">
        <v>29</v>
      </c>
      <c r="BS236" s="24" t="s">
        <v>29</v>
      </c>
      <c r="BT236" s="24" t="s">
        <v>29</v>
      </c>
      <c r="BU236" s="24" t="s">
        <v>29</v>
      </c>
      <c r="BV236" s="24" t="s">
        <v>29</v>
      </c>
      <c r="BW236" s="24" t="s">
        <v>29</v>
      </c>
      <c r="BX236" s="24" t="s">
        <v>29</v>
      </c>
      <c r="BY236" s="24" t="s">
        <v>29</v>
      </c>
      <c r="BZ236" s="24" t="s">
        <v>29</v>
      </c>
      <c r="CA236" s="24" t="s">
        <v>29</v>
      </c>
      <c r="CB236" s="24" t="s">
        <v>29</v>
      </c>
    </row>
    <row r="237" spans="2:80" s="1" customFormat="1" ht="13.9" customHeight="1">
      <c r="B237" s="57" t="str">
        <f>Roster_Selection_Men!AB298&amp;" " &amp; "V "</f>
        <v xml:space="preserve">University of the Cumberlands V </v>
      </c>
      <c r="C237" s="57" t="str">
        <f>Roster_Selection_Men!AD298</f>
        <v>16-162248</v>
      </c>
      <c r="D237" s="57" t="str">
        <f>Roster_Selection_Men!AE298</f>
        <v>Koby Brewer</v>
      </c>
      <c r="E237" s="58"/>
      <c r="F237" s="1" t="str">
        <f>IF(ISERROR(Individual_Scores_Men_Var!E237), " ", IF(Individual_Scores_Men_Var!E237 = "Yes", "Yes", "  "))</f>
        <v xml:space="preserve">  </v>
      </c>
      <c r="G237" s="24" t="s">
        <v>29</v>
      </c>
      <c r="H237" s="24" t="s">
        <v>29</v>
      </c>
      <c r="I237" s="24" t="s">
        <v>29</v>
      </c>
      <c r="J237" s="24" t="s">
        <v>29</v>
      </c>
      <c r="K237" s="24" t="s">
        <v>29</v>
      </c>
      <c r="L237" s="24" t="s">
        <v>29</v>
      </c>
      <c r="M237" s="24" t="s">
        <v>29</v>
      </c>
      <c r="N237" s="24" t="s">
        <v>29</v>
      </c>
      <c r="O237" s="24" t="s">
        <v>29</v>
      </c>
      <c r="P237" s="24" t="s">
        <v>29</v>
      </c>
      <c r="Q237" s="24" t="s">
        <v>29</v>
      </c>
      <c r="R237" s="24" t="s">
        <v>29</v>
      </c>
      <c r="S237" s="24" t="s">
        <v>29</v>
      </c>
      <c r="T237" s="24" t="s">
        <v>29</v>
      </c>
      <c r="U237" s="24" t="s">
        <v>29</v>
      </c>
      <c r="V237" s="24" t="s">
        <v>29</v>
      </c>
      <c r="W237" s="24" t="s">
        <v>29</v>
      </c>
      <c r="X237" s="24" t="s">
        <v>29</v>
      </c>
      <c r="Y237" s="24" t="s">
        <v>29</v>
      </c>
      <c r="Z237" s="24" t="s">
        <v>29</v>
      </c>
      <c r="AA237" s="24" t="s">
        <v>29</v>
      </c>
      <c r="AB237" s="24" t="s">
        <v>29</v>
      </c>
      <c r="AC237" s="24" t="s">
        <v>29</v>
      </c>
      <c r="AD237" s="24" t="s">
        <v>29</v>
      </c>
      <c r="AE237" s="24" t="s">
        <v>29</v>
      </c>
      <c r="AF237" s="24" t="s">
        <v>29</v>
      </c>
      <c r="AG237" s="24" t="s">
        <v>29</v>
      </c>
      <c r="AH237" s="24" t="s">
        <v>29</v>
      </c>
      <c r="AI237" s="24" t="s">
        <v>29</v>
      </c>
      <c r="AJ237" s="24" t="s">
        <v>29</v>
      </c>
      <c r="AK237" s="24" t="s">
        <v>29</v>
      </c>
      <c r="AL237" s="24" t="s">
        <v>29</v>
      </c>
      <c r="AM237" s="24" t="s">
        <v>29</v>
      </c>
      <c r="AN237" s="24" t="s">
        <v>29</v>
      </c>
      <c r="AO237" s="24" t="s">
        <v>29</v>
      </c>
      <c r="AP237" s="24" t="s">
        <v>29</v>
      </c>
      <c r="AQ237" s="24" t="s">
        <v>29</v>
      </c>
      <c r="AR237" s="24" t="s">
        <v>29</v>
      </c>
      <c r="AS237" s="24" t="s">
        <v>29</v>
      </c>
      <c r="AT237" s="24" t="s">
        <v>29</v>
      </c>
      <c r="AU237" s="24" t="s">
        <v>29</v>
      </c>
      <c r="AV237" s="24" t="s">
        <v>29</v>
      </c>
      <c r="AW237" s="24" t="s">
        <v>29</v>
      </c>
      <c r="AX237" s="24" t="s">
        <v>29</v>
      </c>
      <c r="AY237" s="24" t="s">
        <v>29</v>
      </c>
      <c r="AZ237" s="24" t="s">
        <v>29</v>
      </c>
      <c r="BA237" s="24" t="s">
        <v>29</v>
      </c>
      <c r="BB237" s="24" t="s">
        <v>29</v>
      </c>
      <c r="BC237" s="24" t="s">
        <v>29</v>
      </c>
      <c r="BD237" s="24" t="s">
        <v>29</v>
      </c>
      <c r="BE237" s="24" t="s">
        <v>29</v>
      </c>
      <c r="BF237" s="24" t="s">
        <v>29</v>
      </c>
      <c r="BG237" s="24" t="s">
        <v>29</v>
      </c>
      <c r="BH237" s="24" t="s">
        <v>29</v>
      </c>
      <c r="BI237" s="24" t="s">
        <v>29</v>
      </c>
      <c r="BJ237" s="24" t="s">
        <v>29</v>
      </c>
      <c r="BK237" s="24" t="s">
        <v>29</v>
      </c>
      <c r="BL237" s="24" t="s">
        <v>29</v>
      </c>
      <c r="BM237" s="24" t="s">
        <v>29</v>
      </c>
      <c r="BN237" s="24" t="s">
        <v>29</v>
      </c>
      <c r="BO237" s="24" t="s">
        <v>29</v>
      </c>
      <c r="BP237" s="24" t="s">
        <v>29</v>
      </c>
      <c r="BQ237" s="24" t="s">
        <v>29</v>
      </c>
      <c r="BR237" s="24" t="s">
        <v>29</v>
      </c>
      <c r="BS237" s="24" t="s">
        <v>29</v>
      </c>
      <c r="BT237" s="24" t="s">
        <v>29</v>
      </c>
      <c r="BU237" s="24" t="s">
        <v>29</v>
      </c>
      <c r="BV237" s="24" t="s">
        <v>29</v>
      </c>
      <c r="BW237" s="24" t="s">
        <v>29</v>
      </c>
      <c r="BX237" s="24" t="s">
        <v>29</v>
      </c>
      <c r="BY237" s="24" t="s">
        <v>29</v>
      </c>
      <c r="BZ237" s="24" t="s">
        <v>29</v>
      </c>
      <c r="CA237" s="24" t="s">
        <v>29</v>
      </c>
      <c r="CB237" s="24" t="s">
        <v>29</v>
      </c>
    </row>
    <row r="238" spans="2:80" s="1" customFormat="1" ht="13.9" customHeight="1">
      <c r="B238" s="57" t="str">
        <f>Roster_Selection_Men!AB299&amp;" " &amp; "V "</f>
        <v xml:space="preserve">University of the Cumberlands V </v>
      </c>
      <c r="C238" s="57" t="str">
        <f>Roster_Selection_Men!AD299</f>
        <v>8069-30719</v>
      </c>
      <c r="D238" s="57" t="str">
        <f>Roster_Selection_Men!AE299</f>
        <v>Liam Mcnamara</v>
      </c>
      <c r="E238" s="58"/>
      <c r="F238" s="1" t="str">
        <f>IF(ISERROR(Individual_Scores_Men_Var!E238), " ", IF(Individual_Scores_Men_Var!E238 = "Yes", "Yes", "  "))</f>
        <v xml:space="preserve">  </v>
      </c>
      <c r="G238" s="24" t="s">
        <v>29</v>
      </c>
      <c r="H238" s="24" t="s">
        <v>29</v>
      </c>
      <c r="I238" s="24" t="s">
        <v>29</v>
      </c>
      <c r="J238" s="24" t="s">
        <v>29</v>
      </c>
      <c r="K238" s="24" t="s">
        <v>29</v>
      </c>
      <c r="L238" s="24" t="s">
        <v>29</v>
      </c>
      <c r="M238" s="24" t="s">
        <v>29</v>
      </c>
      <c r="N238" s="24" t="s">
        <v>29</v>
      </c>
      <c r="O238" s="24" t="s">
        <v>29</v>
      </c>
      <c r="P238" s="24" t="s">
        <v>29</v>
      </c>
      <c r="Q238" s="24" t="s">
        <v>29</v>
      </c>
      <c r="R238" s="24" t="s">
        <v>29</v>
      </c>
      <c r="S238" s="24" t="s">
        <v>29</v>
      </c>
      <c r="T238" s="24" t="s">
        <v>29</v>
      </c>
      <c r="U238" s="24" t="s">
        <v>29</v>
      </c>
      <c r="V238" s="24" t="s">
        <v>29</v>
      </c>
      <c r="W238" s="24" t="s">
        <v>29</v>
      </c>
      <c r="X238" s="24" t="s">
        <v>29</v>
      </c>
      <c r="Y238" s="24" t="s">
        <v>29</v>
      </c>
      <c r="Z238" s="24" t="s">
        <v>29</v>
      </c>
      <c r="AA238" s="24" t="s">
        <v>29</v>
      </c>
      <c r="AB238" s="24" t="s">
        <v>29</v>
      </c>
      <c r="AC238" s="24" t="s">
        <v>29</v>
      </c>
      <c r="AD238" s="24" t="s">
        <v>29</v>
      </c>
      <c r="AE238" s="24" t="s">
        <v>29</v>
      </c>
      <c r="AF238" s="24" t="s">
        <v>29</v>
      </c>
      <c r="AG238" s="24" t="s">
        <v>29</v>
      </c>
      <c r="AH238" s="24" t="s">
        <v>29</v>
      </c>
      <c r="AI238" s="24" t="s">
        <v>29</v>
      </c>
      <c r="AJ238" s="24" t="s">
        <v>29</v>
      </c>
      <c r="AK238" s="24" t="s">
        <v>29</v>
      </c>
      <c r="AL238" s="24" t="s">
        <v>29</v>
      </c>
      <c r="AM238" s="24" t="s">
        <v>29</v>
      </c>
      <c r="AN238" s="24" t="s">
        <v>29</v>
      </c>
      <c r="AO238" s="24" t="s">
        <v>29</v>
      </c>
      <c r="AP238" s="24" t="s">
        <v>29</v>
      </c>
      <c r="AQ238" s="24" t="s">
        <v>29</v>
      </c>
      <c r="AR238" s="24" t="s">
        <v>29</v>
      </c>
      <c r="AS238" s="24" t="s">
        <v>29</v>
      </c>
      <c r="AT238" s="24" t="s">
        <v>29</v>
      </c>
      <c r="AU238" s="24" t="s">
        <v>29</v>
      </c>
      <c r="AV238" s="24" t="s">
        <v>29</v>
      </c>
      <c r="AW238" s="24" t="s">
        <v>29</v>
      </c>
      <c r="AX238" s="24" t="s">
        <v>29</v>
      </c>
      <c r="AY238" s="24" t="s">
        <v>29</v>
      </c>
      <c r="AZ238" s="24" t="s">
        <v>29</v>
      </c>
      <c r="BA238" s="24" t="s">
        <v>29</v>
      </c>
      <c r="BB238" s="24" t="s">
        <v>29</v>
      </c>
      <c r="BC238" s="24" t="s">
        <v>29</v>
      </c>
      <c r="BD238" s="24" t="s">
        <v>29</v>
      </c>
      <c r="BE238" s="24" t="s">
        <v>29</v>
      </c>
      <c r="BF238" s="24" t="s">
        <v>29</v>
      </c>
      <c r="BG238" s="24" t="s">
        <v>29</v>
      </c>
      <c r="BH238" s="24" t="s">
        <v>29</v>
      </c>
      <c r="BI238" s="24" t="s">
        <v>29</v>
      </c>
      <c r="BJ238" s="24" t="s">
        <v>29</v>
      </c>
      <c r="BK238" s="24" t="s">
        <v>29</v>
      </c>
      <c r="BL238" s="24" t="s">
        <v>29</v>
      </c>
      <c r="BM238" s="24" t="s">
        <v>29</v>
      </c>
      <c r="BN238" s="24" t="s">
        <v>29</v>
      </c>
      <c r="BO238" s="24" t="s">
        <v>29</v>
      </c>
      <c r="BP238" s="24" t="s">
        <v>29</v>
      </c>
      <c r="BQ238" s="24" t="s">
        <v>29</v>
      </c>
      <c r="BR238" s="24" t="s">
        <v>29</v>
      </c>
      <c r="BS238" s="24" t="s">
        <v>29</v>
      </c>
      <c r="BT238" s="24" t="s">
        <v>29</v>
      </c>
      <c r="BU238" s="24" t="s">
        <v>29</v>
      </c>
      <c r="BV238" s="24" t="s">
        <v>29</v>
      </c>
      <c r="BW238" s="24" t="s">
        <v>29</v>
      </c>
      <c r="BX238" s="24" t="s">
        <v>29</v>
      </c>
      <c r="BY238" s="24" t="s">
        <v>29</v>
      </c>
      <c r="BZ238" s="24" t="s">
        <v>29</v>
      </c>
      <c r="CA238" s="24" t="s">
        <v>29</v>
      </c>
      <c r="CB238" s="24" t="s">
        <v>29</v>
      </c>
    </row>
    <row r="239" spans="2:80" s="1" customFormat="1" ht="13.9" customHeight="1">
      <c r="B239" s="57" t="str">
        <f>Roster_Selection_Men!AB300&amp;" " &amp; "V "</f>
        <v xml:space="preserve">University of the Cumberlands V </v>
      </c>
      <c r="C239" s="57" t="str">
        <f>Roster_Selection_Men!AD300</f>
        <v>18-64010</v>
      </c>
      <c r="D239" s="57" t="str">
        <f>Roster_Selection_Men!AE300</f>
        <v>Stephen Simmons</v>
      </c>
      <c r="E239" s="58"/>
      <c r="F239" s="1" t="str">
        <f>IF(ISERROR(Individual_Scores_Men_Var!E239), " ", IF(Individual_Scores_Men_Var!E239 = "Yes", "Yes", "  "))</f>
        <v xml:space="preserve">  </v>
      </c>
      <c r="G239" s="24" t="s">
        <v>29</v>
      </c>
      <c r="H239" s="24" t="s">
        <v>29</v>
      </c>
      <c r="I239" s="24" t="s">
        <v>29</v>
      </c>
      <c r="J239" s="24" t="s">
        <v>29</v>
      </c>
      <c r="K239" s="24" t="s">
        <v>29</v>
      </c>
      <c r="L239" s="24" t="s">
        <v>29</v>
      </c>
      <c r="M239" s="24" t="s">
        <v>29</v>
      </c>
      <c r="N239" s="24" t="s">
        <v>29</v>
      </c>
      <c r="O239" s="24" t="s">
        <v>29</v>
      </c>
      <c r="P239" s="24" t="s">
        <v>29</v>
      </c>
      <c r="Q239" s="24" t="s">
        <v>29</v>
      </c>
      <c r="R239" s="24" t="s">
        <v>29</v>
      </c>
      <c r="S239" s="24" t="s">
        <v>29</v>
      </c>
      <c r="T239" s="24" t="s">
        <v>29</v>
      </c>
      <c r="U239" s="24" t="s">
        <v>29</v>
      </c>
      <c r="V239" s="24" t="s">
        <v>29</v>
      </c>
      <c r="W239" s="24" t="s">
        <v>29</v>
      </c>
      <c r="X239" s="24" t="s">
        <v>29</v>
      </c>
      <c r="Y239" s="24" t="s">
        <v>29</v>
      </c>
      <c r="Z239" s="24" t="s">
        <v>29</v>
      </c>
      <c r="AA239" s="24" t="s">
        <v>29</v>
      </c>
      <c r="AB239" s="24" t="s">
        <v>29</v>
      </c>
      <c r="AC239" s="24" t="s">
        <v>29</v>
      </c>
      <c r="AD239" s="24" t="s">
        <v>29</v>
      </c>
      <c r="AE239" s="24" t="s">
        <v>29</v>
      </c>
      <c r="AF239" s="24" t="s">
        <v>29</v>
      </c>
      <c r="AG239" s="24" t="s">
        <v>29</v>
      </c>
      <c r="AH239" s="24" t="s">
        <v>29</v>
      </c>
      <c r="AI239" s="24" t="s">
        <v>29</v>
      </c>
      <c r="AJ239" s="24" t="s">
        <v>29</v>
      </c>
      <c r="AK239" s="24" t="s">
        <v>29</v>
      </c>
      <c r="AL239" s="24" t="s">
        <v>29</v>
      </c>
      <c r="AM239" s="24" t="s">
        <v>29</v>
      </c>
      <c r="AN239" s="24" t="s">
        <v>29</v>
      </c>
      <c r="AO239" s="24" t="s">
        <v>29</v>
      </c>
      <c r="AP239" s="24" t="s">
        <v>29</v>
      </c>
      <c r="AQ239" s="24" t="s">
        <v>29</v>
      </c>
      <c r="AR239" s="24" t="s">
        <v>29</v>
      </c>
      <c r="AS239" s="24" t="s">
        <v>29</v>
      </c>
      <c r="AT239" s="24" t="s">
        <v>29</v>
      </c>
      <c r="AU239" s="24" t="s">
        <v>29</v>
      </c>
      <c r="AV239" s="24" t="s">
        <v>29</v>
      </c>
      <c r="AW239" s="24" t="s">
        <v>29</v>
      </c>
      <c r="AX239" s="24" t="s">
        <v>29</v>
      </c>
      <c r="AY239" s="24" t="s">
        <v>29</v>
      </c>
      <c r="AZ239" s="24" t="s">
        <v>29</v>
      </c>
      <c r="BA239" s="24" t="s">
        <v>29</v>
      </c>
      <c r="BB239" s="24" t="s">
        <v>29</v>
      </c>
      <c r="BC239" s="24" t="s">
        <v>29</v>
      </c>
      <c r="BD239" s="24" t="s">
        <v>29</v>
      </c>
      <c r="BE239" s="24" t="s">
        <v>29</v>
      </c>
      <c r="BF239" s="24" t="s">
        <v>29</v>
      </c>
      <c r="BG239" s="24" t="s">
        <v>29</v>
      </c>
      <c r="BH239" s="24" t="s">
        <v>29</v>
      </c>
      <c r="BI239" s="24" t="s">
        <v>29</v>
      </c>
      <c r="BJ239" s="24" t="s">
        <v>29</v>
      </c>
      <c r="BK239" s="24" t="s">
        <v>29</v>
      </c>
      <c r="BL239" s="24" t="s">
        <v>29</v>
      </c>
      <c r="BM239" s="24" t="s">
        <v>29</v>
      </c>
      <c r="BN239" s="24" t="s">
        <v>29</v>
      </c>
      <c r="BO239" s="24" t="s">
        <v>29</v>
      </c>
      <c r="BP239" s="24" t="s">
        <v>29</v>
      </c>
      <c r="BQ239" s="24" t="s">
        <v>29</v>
      </c>
      <c r="BR239" s="24" t="s">
        <v>29</v>
      </c>
      <c r="BS239" s="24" t="s">
        <v>29</v>
      </c>
      <c r="BT239" s="24" t="s">
        <v>29</v>
      </c>
      <c r="BU239" s="24" t="s">
        <v>29</v>
      </c>
      <c r="BV239" s="24" t="s">
        <v>29</v>
      </c>
      <c r="BW239" s="24" t="s">
        <v>29</v>
      </c>
      <c r="BX239" s="24" t="s">
        <v>29</v>
      </c>
      <c r="BY239" s="24" t="s">
        <v>29</v>
      </c>
      <c r="BZ239" s="24" t="s">
        <v>29</v>
      </c>
      <c r="CA239" s="24" t="s">
        <v>29</v>
      </c>
      <c r="CB239" s="24" t="s">
        <v>29</v>
      </c>
    </row>
    <row r="240" spans="2:80" s="1" customFormat="1" ht="13.9" customHeight="1">
      <c r="B240" s="57" t="str">
        <f>Roster_Selection_Men!AB301&amp;" " &amp; "V "</f>
        <v xml:space="preserve"> V </v>
      </c>
      <c r="C240" s="57" t="str">
        <f>Roster_Selection_Men!AD301</f>
        <v/>
      </c>
      <c r="D240" s="57" t="str">
        <f>Roster_Selection_Men!AE301</f>
        <v/>
      </c>
      <c r="E240" s="58"/>
      <c r="F240" s="1" t="str">
        <f>IF(ISERROR(Individual_Scores_Men_Var!E240), " ", IF(Individual_Scores_Men_Var!E240 = "Yes", "Yes", "  "))</f>
        <v xml:space="preserve">  </v>
      </c>
      <c r="G240" s="24" t="s">
        <v>29</v>
      </c>
      <c r="H240" s="24" t="s">
        <v>29</v>
      </c>
      <c r="I240" s="24" t="s">
        <v>29</v>
      </c>
      <c r="J240" s="24" t="s">
        <v>29</v>
      </c>
      <c r="K240" s="24" t="s">
        <v>29</v>
      </c>
      <c r="L240" s="24" t="s">
        <v>29</v>
      </c>
      <c r="M240" s="24" t="s">
        <v>29</v>
      </c>
      <c r="N240" s="24" t="s">
        <v>29</v>
      </c>
      <c r="O240" s="24" t="s">
        <v>29</v>
      </c>
      <c r="P240" s="24" t="s">
        <v>29</v>
      </c>
      <c r="Q240" s="24" t="s">
        <v>29</v>
      </c>
      <c r="R240" s="24" t="s">
        <v>29</v>
      </c>
      <c r="S240" s="24" t="s">
        <v>29</v>
      </c>
      <c r="T240" s="24" t="s">
        <v>29</v>
      </c>
      <c r="U240" s="24" t="s">
        <v>29</v>
      </c>
      <c r="V240" s="24" t="s">
        <v>29</v>
      </c>
      <c r="W240" s="24" t="s">
        <v>29</v>
      </c>
      <c r="X240" s="24" t="s">
        <v>29</v>
      </c>
      <c r="Y240" s="24" t="s">
        <v>29</v>
      </c>
      <c r="Z240" s="24" t="s">
        <v>29</v>
      </c>
      <c r="AA240" s="24" t="s">
        <v>29</v>
      </c>
      <c r="AB240" s="24" t="s">
        <v>29</v>
      </c>
      <c r="AC240" s="24" t="s">
        <v>29</v>
      </c>
      <c r="AD240" s="24" t="s">
        <v>29</v>
      </c>
      <c r="AE240" s="24" t="s">
        <v>29</v>
      </c>
      <c r="AF240" s="24" t="s">
        <v>29</v>
      </c>
      <c r="AG240" s="24" t="s">
        <v>29</v>
      </c>
      <c r="AH240" s="24" t="s">
        <v>29</v>
      </c>
      <c r="AI240" s="24" t="s">
        <v>29</v>
      </c>
      <c r="AJ240" s="24" t="s">
        <v>29</v>
      </c>
      <c r="AK240" s="24" t="s">
        <v>29</v>
      </c>
      <c r="AL240" s="24" t="s">
        <v>29</v>
      </c>
      <c r="AM240" s="24" t="s">
        <v>29</v>
      </c>
      <c r="AN240" s="24" t="s">
        <v>29</v>
      </c>
      <c r="AO240" s="24" t="s">
        <v>29</v>
      </c>
      <c r="AP240" s="24" t="s">
        <v>29</v>
      </c>
      <c r="AQ240" s="24" t="s">
        <v>29</v>
      </c>
      <c r="AR240" s="24" t="s">
        <v>29</v>
      </c>
      <c r="AS240" s="24" t="s">
        <v>29</v>
      </c>
      <c r="AT240" s="24" t="s">
        <v>29</v>
      </c>
      <c r="AU240" s="24" t="s">
        <v>29</v>
      </c>
      <c r="AV240" s="24" t="s">
        <v>29</v>
      </c>
      <c r="AW240" s="24" t="s">
        <v>29</v>
      </c>
      <c r="AX240" s="24" t="s">
        <v>29</v>
      </c>
      <c r="AY240" s="24" t="s">
        <v>29</v>
      </c>
      <c r="AZ240" s="24" t="s">
        <v>29</v>
      </c>
      <c r="BA240" s="24" t="s">
        <v>29</v>
      </c>
      <c r="BB240" s="24" t="s">
        <v>29</v>
      </c>
      <c r="BC240" s="24" t="s">
        <v>29</v>
      </c>
      <c r="BD240" s="24" t="s">
        <v>29</v>
      </c>
      <c r="BE240" s="24" t="s">
        <v>29</v>
      </c>
      <c r="BF240" s="24" t="s">
        <v>29</v>
      </c>
      <c r="BG240" s="24" t="s">
        <v>29</v>
      </c>
      <c r="BH240" s="24" t="s">
        <v>29</v>
      </c>
      <c r="BI240" s="24" t="s">
        <v>29</v>
      </c>
      <c r="BJ240" s="24" t="s">
        <v>29</v>
      </c>
      <c r="BK240" s="24" t="s">
        <v>29</v>
      </c>
      <c r="BL240" s="24" t="s">
        <v>29</v>
      </c>
      <c r="BM240" s="24" t="s">
        <v>29</v>
      </c>
      <c r="BN240" s="24" t="s">
        <v>29</v>
      </c>
      <c r="BO240" s="24" t="s">
        <v>29</v>
      </c>
      <c r="BP240" s="24" t="s">
        <v>29</v>
      </c>
      <c r="BQ240" s="24" t="s">
        <v>29</v>
      </c>
      <c r="BR240" s="24" t="s">
        <v>29</v>
      </c>
      <c r="BS240" s="24" t="s">
        <v>29</v>
      </c>
      <c r="BT240" s="24" t="s">
        <v>29</v>
      </c>
      <c r="BU240" s="24" t="s">
        <v>29</v>
      </c>
      <c r="BV240" s="24" t="s">
        <v>29</v>
      </c>
      <c r="BW240" s="24" t="s">
        <v>29</v>
      </c>
      <c r="BX240" s="24" t="s">
        <v>29</v>
      </c>
      <c r="BY240" s="24" t="s">
        <v>29</v>
      </c>
      <c r="BZ240" s="24" t="s">
        <v>29</v>
      </c>
      <c r="CA240" s="24" t="s">
        <v>29</v>
      </c>
      <c r="CB240" s="24" t="s">
        <v>29</v>
      </c>
    </row>
    <row r="241" spans="2:80" s="1" customFormat="1" ht="13.9" customHeight="1">
      <c r="B241" s="57" t="s">
        <v>762</v>
      </c>
      <c r="C241" s="59" t="str">
        <f>Individual_Scores_Men_Var!C241</f>
        <v/>
      </c>
      <c r="D241" s="60" t="str">
        <f>Individual_Scores_Men_Var!D241</f>
        <v/>
      </c>
      <c r="E241" s="58"/>
      <c r="F241" s="13"/>
      <c r="G241" s="24" t="s">
        <v>29</v>
      </c>
      <c r="H241" s="24" t="s">
        <v>29</v>
      </c>
      <c r="I241" s="24" t="s">
        <v>29</v>
      </c>
      <c r="J241" s="24" t="s">
        <v>29</v>
      </c>
      <c r="K241" s="24" t="s">
        <v>29</v>
      </c>
      <c r="L241" s="24" t="s">
        <v>29</v>
      </c>
      <c r="M241" s="24" t="s">
        <v>29</v>
      </c>
      <c r="N241" s="24" t="s">
        <v>29</v>
      </c>
      <c r="O241" s="24" t="s">
        <v>29</v>
      </c>
      <c r="P241" s="24" t="s">
        <v>29</v>
      </c>
      <c r="Q241" s="24" t="s">
        <v>29</v>
      </c>
      <c r="R241" s="24" t="s">
        <v>29</v>
      </c>
      <c r="S241" s="24" t="s">
        <v>29</v>
      </c>
      <c r="T241" s="24" t="s">
        <v>29</v>
      </c>
      <c r="U241" s="24" t="s">
        <v>29</v>
      </c>
      <c r="V241" s="24" t="s">
        <v>29</v>
      </c>
      <c r="W241" s="24" t="s">
        <v>29</v>
      </c>
      <c r="X241" s="24" t="s">
        <v>29</v>
      </c>
      <c r="Y241" s="24" t="s">
        <v>29</v>
      </c>
      <c r="Z241" s="24" t="s">
        <v>29</v>
      </c>
      <c r="AA241" s="24" t="s">
        <v>29</v>
      </c>
      <c r="AB241" s="24" t="s">
        <v>29</v>
      </c>
      <c r="AC241" s="24" t="s">
        <v>29</v>
      </c>
      <c r="AD241" s="24" t="s">
        <v>29</v>
      </c>
      <c r="AE241" s="24" t="s">
        <v>29</v>
      </c>
      <c r="AF241" s="24" t="s">
        <v>29</v>
      </c>
      <c r="AG241" s="24" t="s">
        <v>29</v>
      </c>
      <c r="AH241" s="24" t="s">
        <v>29</v>
      </c>
      <c r="AI241" s="24" t="s">
        <v>29</v>
      </c>
      <c r="AJ241" s="24" t="s">
        <v>29</v>
      </c>
      <c r="AK241" s="24" t="s">
        <v>29</v>
      </c>
      <c r="AL241" s="24" t="s">
        <v>29</v>
      </c>
      <c r="AM241" s="24" t="s">
        <v>29</v>
      </c>
      <c r="AN241" s="24" t="s">
        <v>29</v>
      </c>
      <c r="AO241" s="24" t="s">
        <v>29</v>
      </c>
      <c r="AP241" s="24" t="s">
        <v>29</v>
      </c>
      <c r="AQ241" s="24" t="s">
        <v>29</v>
      </c>
      <c r="AR241" s="24" t="s">
        <v>29</v>
      </c>
      <c r="AS241" s="24" t="s">
        <v>29</v>
      </c>
      <c r="AT241" s="24" t="s">
        <v>29</v>
      </c>
      <c r="AU241" s="24" t="s">
        <v>29</v>
      </c>
      <c r="AV241" s="24" t="s">
        <v>29</v>
      </c>
      <c r="AW241" s="24" t="s">
        <v>29</v>
      </c>
      <c r="AX241" s="24" t="s">
        <v>29</v>
      </c>
      <c r="AY241" s="24" t="s">
        <v>29</v>
      </c>
      <c r="AZ241" s="24" t="s">
        <v>29</v>
      </c>
      <c r="BA241" s="24" t="s">
        <v>29</v>
      </c>
      <c r="BB241" s="24" t="s">
        <v>29</v>
      </c>
      <c r="BC241" s="24" t="s">
        <v>29</v>
      </c>
      <c r="BD241" s="24" t="s">
        <v>29</v>
      </c>
      <c r="BE241" s="24" t="s">
        <v>29</v>
      </c>
      <c r="BF241" s="24" t="s">
        <v>29</v>
      </c>
      <c r="BG241" s="24" t="s">
        <v>29</v>
      </c>
      <c r="BH241" s="24" t="s">
        <v>29</v>
      </c>
      <c r="BI241" s="24" t="s">
        <v>29</v>
      </c>
      <c r="BJ241" s="24" t="s">
        <v>29</v>
      </c>
      <c r="BK241" s="24" t="s">
        <v>29</v>
      </c>
      <c r="BL241" s="24" t="s">
        <v>29</v>
      </c>
      <c r="BM241" s="24" t="s">
        <v>29</v>
      </c>
      <c r="BN241" s="24" t="s">
        <v>29</v>
      </c>
      <c r="BO241" s="24" t="s">
        <v>29</v>
      </c>
      <c r="BP241" s="24" t="s">
        <v>29</v>
      </c>
      <c r="BQ241" s="24" t="s">
        <v>29</v>
      </c>
      <c r="BR241" s="24" t="s">
        <v>29</v>
      </c>
      <c r="BS241" s="24" t="s">
        <v>29</v>
      </c>
      <c r="BT241" s="24" t="s">
        <v>29</v>
      </c>
      <c r="BU241" s="24" t="s">
        <v>29</v>
      </c>
      <c r="BV241" s="24" t="s">
        <v>29</v>
      </c>
      <c r="BW241" s="24" t="s">
        <v>29</v>
      </c>
      <c r="BX241" s="24" t="s">
        <v>29</v>
      </c>
      <c r="BY241" s="24" t="s">
        <v>29</v>
      </c>
      <c r="BZ241" s="24" t="s">
        <v>29</v>
      </c>
      <c r="CA241" s="24" t="s">
        <v>29</v>
      </c>
      <c r="CB241" s="24" t="s">
        <v>29</v>
      </c>
    </row>
    <row r="242" spans="2:80" s="1" customFormat="1" ht="13.9" customHeight="1">
      <c r="B242" s="57" t="s">
        <v>762</v>
      </c>
      <c r="C242" s="59" t="str">
        <f>Individual_Scores_Men_Var!C242</f>
        <v/>
      </c>
      <c r="D242" s="60" t="str">
        <f>Individual_Scores_Men_Var!D242</f>
        <v/>
      </c>
      <c r="E242" s="58"/>
      <c r="F242" s="13"/>
      <c r="G242" s="24" t="s">
        <v>29</v>
      </c>
      <c r="H242" s="24" t="s">
        <v>29</v>
      </c>
      <c r="I242" s="24" t="s">
        <v>29</v>
      </c>
      <c r="J242" s="24" t="s">
        <v>29</v>
      </c>
      <c r="K242" s="24" t="s">
        <v>29</v>
      </c>
      <c r="L242" s="24" t="s">
        <v>29</v>
      </c>
      <c r="M242" s="24" t="s">
        <v>29</v>
      </c>
      <c r="N242" s="24" t="s">
        <v>29</v>
      </c>
      <c r="O242" s="24" t="s">
        <v>29</v>
      </c>
      <c r="P242" s="24" t="s">
        <v>29</v>
      </c>
      <c r="Q242" s="24" t="s">
        <v>29</v>
      </c>
      <c r="R242" s="24" t="s">
        <v>29</v>
      </c>
      <c r="S242" s="24" t="s">
        <v>29</v>
      </c>
      <c r="T242" s="24" t="s">
        <v>29</v>
      </c>
      <c r="U242" s="24" t="s">
        <v>29</v>
      </c>
      <c r="V242" s="24" t="s">
        <v>29</v>
      </c>
      <c r="W242" s="24" t="s">
        <v>29</v>
      </c>
      <c r="X242" s="24" t="s">
        <v>29</v>
      </c>
      <c r="Y242" s="24" t="s">
        <v>29</v>
      </c>
      <c r="Z242" s="24" t="s">
        <v>29</v>
      </c>
      <c r="AA242" s="24" t="s">
        <v>29</v>
      </c>
      <c r="AB242" s="24" t="s">
        <v>29</v>
      </c>
      <c r="AC242" s="24" t="s">
        <v>29</v>
      </c>
      <c r="AD242" s="24" t="s">
        <v>29</v>
      </c>
      <c r="AE242" s="24" t="s">
        <v>29</v>
      </c>
      <c r="AF242" s="24" t="s">
        <v>29</v>
      </c>
      <c r="AG242" s="24" t="s">
        <v>29</v>
      </c>
      <c r="AH242" s="24" t="s">
        <v>29</v>
      </c>
      <c r="AI242" s="24" t="s">
        <v>29</v>
      </c>
      <c r="AJ242" s="24" t="s">
        <v>29</v>
      </c>
      <c r="AK242" s="24" t="s">
        <v>29</v>
      </c>
      <c r="AL242" s="24" t="s">
        <v>29</v>
      </c>
      <c r="AM242" s="24" t="s">
        <v>29</v>
      </c>
      <c r="AN242" s="24" t="s">
        <v>29</v>
      </c>
      <c r="AO242" s="24" t="s">
        <v>29</v>
      </c>
      <c r="AP242" s="24" t="s">
        <v>29</v>
      </c>
      <c r="AQ242" s="24" t="s">
        <v>29</v>
      </c>
      <c r="AR242" s="24" t="s">
        <v>29</v>
      </c>
      <c r="AS242" s="24" t="s">
        <v>29</v>
      </c>
      <c r="AT242" s="24" t="s">
        <v>29</v>
      </c>
      <c r="AU242" s="24" t="s">
        <v>29</v>
      </c>
      <c r="AV242" s="24" t="s">
        <v>29</v>
      </c>
      <c r="AW242" s="24" t="s">
        <v>29</v>
      </c>
      <c r="AX242" s="24" t="s">
        <v>29</v>
      </c>
      <c r="AY242" s="24" t="s">
        <v>29</v>
      </c>
      <c r="AZ242" s="24" t="s">
        <v>29</v>
      </c>
      <c r="BA242" s="24" t="s">
        <v>29</v>
      </c>
      <c r="BB242" s="24" t="s">
        <v>29</v>
      </c>
      <c r="BC242" s="24" t="s">
        <v>29</v>
      </c>
      <c r="BD242" s="24" t="s">
        <v>29</v>
      </c>
      <c r="BE242" s="24" t="s">
        <v>29</v>
      </c>
      <c r="BF242" s="24" t="s">
        <v>29</v>
      </c>
      <c r="BG242" s="24" t="s">
        <v>29</v>
      </c>
      <c r="BH242" s="24" t="s">
        <v>29</v>
      </c>
      <c r="BI242" s="24" t="s">
        <v>29</v>
      </c>
      <c r="BJ242" s="24" t="s">
        <v>29</v>
      </c>
      <c r="BK242" s="24" t="s">
        <v>29</v>
      </c>
      <c r="BL242" s="24" t="s">
        <v>29</v>
      </c>
      <c r="BM242" s="24" t="s">
        <v>29</v>
      </c>
      <c r="BN242" s="24" t="s">
        <v>29</v>
      </c>
      <c r="BO242" s="24" t="s">
        <v>29</v>
      </c>
      <c r="BP242" s="24" t="s">
        <v>29</v>
      </c>
      <c r="BQ242" s="24" t="s">
        <v>29</v>
      </c>
      <c r="BR242" s="24" t="s">
        <v>29</v>
      </c>
      <c r="BS242" s="24" t="s">
        <v>29</v>
      </c>
      <c r="BT242" s="24" t="s">
        <v>29</v>
      </c>
      <c r="BU242" s="24" t="s">
        <v>29</v>
      </c>
      <c r="BV242" s="24" t="s">
        <v>29</v>
      </c>
      <c r="BW242" s="24" t="s">
        <v>29</v>
      </c>
      <c r="BX242" s="24" t="s">
        <v>29</v>
      </c>
      <c r="BY242" s="24" t="s">
        <v>29</v>
      </c>
      <c r="BZ242" s="24" t="s">
        <v>29</v>
      </c>
      <c r="CA242" s="24" t="s">
        <v>29</v>
      </c>
      <c r="CB242" s="24" t="s">
        <v>29</v>
      </c>
    </row>
    <row r="243" spans="2:80" s="1" customFormat="1" ht="13.9" customHeight="1">
      <c r="B243" s="57" t="s">
        <v>762</v>
      </c>
      <c r="C243" s="59" t="str">
        <f>Individual_Scores_Men_Var!C243</f>
        <v/>
      </c>
      <c r="D243" s="60" t="str">
        <f>Individual_Scores_Men_Var!D243</f>
        <v/>
      </c>
      <c r="E243" s="58"/>
      <c r="F243" s="13"/>
      <c r="G243" s="24" t="s">
        <v>29</v>
      </c>
      <c r="H243" s="24" t="s">
        <v>29</v>
      </c>
      <c r="I243" s="24" t="s">
        <v>29</v>
      </c>
      <c r="J243" s="24" t="s">
        <v>29</v>
      </c>
      <c r="K243" s="24" t="s">
        <v>29</v>
      </c>
      <c r="L243" s="24" t="s">
        <v>29</v>
      </c>
      <c r="M243" s="24" t="s">
        <v>29</v>
      </c>
      <c r="N243" s="24" t="s">
        <v>29</v>
      </c>
      <c r="O243" s="24" t="s">
        <v>29</v>
      </c>
      <c r="P243" s="24" t="s">
        <v>29</v>
      </c>
      <c r="Q243" s="24" t="s">
        <v>29</v>
      </c>
      <c r="R243" s="24" t="s">
        <v>29</v>
      </c>
      <c r="S243" s="24" t="s">
        <v>29</v>
      </c>
      <c r="T243" s="24" t="s">
        <v>29</v>
      </c>
      <c r="U243" s="24" t="s">
        <v>29</v>
      </c>
      <c r="V243" s="24" t="s">
        <v>29</v>
      </c>
      <c r="W243" s="24" t="s">
        <v>29</v>
      </c>
      <c r="X243" s="24" t="s">
        <v>29</v>
      </c>
      <c r="Y243" s="24" t="s">
        <v>29</v>
      </c>
      <c r="Z243" s="24" t="s">
        <v>29</v>
      </c>
      <c r="AA243" s="24" t="s">
        <v>29</v>
      </c>
      <c r="AB243" s="24" t="s">
        <v>29</v>
      </c>
      <c r="AC243" s="24" t="s">
        <v>29</v>
      </c>
      <c r="AD243" s="24" t="s">
        <v>29</v>
      </c>
      <c r="AE243" s="24" t="s">
        <v>29</v>
      </c>
      <c r="AF243" s="24" t="s">
        <v>29</v>
      </c>
      <c r="AG243" s="24" t="s">
        <v>29</v>
      </c>
      <c r="AH243" s="24" t="s">
        <v>29</v>
      </c>
      <c r="AI243" s="24" t="s">
        <v>29</v>
      </c>
      <c r="AJ243" s="24" t="s">
        <v>29</v>
      </c>
      <c r="AK243" s="24" t="s">
        <v>29</v>
      </c>
      <c r="AL243" s="24" t="s">
        <v>29</v>
      </c>
      <c r="AM243" s="24" t="s">
        <v>29</v>
      </c>
      <c r="AN243" s="24" t="s">
        <v>29</v>
      </c>
      <c r="AO243" s="24" t="s">
        <v>29</v>
      </c>
      <c r="AP243" s="24" t="s">
        <v>29</v>
      </c>
      <c r="AQ243" s="24" t="s">
        <v>29</v>
      </c>
      <c r="AR243" s="24" t="s">
        <v>29</v>
      </c>
      <c r="AS243" s="24" t="s">
        <v>29</v>
      </c>
      <c r="AT243" s="24" t="s">
        <v>29</v>
      </c>
      <c r="AU243" s="24" t="s">
        <v>29</v>
      </c>
      <c r="AV243" s="24" t="s">
        <v>29</v>
      </c>
      <c r="AW243" s="24" t="s">
        <v>29</v>
      </c>
      <c r="AX243" s="24" t="s">
        <v>29</v>
      </c>
      <c r="AY243" s="24" t="s">
        <v>29</v>
      </c>
      <c r="AZ243" s="24" t="s">
        <v>29</v>
      </c>
      <c r="BA243" s="24" t="s">
        <v>29</v>
      </c>
      <c r="BB243" s="24" t="s">
        <v>29</v>
      </c>
      <c r="BC243" s="24" t="s">
        <v>29</v>
      </c>
      <c r="BD243" s="24" t="s">
        <v>29</v>
      </c>
      <c r="BE243" s="24" t="s">
        <v>29</v>
      </c>
      <c r="BF243" s="24" t="s">
        <v>29</v>
      </c>
      <c r="BG243" s="24" t="s">
        <v>29</v>
      </c>
      <c r="BH243" s="24" t="s">
        <v>29</v>
      </c>
      <c r="BI243" s="24" t="s">
        <v>29</v>
      </c>
      <c r="BJ243" s="24" t="s">
        <v>29</v>
      </c>
      <c r="BK243" s="24" t="s">
        <v>29</v>
      </c>
      <c r="BL243" s="24" t="s">
        <v>29</v>
      </c>
      <c r="BM243" s="24" t="s">
        <v>29</v>
      </c>
      <c r="BN243" s="24" t="s">
        <v>29</v>
      </c>
      <c r="BO243" s="24" t="s">
        <v>29</v>
      </c>
      <c r="BP243" s="24" t="s">
        <v>29</v>
      </c>
      <c r="BQ243" s="24" t="s">
        <v>29</v>
      </c>
      <c r="BR243" s="24" t="s">
        <v>29</v>
      </c>
      <c r="BS243" s="24" t="s">
        <v>29</v>
      </c>
      <c r="BT243" s="24" t="s">
        <v>29</v>
      </c>
      <c r="BU243" s="24" t="s">
        <v>29</v>
      </c>
      <c r="BV243" s="24" t="s">
        <v>29</v>
      </c>
      <c r="BW243" s="24" t="s">
        <v>29</v>
      </c>
      <c r="BX243" s="24" t="s">
        <v>29</v>
      </c>
      <c r="BY243" s="24" t="s">
        <v>29</v>
      </c>
      <c r="BZ243" s="24" t="s">
        <v>29</v>
      </c>
      <c r="CA243" s="24" t="s">
        <v>29</v>
      </c>
      <c r="CB243" s="24" t="s">
        <v>29</v>
      </c>
    </row>
    <row r="244" spans="2:80" s="1" customFormat="1" ht="13.9" customHeight="1">
      <c r="B244" s="57" t="s">
        <v>29</v>
      </c>
      <c r="C244" s="57" t="s">
        <v>29</v>
      </c>
      <c r="D244" s="57" t="s">
        <v>29</v>
      </c>
      <c r="E244" s="61"/>
      <c r="G244" s="24" t="s">
        <v>29</v>
      </c>
      <c r="H244" s="24" t="s">
        <v>29</v>
      </c>
      <c r="I244" s="24" t="s">
        <v>29</v>
      </c>
      <c r="J244" s="24" t="s">
        <v>29</v>
      </c>
      <c r="K244" s="24" t="s">
        <v>29</v>
      </c>
      <c r="L244" s="24" t="s">
        <v>29</v>
      </c>
      <c r="M244" s="24" t="s">
        <v>29</v>
      </c>
      <c r="N244" s="24" t="s">
        <v>29</v>
      </c>
      <c r="O244" s="24" t="s">
        <v>29</v>
      </c>
      <c r="P244" s="24" t="s">
        <v>29</v>
      </c>
      <c r="Q244" s="24" t="s">
        <v>29</v>
      </c>
      <c r="R244" s="24" t="s">
        <v>29</v>
      </c>
      <c r="S244" s="24" t="s">
        <v>29</v>
      </c>
      <c r="T244" s="24" t="s">
        <v>29</v>
      </c>
      <c r="U244" s="24" t="s">
        <v>29</v>
      </c>
      <c r="V244" s="24" t="s">
        <v>29</v>
      </c>
      <c r="W244" s="24" t="s">
        <v>29</v>
      </c>
      <c r="X244" s="24" t="s">
        <v>29</v>
      </c>
      <c r="Y244" s="24" t="s">
        <v>29</v>
      </c>
      <c r="Z244" s="24" t="s">
        <v>29</v>
      </c>
      <c r="AA244" s="24" t="s">
        <v>29</v>
      </c>
      <c r="AB244" s="24" t="s">
        <v>29</v>
      </c>
      <c r="AC244" s="24" t="s">
        <v>29</v>
      </c>
      <c r="AD244" s="24" t="s">
        <v>29</v>
      </c>
      <c r="AE244" s="24" t="s">
        <v>29</v>
      </c>
      <c r="AF244" s="24" t="s">
        <v>29</v>
      </c>
      <c r="AG244" s="24" t="s">
        <v>29</v>
      </c>
      <c r="AH244" s="24" t="s">
        <v>29</v>
      </c>
      <c r="AI244" s="24" t="s">
        <v>29</v>
      </c>
      <c r="AJ244" s="24" t="s">
        <v>29</v>
      </c>
      <c r="AK244" s="24" t="s">
        <v>29</v>
      </c>
      <c r="AL244" s="24" t="s">
        <v>29</v>
      </c>
      <c r="AM244" s="24" t="s">
        <v>29</v>
      </c>
      <c r="AN244" s="24" t="s">
        <v>29</v>
      </c>
      <c r="AO244" s="24" t="s">
        <v>29</v>
      </c>
      <c r="AP244" s="24" t="s">
        <v>29</v>
      </c>
      <c r="AQ244" s="24" t="s">
        <v>29</v>
      </c>
      <c r="AR244" s="24" t="s">
        <v>29</v>
      </c>
      <c r="AS244" s="24" t="s">
        <v>29</v>
      </c>
      <c r="AT244" s="24" t="s">
        <v>29</v>
      </c>
      <c r="AU244" s="24" t="s">
        <v>29</v>
      </c>
      <c r="AV244" s="24" t="s">
        <v>29</v>
      </c>
      <c r="AW244" s="24" t="s">
        <v>29</v>
      </c>
      <c r="AX244" s="24" t="s">
        <v>29</v>
      </c>
      <c r="AY244" s="24" t="s">
        <v>29</v>
      </c>
      <c r="AZ244" s="24" t="s">
        <v>29</v>
      </c>
      <c r="BA244" s="24" t="s">
        <v>29</v>
      </c>
      <c r="BB244" s="24" t="s">
        <v>29</v>
      </c>
      <c r="BC244" s="24" t="s">
        <v>29</v>
      </c>
      <c r="BD244" s="24" t="s">
        <v>29</v>
      </c>
      <c r="BE244" s="24" t="s">
        <v>29</v>
      </c>
      <c r="BF244" s="24" t="s">
        <v>29</v>
      </c>
      <c r="BG244" s="24" t="s">
        <v>29</v>
      </c>
      <c r="BH244" s="24" t="s">
        <v>29</v>
      </c>
      <c r="BI244" s="24" t="s">
        <v>29</v>
      </c>
      <c r="BJ244" s="24" t="s">
        <v>29</v>
      </c>
      <c r="BK244" s="24" t="s">
        <v>29</v>
      </c>
      <c r="BL244" s="24" t="s">
        <v>29</v>
      </c>
      <c r="BM244" s="24" t="s">
        <v>29</v>
      </c>
      <c r="BN244" s="24" t="s">
        <v>29</v>
      </c>
      <c r="BO244" s="24" t="s">
        <v>29</v>
      </c>
      <c r="BP244" s="24" t="s">
        <v>29</v>
      </c>
      <c r="BQ244" s="24" t="s">
        <v>29</v>
      </c>
      <c r="BR244" s="24" t="s">
        <v>29</v>
      </c>
      <c r="BS244" s="24" t="s">
        <v>29</v>
      </c>
      <c r="BT244" s="24" t="s">
        <v>29</v>
      </c>
      <c r="BU244" s="24" t="s">
        <v>29</v>
      </c>
      <c r="BV244" s="24" t="s">
        <v>29</v>
      </c>
      <c r="BW244" s="24" t="s">
        <v>29</v>
      </c>
      <c r="BX244" s="24" t="s">
        <v>29</v>
      </c>
      <c r="BY244" s="24" t="s">
        <v>29</v>
      </c>
      <c r="BZ244" s="24" t="s">
        <v>29</v>
      </c>
      <c r="CA244" s="24" t="s">
        <v>29</v>
      </c>
      <c r="CB244" s="24" t="s">
        <v>29</v>
      </c>
    </row>
    <row r="245" spans="2:80" s="1" customFormat="1" ht="13.9" customHeight="1">
      <c r="B245" s="57" t="s">
        <v>29</v>
      </c>
      <c r="C245" s="57" t="s">
        <v>29</v>
      </c>
      <c r="D245" s="57" t="s">
        <v>29</v>
      </c>
      <c r="E245" s="61"/>
      <c r="G245" s="24" t="s">
        <v>29</v>
      </c>
      <c r="H245" s="24" t="s">
        <v>29</v>
      </c>
      <c r="I245" s="24" t="s">
        <v>29</v>
      </c>
      <c r="J245" s="24" t="s">
        <v>29</v>
      </c>
      <c r="K245" s="24" t="s">
        <v>29</v>
      </c>
      <c r="L245" s="24" t="s">
        <v>29</v>
      </c>
      <c r="M245" s="24" t="s">
        <v>29</v>
      </c>
      <c r="N245" s="24" t="s">
        <v>29</v>
      </c>
      <c r="O245" s="24" t="s">
        <v>29</v>
      </c>
      <c r="P245" s="24" t="s">
        <v>29</v>
      </c>
      <c r="Q245" s="24" t="s">
        <v>29</v>
      </c>
      <c r="R245" s="24" t="s">
        <v>29</v>
      </c>
      <c r="S245" s="24" t="s">
        <v>29</v>
      </c>
      <c r="T245" s="24" t="s">
        <v>29</v>
      </c>
      <c r="U245" s="24" t="s">
        <v>29</v>
      </c>
      <c r="V245" s="24" t="s">
        <v>29</v>
      </c>
      <c r="W245" s="24" t="s">
        <v>29</v>
      </c>
      <c r="X245" s="24" t="s">
        <v>29</v>
      </c>
      <c r="Y245" s="24" t="s">
        <v>29</v>
      </c>
      <c r="Z245" s="24" t="s">
        <v>29</v>
      </c>
      <c r="AA245" s="24" t="s">
        <v>29</v>
      </c>
      <c r="AB245" s="24" t="s">
        <v>29</v>
      </c>
      <c r="AC245" s="24" t="s">
        <v>29</v>
      </c>
      <c r="AD245" s="24" t="s">
        <v>29</v>
      </c>
      <c r="AE245" s="24" t="s">
        <v>29</v>
      </c>
      <c r="AF245" s="24" t="s">
        <v>29</v>
      </c>
      <c r="AG245" s="24" t="s">
        <v>29</v>
      </c>
      <c r="AH245" s="24" t="s">
        <v>29</v>
      </c>
      <c r="AI245" s="24" t="s">
        <v>29</v>
      </c>
      <c r="AJ245" s="24" t="s">
        <v>29</v>
      </c>
      <c r="AK245" s="24" t="s">
        <v>29</v>
      </c>
      <c r="AL245" s="24" t="s">
        <v>29</v>
      </c>
      <c r="AM245" s="24" t="s">
        <v>29</v>
      </c>
      <c r="AN245" s="24" t="s">
        <v>29</v>
      </c>
      <c r="AO245" s="24" t="s">
        <v>29</v>
      </c>
      <c r="AP245" s="24" t="s">
        <v>29</v>
      </c>
      <c r="AQ245" s="24" t="s">
        <v>29</v>
      </c>
      <c r="AR245" s="24" t="s">
        <v>29</v>
      </c>
      <c r="AS245" s="24" t="s">
        <v>29</v>
      </c>
      <c r="AT245" s="24" t="s">
        <v>29</v>
      </c>
      <c r="AU245" s="24" t="s">
        <v>29</v>
      </c>
      <c r="AV245" s="24" t="s">
        <v>29</v>
      </c>
      <c r="AW245" s="24" t="s">
        <v>29</v>
      </c>
      <c r="AX245" s="24" t="s">
        <v>29</v>
      </c>
      <c r="AY245" s="24" t="s">
        <v>29</v>
      </c>
      <c r="AZ245" s="24" t="s">
        <v>29</v>
      </c>
      <c r="BA245" s="24" t="s">
        <v>29</v>
      </c>
      <c r="BB245" s="24" t="s">
        <v>29</v>
      </c>
      <c r="BC245" s="24" t="s">
        <v>29</v>
      </c>
      <c r="BD245" s="24" t="s">
        <v>29</v>
      </c>
      <c r="BE245" s="24" t="s">
        <v>29</v>
      </c>
      <c r="BF245" s="24" t="s">
        <v>29</v>
      </c>
      <c r="BG245" s="24" t="s">
        <v>29</v>
      </c>
      <c r="BH245" s="24" t="s">
        <v>29</v>
      </c>
      <c r="BI245" s="24" t="s">
        <v>29</v>
      </c>
      <c r="BJ245" s="24" t="s">
        <v>29</v>
      </c>
      <c r="BK245" s="24" t="s">
        <v>29</v>
      </c>
      <c r="BL245" s="24" t="s">
        <v>29</v>
      </c>
      <c r="BM245" s="24" t="s">
        <v>29</v>
      </c>
      <c r="BN245" s="24" t="s">
        <v>29</v>
      </c>
      <c r="BO245" s="24" t="s">
        <v>29</v>
      </c>
      <c r="BP245" s="24" t="s">
        <v>29</v>
      </c>
      <c r="BQ245" s="24" t="s">
        <v>29</v>
      </c>
      <c r="BR245" s="24" t="s">
        <v>29</v>
      </c>
      <c r="BS245" s="24" t="s">
        <v>29</v>
      </c>
      <c r="BT245" s="24" t="s">
        <v>29</v>
      </c>
      <c r="BU245" s="24" t="s">
        <v>29</v>
      </c>
      <c r="BV245" s="24" t="s">
        <v>29</v>
      </c>
      <c r="BW245" s="24" t="s">
        <v>29</v>
      </c>
      <c r="BX245" s="24" t="s">
        <v>29</v>
      </c>
      <c r="BY245" s="24" t="s">
        <v>29</v>
      </c>
      <c r="BZ245" s="24" t="s">
        <v>29</v>
      </c>
      <c r="CA245" s="24" t="s">
        <v>29</v>
      </c>
      <c r="CB245" s="24" t="s">
        <v>29</v>
      </c>
    </row>
    <row r="246" spans="2:80" s="1" customFormat="1" ht="13.9" customHeight="1">
      <c r="B246" s="57" t="str">
        <f>Roster_Selection_Men!AB302&amp;" " &amp; "V "</f>
        <v xml:space="preserve">Vincennes University V </v>
      </c>
      <c r="C246" s="57" t="str">
        <f>Roster_Selection_Men!AD302</f>
        <v>5730-32087</v>
      </c>
      <c r="D246" s="57" t="str">
        <f>Roster_Selection_Men!AE302</f>
        <v>Brighton Lucas</v>
      </c>
      <c r="E246" s="58"/>
      <c r="F246" s="1" t="str">
        <f>IF(ISERROR(Individual_Scores_Men_Var!E246), " ", IF(Individual_Scores_Men_Var!E246 = "Yes", "Yes", "  "))</f>
        <v xml:space="preserve">  </v>
      </c>
      <c r="G246" s="24" t="s">
        <v>738</v>
      </c>
      <c r="H246" s="44">
        <v>215</v>
      </c>
      <c r="I246" s="44">
        <v>192</v>
      </c>
      <c r="J246" s="44">
        <v>175</v>
      </c>
      <c r="K246" s="44">
        <v>190</v>
      </c>
      <c r="L246" s="44">
        <v>210</v>
      </c>
      <c r="M246" s="44">
        <v>179</v>
      </c>
      <c r="N246" s="44">
        <v>213</v>
      </c>
      <c r="O246" s="44">
        <v>197</v>
      </c>
      <c r="P246" s="44">
        <v>178</v>
      </c>
      <c r="Q246" s="44">
        <v>193</v>
      </c>
      <c r="R246" s="44">
        <v>175</v>
      </c>
      <c r="S246" s="44">
        <v>193</v>
      </c>
      <c r="T246" s="19">
        <f>SUM(H246:S246)</f>
        <v>2310</v>
      </c>
      <c r="U246" s="19">
        <f>COUNTIF(H246:S246, "&gt;0" )</f>
        <v>12</v>
      </c>
      <c r="V246" s="19">
        <f>T246/U246</f>
        <v>192.5</v>
      </c>
      <c r="W246" s="24" t="s">
        <v>29</v>
      </c>
      <c r="X246" s="24" t="s">
        <v>29</v>
      </c>
      <c r="Y246" s="24" t="s">
        <v>29</v>
      </c>
      <c r="Z246" s="24" t="s">
        <v>29</v>
      </c>
      <c r="AA246" s="24" t="s">
        <v>29</v>
      </c>
      <c r="AB246" s="24" t="s">
        <v>29</v>
      </c>
      <c r="AC246" s="24" t="s">
        <v>29</v>
      </c>
      <c r="AD246" s="24" t="s">
        <v>29</v>
      </c>
      <c r="AE246" s="24" t="s">
        <v>29</v>
      </c>
      <c r="AF246" s="24" t="s">
        <v>29</v>
      </c>
      <c r="AG246" s="24" t="s">
        <v>29</v>
      </c>
      <c r="AH246" s="24" t="s">
        <v>29</v>
      </c>
      <c r="AI246" s="24" t="s">
        <v>29</v>
      </c>
      <c r="AJ246" s="24" t="s">
        <v>29</v>
      </c>
      <c r="AK246" s="24" t="s">
        <v>29</v>
      </c>
      <c r="AL246" s="24" t="s">
        <v>29</v>
      </c>
      <c r="AM246" s="24" t="s">
        <v>29</v>
      </c>
      <c r="AN246" s="24" t="s">
        <v>29</v>
      </c>
      <c r="AO246" s="24" t="s">
        <v>29</v>
      </c>
      <c r="AP246" s="24" t="s">
        <v>29</v>
      </c>
      <c r="AQ246" s="24" t="s">
        <v>29</v>
      </c>
      <c r="AR246" s="24" t="s">
        <v>29</v>
      </c>
      <c r="AS246" s="24" t="s">
        <v>29</v>
      </c>
      <c r="AT246" s="24" t="s">
        <v>29</v>
      </c>
      <c r="AU246" s="24" t="s">
        <v>29</v>
      </c>
      <c r="AV246" s="24" t="s">
        <v>29</v>
      </c>
      <c r="AW246" s="24" t="s">
        <v>29</v>
      </c>
      <c r="AX246" s="24" t="s">
        <v>29</v>
      </c>
      <c r="AY246" s="24" t="s">
        <v>29</v>
      </c>
      <c r="AZ246" s="24" t="s">
        <v>29</v>
      </c>
      <c r="BA246" s="24" t="s">
        <v>29</v>
      </c>
      <c r="BB246" s="24" t="s">
        <v>29</v>
      </c>
      <c r="BC246" s="24" t="s">
        <v>29</v>
      </c>
      <c r="BD246" s="24" t="s">
        <v>29</v>
      </c>
      <c r="BE246" s="24" t="s">
        <v>29</v>
      </c>
      <c r="BF246" s="24" t="s">
        <v>29</v>
      </c>
      <c r="BG246" s="24" t="s">
        <v>29</v>
      </c>
      <c r="BH246" s="24" t="s">
        <v>29</v>
      </c>
      <c r="BI246" s="24" t="s">
        <v>29</v>
      </c>
      <c r="BJ246" s="24" t="s">
        <v>29</v>
      </c>
      <c r="BK246" s="24" t="s">
        <v>29</v>
      </c>
      <c r="BL246" s="24" t="s">
        <v>29</v>
      </c>
      <c r="BM246" s="24" t="s">
        <v>29</v>
      </c>
      <c r="BN246" s="24" t="s">
        <v>29</v>
      </c>
      <c r="BO246" s="24" t="s">
        <v>29</v>
      </c>
      <c r="BP246" s="24" t="s">
        <v>29</v>
      </c>
      <c r="BQ246" s="24" t="s">
        <v>29</v>
      </c>
      <c r="BR246" s="24" t="s">
        <v>29</v>
      </c>
      <c r="BS246" s="24" t="s">
        <v>29</v>
      </c>
      <c r="BT246" s="24" t="s">
        <v>29</v>
      </c>
      <c r="BU246" s="24" t="s">
        <v>29</v>
      </c>
      <c r="BV246" s="24" t="s">
        <v>29</v>
      </c>
      <c r="BW246" s="24" t="s">
        <v>29</v>
      </c>
      <c r="BX246" s="24" t="s">
        <v>29</v>
      </c>
      <c r="BY246" s="24" t="s">
        <v>29</v>
      </c>
      <c r="BZ246" s="24" t="s">
        <v>29</v>
      </c>
      <c r="CA246" s="24" t="s">
        <v>29</v>
      </c>
      <c r="CB246" s="24" t="s">
        <v>29</v>
      </c>
    </row>
    <row r="247" spans="2:80" s="1" customFormat="1" ht="13.9" customHeight="1">
      <c r="B247" s="57" t="str">
        <f>Roster_Selection_Men!AB303&amp;" " &amp; "V "</f>
        <v xml:space="preserve">Vincennes University V </v>
      </c>
      <c r="C247" s="57" t="str">
        <f>Roster_Selection_Men!AD303</f>
        <v>8270-890</v>
      </c>
      <c r="D247" s="57" t="str">
        <f>Roster_Selection_Men!AE303</f>
        <v>Cayden Russell</v>
      </c>
      <c r="E247" s="58"/>
      <c r="F247" s="1" t="str">
        <f>IF(ISERROR(Individual_Scores_Men_Var!E247), " ", IF(Individual_Scores_Men_Var!E247 = "Yes", "Yes", "  "))</f>
        <v xml:space="preserve">  </v>
      </c>
      <c r="G247" s="24" t="s">
        <v>29</v>
      </c>
      <c r="H247" s="24" t="s">
        <v>29</v>
      </c>
      <c r="I247" s="24" t="s">
        <v>29</v>
      </c>
      <c r="J247" s="24" t="s">
        <v>29</v>
      </c>
      <c r="K247" s="24" t="s">
        <v>29</v>
      </c>
      <c r="L247" s="24" t="s">
        <v>29</v>
      </c>
      <c r="M247" s="24" t="s">
        <v>29</v>
      </c>
      <c r="N247" s="24" t="s">
        <v>29</v>
      </c>
      <c r="O247" s="24" t="s">
        <v>29</v>
      </c>
      <c r="P247" s="24" t="s">
        <v>29</v>
      </c>
      <c r="Q247" s="24" t="s">
        <v>29</v>
      </c>
      <c r="R247" s="24" t="s">
        <v>29</v>
      </c>
      <c r="S247" s="24" t="s">
        <v>29</v>
      </c>
      <c r="T247" s="24" t="s">
        <v>29</v>
      </c>
      <c r="U247" s="24" t="s">
        <v>29</v>
      </c>
      <c r="V247" s="24" t="s">
        <v>29</v>
      </c>
      <c r="W247" s="24" t="s">
        <v>29</v>
      </c>
      <c r="X247" s="24" t="s">
        <v>29</v>
      </c>
      <c r="Y247" s="24" t="s">
        <v>29</v>
      </c>
      <c r="Z247" s="24" t="s">
        <v>29</v>
      </c>
      <c r="AA247" s="24" t="s">
        <v>29</v>
      </c>
      <c r="AB247" s="24" t="s">
        <v>29</v>
      </c>
      <c r="AC247" s="24" t="s">
        <v>29</v>
      </c>
      <c r="AD247" s="24" t="s">
        <v>29</v>
      </c>
      <c r="AE247" s="24" t="s">
        <v>29</v>
      </c>
      <c r="AF247" s="24" t="s">
        <v>29</v>
      </c>
      <c r="AG247" s="24" t="s">
        <v>29</v>
      </c>
      <c r="AH247" s="24" t="s">
        <v>29</v>
      </c>
      <c r="AI247" s="24" t="s">
        <v>29</v>
      </c>
      <c r="AJ247" s="24" t="s">
        <v>29</v>
      </c>
      <c r="AK247" s="24" t="s">
        <v>29</v>
      </c>
      <c r="AL247" s="24" t="s">
        <v>29</v>
      </c>
      <c r="AM247" s="24" t="s">
        <v>29</v>
      </c>
      <c r="AN247" s="24" t="s">
        <v>29</v>
      </c>
      <c r="AO247" s="24" t="s">
        <v>29</v>
      </c>
      <c r="AP247" s="24" t="s">
        <v>29</v>
      </c>
      <c r="AQ247" s="24" t="s">
        <v>29</v>
      </c>
      <c r="AR247" s="24" t="s">
        <v>29</v>
      </c>
      <c r="AS247" s="24" t="s">
        <v>29</v>
      </c>
      <c r="AT247" s="24" t="s">
        <v>29</v>
      </c>
      <c r="AU247" s="24" t="s">
        <v>29</v>
      </c>
      <c r="AV247" s="24" t="s">
        <v>29</v>
      </c>
      <c r="AW247" s="24" t="s">
        <v>29</v>
      </c>
      <c r="AX247" s="24" t="s">
        <v>29</v>
      </c>
      <c r="AY247" s="24" t="s">
        <v>29</v>
      </c>
      <c r="AZ247" s="24" t="s">
        <v>29</v>
      </c>
      <c r="BA247" s="24" t="s">
        <v>29</v>
      </c>
      <c r="BB247" s="24" t="s">
        <v>29</v>
      </c>
      <c r="BC247" s="24" t="s">
        <v>29</v>
      </c>
      <c r="BD247" s="24" t="s">
        <v>29</v>
      </c>
      <c r="BE247" s="24" t="s">
        <v>29</v>
      </c>
      <c r="BF247" s="24" t="s">
        <v>29</v>
      </c>
      <c r="BG247" s="24" t="s">
        <v>29</v>
      </c>
      <c r="BH247" s="24" t="s">
        <v>29</v>
      </c>
      <c r="BI247" s="24" t="s">
        <v>29</v>
      </c>
      <c r="BJ247" s="24" t="s">
        <v>29</v>
      </c>
      <c r="BK247" s="24" t="s">
        <v>29</v>
      </c>
      <c r="BL247" s="24" t="s">
        <v>29</v>
      </c>
      <c r="BM247" s="24" t="s">
        <v>29</v>
      </c>
      <c r="BN247" s="24" t="s">
        <v>29</v>
      </c>
      <c r="BO247" s="24" t="s">
        <v>29</v>
      </c>
      <c r="BP247" s="24" t="s">
        <v>29</v>
      </c>
      <c r="BQ247" s="24" t="s">
        <v>29</v>
      </c>
      <c r="BR247" s="24" t="s">
        <v>29</v>
      </c>
      <c r="BS247" s="24" t="s">
        <v>29</v>
      </c>
      <c r="BT247" s="24" t="s">
        <v>29</v>
      </c>
      <c r="BU247" s="24" t="s">
        <v>29</v>
      </c>
      <c r="BV247" s="24" t="s">
        <v>29</v>
      </c>
      <c r="BW247" s="24" t="s">
        <v>29</v>
      </c>
      <c r="BX247" s="24" t="s">
        <v>29</v>
      </c>
      <c r="BY247" s="24" t="s">
        <v>29</v>
      </c>
      <c r="BZ247" s="24" t="s">
        <v>29</v>
      </c>
      <c r="CA247" s="24" t="s">
        <v>29</v>
      </c>
      <c r="CB247" s="24" t="s">
        <v>29</v>
      </c>
    </row>
    <row r="248" spans="2:80" s="1" customFormat="1" ht="13.9" customHeight="1">
      <c r="B248" s="57" t="str">
        <f>Roster_Selection_Men!AB304&amp;" " &amp; "V "</f>
        <v xml:space="preserve">Vincennes University V </v>
      </c>
      <c r="C248" s="57" t="str">
        <f>Roster_Selection_Men!AD304</f>
        <v>21-69159</v>
      </c>
      <c r="D248" s="57" t="str">
        <f>Roster_Selection_Men!AE304</f>
        <v>Dakota Waskom</v>
      </c>
      <c r="E248" s="58"/>
      <c r="F248" s="1" t="str">
        <f>IF(ISERROR(Individual_Scores_Men_Var!E248), " ", IF(Individual_Scores_Men_Var!E248 = "Yes", "Yes", "  "))</f>
        <v xml:space="preserve">  </v>
      </c>
      <c r="G248" s="24" t="s">
        <v>29</v>
      </c>
      <c r="H248" s="24" t="s">
        <v>29</v>
      </c>
      <c r="I248" s="24" t="s">
        <v>29</v>
      </c>
      <c r="J248" s="24" t="s">
        <v>29</v>
      </c>
      <c r="K248" s="24" t="s">
        <v>29</v>
      </c>
      <c r="L248" s="24" t="s">
        <v>29</v>
      </c>
      <c r="M248" s="24" t="s">
        <v>29</v>
      </c>
      <c r="N248" s="24" t="s">
        <v>29</v>
      </c>
      <c r="O248" s="24" t="s">
        <v>29</v>
      </c>
      <c r="P248" s="24" t="s">
        <v>29</v>
      </c>
      <c r="Q248" s="24" t="s">
        <v>29</v>
      </c>
      <c r="R248" s="24" t="s">
        <v>29</v>
      </c>
      <c r="S248" s="24" t="s">
        <v>29</v>
      </c>
      <c r="T248" s="24" t="s">
        <v>29</v>
      </c>
      <c r="U248" s="24" t="s">
        <v>29</v>
      </c>
      <c r="V248" s="24" t="s">
        <v>29</v>
      </c>
      <c r="W248" s="24" t="s">
        <v>29</v>
      </c>
      <c r="X248" s="24" t="s">
        <v>29</v>
      </c>
      <c r="Y248" s="24" t="s">
        <v>29</v>
      </c>
      <c r="Z248" s="24" t="s">
        <v>29</v>
      </c>
      <c r="AA248" s="24" t="s">
        <v>29</v>
      </c>
      <c r="AB248" s="24" t="s">
        <v>29</v>
      </c>
      <c r="AC248" s="24" t="s">
        <v>29</v>
      </c>
      <c r="AD248" s="24" t="s">
        <v>29</v>
      </c>
      <c r="AE248" s="24" t="s">
        <v>29</v>
      </c>
      <c r="AF248" s="24" t="s">
        <v>29</v>
      </c>
      <c r="AG248" s="24" t="s">
        <v>29</v>
      </c>
      <c r="AH248" s="24" t="s">
        <v>29</v>
      </c>
      <c r="AI248" s="24" t="s">
        <v>29</v>
      </c>
      <c r="AJ248" s="24" t="s">
        <v>29</v>
      </c>
      <c r="AK248" s="24" t="s">
        <v>29</v>
      </c>
      <c r="AL248" s="24" t="s">
        <v>29</v>
      </c>
      <c r="AM248" s="24" t="s">
        <v>29</v>
      </c>
      <c r="AN248" s="24" t="s">
        <v>29</v>
      </c>
      <c r="AO248" s="24" t="s">
        <v>29</v>
      </c>
      <c r="AP248" s="24" t="s">
        <v>29</v>
      </c>
      <c r="AQ248" s="24" t="s">
        <v>29</v>
      </c>
      <c r="AR248" s="24" t="s">
        <v>29</v>
      </c>
      <c r="AS248" s="24" t="s">
        <v>29</v>
      </c>
      <c r="AT248" s="24" t="s">
        <v>29</v>
      </c>
      <c r="AU248" s="24" t="s">
        <v>29</v>
      </c>
      <c r="AV248" s="24" t="s">
        <v>29</v>
      </c>
      <c r="AW248" s="24" t="s">
        <v>29</v>
      </c>
      <c r="AX248" s="24" t="s">
        <v>29</v>
      </c>
      <c r="AY248" s="24" t="s">
        <v>29</v>
      </c>
      <c r="AZ248" s="24" t="s">
        <v>29</v>
      </c>
      <c r="BA248" s="24" t="s">
        <v>29</v>
      </c>
      <c r="BB248" s="24" t="s">
        <v>29</v>
      </c>
      <c r="BC248" s="24" t="s">
        <v>29</v>
      </c>
      <c r="BD248" s="24" t="s">
        <v>29</v>
      </c>
      <c r="BE248" s="24" t="s">
        <v>29</v>
      </c>
      <c r="BF248" s="24" t="s">
        <v>29</v>
      </c>
      <c r="BG248" s="24" t="s">
        <v>29</v>
      </c>
      <c r="BH248" s="24" t="s">
        <v>29</v>
      </c>
      <c r="BI248" s="24" t="s">
        <v>29</v>
      </c>
      <c r="BJ248" s="24" t="s">
        <v>29</v>
      </c>
      <c r="BK248" s="24" t="s">
        <v>29</v>
      </c>
      <c r="BL248" s="24" t="s">
        <v>29</v>
      </c>
      <c r="BM248" s="24" t="s">
        <v>29</v>
      </c>
      <c r="BN248" s="24" t="s">
        <v>29</v>
      </c>
      <c r="BO248" s="24" t="s">
        <v>29</v>
      </c>
      <c r="BP248" s="24" t="s">
        <v>29</v>
      </c>
      <c r="BQ248" s="24" t="s">
        <v>29</v>
      </c>
      <c r="BR248" s="24" t="s">
        <v>29</v>
      </c>
      <c r="BS248" s="24" t="s">
        <v>29</v>
      </c>
      <c r="BT248" s="24" t="s">
        <v>29</v>
      </c>
      <c r="BU248" s="24" t="s">
        <v>29</v>
      </c>
      <c r="BV248" s="24" t="s">
        <v>29</v>
      </c>
      <c r="BW248" s="24" t="s">
        <v>29</v>
      </c>
      <c r="BX248" s="24" t="s">
        <v>29</v>
      </c>
      <c r="BY248" s="24" t="s">
        <v>29</v>
      </c>
      <c r="BZ248" s="24" t="s">
        <v>29</v>
      </c>
      <c r="CA248" s="24" t="s">
        <v>29</v>
      </c>
      <c r="CB248" s="24" t="s">
        <v>29</v>
      </c>
    </row>
    <row r="249" spans="2:80" s="1" customFormat="1" ht="13.9" customHeight="1">
      <c r="B249" s="57" t="str">
        <f>Roster_Selection_Men!AB305&amp;" " &amp; "V "</f>
        <v xml:space="preserve">Vincennes University V </v>
      </c>
      <c r="C249" s="57" t="str">
        <f>Roster_Selection_Men!AD305</f>
        <v>17-13713</v>
      </c>
      <c r="D249" s="57" t="str">
        <f>Roster_Selection_Men!AE305</f>
        <v>Dylan Lewis</v>
      </c>
      <c r="E249" s="58"/>
      <c r="F249" s="1" t="str">
        <f>IF(ISERROR(Individual_Scores_Men_Var!E249), " ", IF(Individual_Scores_Men_Var!E249 = "Yes", "Yes", "  "))</f>
        <v xml:space="preserve">  </v>
      </c>
      <c r="G249" s="24" t="s">
        <v>29</v>
      </c>
      <c r="H249" s="24" t="s">
        <v>29</v>
      </c>
      <c r="I249" s="24" t="s">
        <v>29</v>
      </c>
      <c r="J249" s="24" t="s">
        <v>29</v>
      </c>
      <c r="K249" s="24" t="s">
        <v>29</v>
      </c>
      <c r="L249" s="24" t="s">
        <v>29</v>
      </c>
      <c r="M249" s="24" t="s">
        <v>29</v>
      </c>
      <c r="N249" s="24" t="s">
        <v>29</v>
      </c>
      <c r="O249" s="24" t="s">
        <v>29</v>
      </c>
      <c r="P249" s="24" t="s">
        <v>29</v>
      </c>
      <c r="Q249" s="24" t="s">
        <v>29</v>
      </c>
      <c r="R249" s="24" t="s">
        <v>29</v>
      </c>
      <c r="S249" s="24" t="s">
        <v>29</v>
      </c>
      <c r="T249" s="24" t="s">
        <v>29</v>
      </c>
      <c r="U249" s="24" t="s">
        <v>29</v>
      </c>
      <c r="V249" s="24" t="s">
        <v>29</v>
      </c>
      <c r="W249" s="24" t="s">
        <v>29</v>
      </c>
      <c r="X249" s="24" t="s">
        <v>29</v>
      </c>
      <c r="Y249" s="24" t="s">
        <v>29</v>
      </c>
      <c r="Z249" s="24" t="s">
        <v>29</v>
      </c>
      <c r="AA249" s="24" t="s">
        <v>29</v>
      </c>
      <c r="AB249" s="24" t="s">
        <v>29</v>
      </c>
      <c r="AC249" s="24" t="s">
        <v>29</v>
      </c>
      <c r="AD249" s="24" t="s">
        <v>29</v>
      </c>
      <c r="AE249" s="24" t="s">
        <v>29</v>
      </c>
      <c r="AF249" s="24" t="s">
        <v>29</v>
      </c>
      <c r="AG249" s="24" t="s">
        <v>29</v>
      </c>
      <c r="AH249" s="24" t="s">
        <v>29</v>
      </c>
      <c r="AI249" s="24" t="s">
        <v>29</v>
      </c>
      <c r="AJ249" s="24" t="s">
        <v>29</v>
      </c>
      <c r="AK249" s="24" t="s">
        <v>29</v>
      </c>
      <c r="AL249" s="24" t="s">
        <v>29</v>
      </c>
      <c r="AM249" s="24" t="s">
        <v>29</v>
      </c>
      <c r="AN249" s="24" t="s">
        <v>29</v>
      </c>
      <c r="AO249" s="24" t="s">
        <v>29</v>
      </c>
      <c r="AP249" s="24" t="s">
        <v>29</v>
      </c>
      <c r="AQ249" s="24" t="s">
        <v>29</v>
      </c>
      <c r="AR249" s="24" t="s">
        <v>29</v>
      </c>
      <c r="AS249" s="24" t="s">
        <v>29</v>
      </c>
      <c r="AT249" s="24" t="s">
        <v>29</v>
      </c>
      <c r="AU249" s="24" t="s">
        <v>29</v>
      </c>
      <c r="AV249" s="24" t="s">
        <v>29</v>
      </c>
      <c r="AW249" s="24" t="s">
        <v>29</v>
      </c>
      <c r="AX249" s="24" t="s">
        <v>29</v>
      </c>
      <c r="AY249" s="24" t="s">
        <v>29</v>
      </c>
      <c r="AZ249" s="24" t="s">
        <v>29</v>
      </c>
      <c r="BA249" s="24" t="s">
        <v>29</v>
      </c>
      <c r="BB249" s="24" t="s">
        <v>29</v>
      </c>
      <c r="BC249" s="24" t="s">
        <v>29</v>
      </c>
      <c r="BD249" s="24" t="s">
        <v>29</v>
      </c>
      <c r="BE249" s="24" t="s">
        <v>29</v>
      </c>
      <c r="BF249" s="24" t="s">
        <v>29</v>
      </c>
      <c r="BG249" s="24" t="s">
        <v>29</v>
      </c>
      <c r="BH249" s="24" t="s">
        <v>29</v>
      </c>
      <c r="BI249" s="24" t="s">
        <v>29</v>
      </c>
      <c r="BJ249" s="24" t="s">
        <v>29</v>
      </c>
      <c r="BK249" s="24" t="s">
        <v>29</v>
      </c>
      <c r="BL249" s="24" t="s">
        <v>29</v>
      </c>
      <c r="BM249" s="24" t="s">
        <v>29</v>
      </c>
      <c r="BN249" s="24" t="s">
        <v>29</v>
      </c>
      <c r="BO249" s="24" t="s">
        <v>29</v>
      </c>
      <c r="BP249" s="24" t="s">
        <v>29</v>
      </c>
      <c r="BQ249" s="24" t="s">
        <v>29</v>
      </c>
      <c r="BR249" s="24" t="s">
        <v>29</v>
      </c>
      <c r="BS249" s="24" t="s">
        <v>29</v>
      </c>
      <c r="BT249" s="24" t="s">
        <v>29</v>
      </c>
      <c r="BU249" s="24" t="s">
        <v>29</v>
      </c>
      <c r="BV249" s="24" t="s">
        <v>29</v>
      </c>
      <c r="BW249" s="24" t="s">
        <v>29</v>
      </c>
      <c r="BX249" s="24" t="s">
        <v>29</v>
      </c>
      <c r="BY249" s="24" t="s">
        <v>29</v>
      </c>
      <c r="BZ249" s="24" t="s">
        <v>29</v>
      </c>
      <c r="CA249" s="24" t="s">
        <v>29</v>
      </c>
      <c r="CB249" s="24" t="s">
        <v>29</v>
      </c>
    </row>
    <row r="250" spans="2:80" s="1" customFormat="1" ht="13.9" customHeight="1">
      <c r="B250" s="57" t="str">
        <f>Roster_Selection_Men!AB306&amp;" " &amp; "V "</f>
        <v xml:space="preserve">Vincennes University V </v>
      </c>
      <c r="C250" s="57" t="str">
        <f>Roster_Selection_Men!AD306</f>
        <v>18-12079</v>
      </c>
      <c r="D250" s="57" t="str">
        <f>Roster_Selection_Men!AE306</f>
        <v>Kannon King</v>
      </c>
      <c r="E250" s="58"/>
      <c r="F250" s="1" t="str">
        <f>IF(ISERROR(Individual_Scores_Men_Var!E250), " ", IF(Individual_Scores_Men_Var!E250 = "Yes", "Yes", "  "))</f>
        <v xml:space="preserve">  </v>
      </c>
      <c r="G250" s="24" t="s">
        <v>29</v>
      </c>
      <c r="H250" s="24" t="s">
        <v>29</v>
      </c>
      <c r="I250" s="24" t="s">
        <v>29</v>
      </c>
      <c r="J250" s="24" t="s">
        <v>29</v>
      </c>
      <c r="K250" s="24" t="s">
        <v>29</v>
      </c>
      <c r="L250" s="24" t="s">
        <v>29</v>
      </c>
      <c r="M250" s="24" t="s">
        <v>29</v>
      </c>
      <c r="N250" s="24" t="s">
        <v>29</v>
      </c>
      <c r="O250" s="24" t="s">
        <v>29</v>
      </c>
      <c r="P250" s="24" t="s">
        <v>29</v>
      </c>
      <c r="Q250" s="24" t="s">
        <v>29</v>
      </c>
      <c r="R250" s="24" t="s">
        <v>29</v>
      </c>
      <c r="S250" s="24" t="s">
        <v>29</v>
      </c>
      <c r="T250" s="24" t="s">
        <v>29</v>
      </c>
      <c r="U250" s="24" t="s">
        <v>29</v>
      </c>
      <c r="V250" s="24" t="s">
        <v>29</v>
      </c>
      <c r="W250" s="24" t="s">
        <v>29</v>
      </c>
      <c r="X250" s="24" t="s">
        <v>29</v>
      </c>
      <c r="Y250" s="24" t="s">
        <v>29</v>
      </c>
      <c r="Z250" s="24" t="s">
        <v>29</v>
      </c>
      <c r="AA250" s="24" t="s">
        <v>29</v>
      </c>
      <c r="AB250" s="24" t="s">
        <v>29</v>
      </c>
      <c r="AC250" s="24" t="s">
        <v>29</v>
      </c>
      <c r="AD250" s="24" t="s">
        <v>29</v>
      </c>
      <c r="AE250" s="24" t="s">
        <v>29</v>
      </c>
      <c r="AF250" s="24" t="s">
        <v>29</v>
      </c>
      <c r="AG250" s="24" t="s">
        <v>29</v>
      </c>
      <c r="AH250" s="24" t="s">
        <v>29</v>
      </c>
      <c r="AI250" s="24" t="s">
        <v>29</v>
      </c>
      <c r="AJ250" s="24" t="s">
        <v>29</v>
      </c>
      <c r="AK250" s="24" t="s">
        <v>29</v>
      </c>
      <c r="AL250" s="24" t="s">
        <v>29</v>
      </c>
      <c r="AM250" s="24" t="s">
        <v>29</v>
      </c>
      <c r="AN250" s="24" t="s">
        <v>29</v>
      </c>
      <c r="AO250" s="24" t="s">
        <v>29</v>
      </c>
      <c r="AP250" s="24" t="s">
        <v>29</v>
      </c>
      <c r="AQ250" s="24" t="s">
        <v>29</v>
      </c>
      <c r="AR250" s="24" t="s">
        <v>29</v>
      </c>
      <c r="AS250" s="24" t="s">
        <v>29</v>
      </c>
      <c r="AT250" s="24" t="s">
        <v>29</v>
      </c>
      <c r="AU250" s="24" t="s">
        <v>29</v>
      </c>
      <c r="AV250" s="24" t="s">
        <v>29</v>
      </c>
      <c r="AW250" s="24" t="s">
        <v>29</v>
      </c>
      <c r="AX250" s="24" t="s">
        <v>29</v>
      </c>
      <c r="AY250" s="24" t="s">
        <v>29</v>
      </c>
      <c r="AZ250" s="24" t="s">
        <v>29</v>
      </c>
      <c r="BA250" s="24" t="s">
        <v>29</v>
      </c>
      <c r="BB250" s="24" t="s">
        <v>29</v>
      </c>
      <c r="BC250" s="24" t="s">
        <v>29</v>
      </c>
      <c r="BD250" s="24" t="s">
        <v>29</v>
      </c>
      <c r="BE250" s="24" t="s">
        <v>29</v>
      </c>
      <c r="BF250" s="24" t="s">
        <v>29</v>
      </c>
      <c r="BG250" s="24" t="s">
        <v>29</v>
      </c>
      <c r="BH250" s="24" t="s">
        <v>29</v>
      </c>
      <c r="BI250" s="24" t="s">
        <v>29</v>
      </c>
      <c r="BJ250" s="24" t="s">
        <v>29</v>
      </c>
      <c r="BK250" s="24" t="s">
        <v>29</v>
      </c>
      <c r="BL250" s="24" t="s">
        <v>29</v>
      </c>
      <c r="BM250" s="24" t="s">
        <v>29</v>
      </c>
      <c r="BN250" s="24" t="s">
        <v>29</v>
      </c>
      <c r="BO250" s="24" t="s">
        <v>29</v>
      </c>
      <c r="BP250" s="24" t="s">
        <v>29</v>
      </c>
      <c r="BQ250" s="24" t="s">
        <v>29</v>
      </c>
      <c r="BR250" s="24" t="s">
        <v>29</v>
      </c>
      <c r="BS250" s="24" t="s">
        <v>29</v>
      </c>
      <c r="BT250" s="24" t="s">
        <v>29</v>
      </c>
      <c r="BU250" s="24" t="s">
        <v>29</v>
      </c>
      <c r="BV250" s="24" t="s">
        <v>29</v>
      </c>
      <c r="BW250" s="24" t="s">
        <v>29</v>
      </c>
      <c r="BX250" s="24" t="s">
        <v>29</v>
      </c>
      <c r="BY250" s="24" t="s">
        <v>29</v>
      </c>
      <c r="BZ250" s="24" t="s">
        <v>29</v>
      </c>
      <c r="CA250" s="24" t="s">
        <v>29</v>
      </c>
      <c r="CB250" s="24" t="s">
        <v>29</v>
      </c>
    </row>
    <row r="251" spans="2:80" s="1" customFormat="1" ht="13.9" customHeight="1">
      <c r="B251" s="57" t="str">
        <f>Roster_Selection_Men!AB307&amp;" " &amp; "V "</f>
        <v xml:space="preserve">Vincennes University V </v>
      </c>
      <c r="C251" s="57" t="str">
        <f>Roster_Selection_Men!AD307</f>
        <v>20-540</v>
      </c>
      <c r="D251" s="57" t="str">
        <f>Roster_Selection_Men!AE307</f>
        <v>Nick Gregg</v>
      </c>
      <c r="E251" s="58"/>
      <c r="F251" s="1" t="str">
        <f>IF(ISERROR(Individual_Scores_Men_Var!E251), " ", IF(Individual_Scores_Men_Var!E251 = "Yes", "Yes", "  "))</f>
        <v xml:space="preserve">  </v>
      </c>
      <c r="G251" s="24" t="s">
        <v>29</v>
      </c>
      <c r="H251" s="24" t="s">
        <v>29</v>
      </c>
      <c r="I251" s="24" t="s">
        <v>29</v>
      </c>
      <c r="J251" s="24" t="s">
        <v>29</v>
      </c>
      <c r="K251" s="24" t="s">
        <v>29</v>
      </c>
      <c r="L251" s="24" t="s">
        <v>29</v>
      </c>
      <c r="M251" s="24" t="s">
        <v>29</v>
      </c>
      <c r="N251" s="24" t="s">
        <v>29</v>
      </c>
      <c r="O251" s="24" t="s">
        <v>29</v>
      </c>
      <c r="P251" s="24" t="s">
        <v>29</v>
      </c>
      <c r="Q251" s="24" t="s">
        <v>29</v>
      </c>
      <c r="R251" s="24" t="s">
        <v>29</v>
      </c>
      <c r="S251" s="24" t="s">
        <v>29</v>
      </c>
      <c r="T251" s="24" t="s">
        <v>29</v>
      </c>
      <c r="U251" s="24" t="s">
        <v>29</v>
      </c>
      <c r="V251" s="24" t="s">
        <v>29</v>
      </c>
      <c r="W251" s="24" t="s">
        <v>29</v>
      </c>
      <c r="X251" s="24" t="s">
        <v>29</v>
      </c>
      <c r="Y251" s="24" t="s">
        <v>29</v>
      </c>
      <c r="Z251" s="24" t="s">
        <v>29</v>
      </c>
      <c r="AA251" s="24" t="s">
        <v>29</v>
      </c>
      <c r="AB251" s="24" t="s">
        <v>29</v>
      </c>
      <c r="AC251" s="24" t="s">
        <v>29</v>
      </c>
      <c r="AD251" s="24" t="s">
        <v>29</v>
      </c>
      <c r="AE251" s="24" t="s">
        <v>29</v>
      </c>
      <c r="AF251" s="24" t="s">
        <v>29</v>
      </c>
      <c r="AG251" s="24" t="s">
        <v>29</v>
      </c>
      <c r="AH251" s="24" t="s">
        <v>29</v>
      </c>
      <c r="AI251" s="24" t="s">
        <v>29</v>
      </c>
      <c r="AJ251" s="24" t="s">
        <v>29</v>
      </c>
      <c r="AK251" s="24" t="s">
        <v>29</v>
      </c>
      <c r="AL251" s="24" t="s">
        <v>29</v>
      </c>
      <c r="AM251" s="24" t="s">
        <v>29</v>
      </c>
      <c r="AN251" s="24" t="s">
        <v>29</v>
      </c>
      <c r="AO251" s="24" t="s">
        <v>29</v>
      </c>
      <c r="AP251" s="24" t="s">
        <v>29</v>
      </c>
      <c r="AQ251" s="24" t="s">
        <v>29</v>
      </c>
      <c r="AR251" s="24" t="s">
        <v>29</v>
      </c>
      <c r="AS251" s="24" t="s">
        <v>29</v>
      </c>
      <c r="AT251" s="24" t="s">
        <v>29</v>
      </c>
      <c r="AU251" s="24" t="s">
        <v>29</v>
      </c>
      <c r="AV251" s="24" t="s">
        <v>29</v>
      </c>
      <c r="AW251" s="24" t="s">
        <v>29</v>
      </c>
      <c r="AX251" s="24" t="s">
        <v>29</v>
      </c>
      <c r="AY251" s="24" t="s">
        <v>29</v>
      </c>
      <c r="AZ251" s="24" t="s">
        <v>29</v>
      </c>
      <c r="BA251" s="24" t="s">
        <v>29</v>
      </c>
      <c r="BB251" s="24" t="s">
        <v>29</v>
      </c>
      <c r="BC251" s="24" t="s">
        <v>29</v>
      </c>
      <c r="BD251" s="24" t="s">
        <v>29</v>
      </c>
      <c r="BE251" s="24" t="s">
        <v>29</v>
      </c>
      <c r="BF251" s="24" t="s">
        <v>29</v>
      </c>
      <c r="BG251" s="24" t="s">
        <v>29</v>
      </c>
      <c r="BH251" s="24" t="s">
        <v>29</v>
      </c>
      <c r="BI251" s="24" t="s">
        <v>29</v>
      </c>
      <c r="BJ251" s="24" t="s">
        <v>29</v>
      </c>
      <c r="BK251" s="24" t="s">
        <v>29</v>
      </c>
      <c r="BL251" s="24" t="s">
        <v>29</v>
      </c>
      <c r="BM251" s="24" t="s">
        <v>29</v>
      </c>
      <c r="BN251" s="24" t="s">
        <v>29</v>
      </c>
      <c r="BO251" s="24" t="s">
        <v>29</v>
      </c>
      <c r="BP251" s="24" t="s">
        <v>29</v>
      </c>
      <c r="BQ251" s="24" t="s">
        <v>29</v>
      </c>
      <c r="BR251" s="24" t="s">
        <v>29</v>
      </c>
      <c r="BS251" s="24" t="s">
        <v>29</v>
      </c>
      <c r="BT251" s="24" t="s">
        <v>29</v>
      </c>
      <c r="BU251" s="24" t="s">
        <v>29</v>
      </c>
      <c r="BV251" s="24" t="s">
        <v>29</v>
      </c>
      <c r="BW251" s="24" t="s">
        <v>29</v>
      </c>
      <c r="BX251" s="24" t="s">
        <v>29</v>
      </c>
      <c r="BY251" s="24" t="s">
        <v>29</v>
      </c>
      <c r="BZ251" s="24" t="s">
        <v>29</v>
      </c>
      <c r="CA251" s="24" t="s">
        <v>29</v>
      </c>
      <c r="CB251" s="24" t="s">
        <v>29</v>
      </c>
    </row>
    <row r="252" spans="2:80" s="1" customFormat="1" ht="13.9" customHeight="1">
      <c r="B252" s="57" t="str">
        <f>Roster_Selection_Men!AB308&amp;" " &amp; "V "</f>
        <v xml:space="preserve"> V </v>
      </c>
      <c r="C252" s="57" t="str">
        <f>Roster_Selection_Men!AD308</f>
        <v/>
      </c>
      <c r="D252" s="57" t="str">
        <f>Roster_Selection_Men!AE308</f>
        <v/>
      </c>
      <c r="E252" s="58"/>
      <c r="F252" s="1" t="str">
        <f>IF(ISERROR(Individual_Scores_Men_Var!E252), " ", IF(Individual_Scores_Men_Var!E252 = "Yes", "Yes", "  "))</f>
        <v xml:space="preserve">  </v>
      </c>
      <c r="G252" s="24" t="s">
        <v>29</v>
      </c>
      <c r="H252" s="24" t="s">
        <v>29</v>
      </c>
      <c r="I252" s="24" t="s">
        <v>29</v>
      </c>
      <c r="J252" s="24" t="s">
        <v>29</v>
      </c>
      <c r="K252" s="24" t="s">
        <v>29</v>
      </c>
      <c r="L252" s="24" t="s">
        <v>29</v>
      </c>
      <c r="M252" s="24" t="s">
        <v>29</v>
      </c>
      <c r="N252" s="24" t="s">
        <v>29</v>
      </c>
      <c r="O252" s="24" t="s">
        <v>29</v>
      </c>
      <c r="P252" s="24" t="s">
        <v>29</v>
      </c>
      <c r="Q252" s="24" t="s">
        <v>29</v>
      </c>
      <c r="R252" s="24" t="s">
        <v>29</v>
      </c>
      <c r="S252" s="24" t="s">
        <v>29</v>
      </c>
      <c r="T252" s="24" t="s">
        <v>29</v>
      </c>
      <c r="U252" s="24" t="s">
        <v>29</v>
      </c>
      <c r="V252" s="24" t="s">
        <v>29</v>
      </c>
      <c r="W252" s="24" t="s">
        <v>29</v>
      </c>
      <c r="X252" s="24" t="s">
        <v>29</v>
      </c>
      <c r="Y252" s="24" t="s">
        <v>29</v>
      </c>
      <c r="Z252" s="24" t="s">
        <v>29</v>
      </c>
      <c r="AA252" s="24" t="s">
        <v>29</v>
      </c>
      <c r="AB252" s="24" t="s">
        <v>29</v>
      </c>
      <c r="AC252" s="24" t="s">
        <v>29</v>
      </c>
      <c r="AD252" s="24" t="s">
        <v>29</v>
      </c>
      <c r="AE252" s="24" t="s">
        <v>29</v>
      </c>
      <c r="AF252" s="24" t="s">
        <v>29</v>
      </c>
      <c r="AG252" s="24" t="s">
        <v>29</v>
      </c>
      <c r="AH252" s="24" t="s">
        <v>29</v>
      </c>
      <c r="AI252" s="24" t="s">
        <v>29</v>
      </c>
      <c r="AJ252" s="24" t="s">
        <v>29</v>
      </c>
      <c r="AK252" s="24" t="s">
        <v>29</v>
      </c>
      <c r="AL252" s="24" t="s">
        <v>29</v>
      </c>
      <c r="AM252" s="24" t="s">
        <v>29</v>
      </c>
      <c r="AN252" s="24" t="s">
        <v>29</v>
      </c>
      <c r="AO252" s="24" t="s">
        <v>29</v>
      </c>
      <c r="AP252" s="24" t="s">
        <v>29</v>
      </c>
      <c r="AQ252" s="24" t="s">
        <v>29</v>
      </c>
      <c r="AR252" s="24" t="s">
        <v>29</v>
      </c>
      <c r="AS252" s="24" t="s">
        <v>29</v>
      </c>
      <c r="AT252" s="24" t="s">
        <v>29</v>
      </c>
      <c r="AU252" s="24" t="s">
        <v>29</v>
      </c>
      <c r="AV252" s="24" t="s">
        <v>29</v>
      </c>
      <c r="AW252" s="24" t="s">
        <v>29</v>
      </c>
      <c r="AX252" s="24" t="s">
        <v>29</v>
      </c>
      <c r="AY252" s="24" t="s">
        <v>29</v>
      </c>
      <c r="AZ252" s="24" t="s">
        <v>29</v>
      </c>
      <c r="BA252" s="24" t="s">
        <v>29</v>
      </c>
      <c r="BB252" s="24" t="s">
        <v>29</v>
      </c>
      <c r="BC252" s="24" t="s">
        <v>29</v>
      </c>
      <c r="BD252" s="24" t="s">
        <v>29</v>
      </c>
      <c r="BE252" s="24" t="s">
        <v>29</v>
      </c>
      <c r="BF252" s="24" t="s">
        <v>29</v>
      </c>
      <c r="BG252" s="24" t="s">
        <v>29</v>
      </c>
      <c r="BH252" s="24" t="s">
        <v>29</v>
      </c>
      <c r="BI252" s="24" t="s">
        <v>29</v>
      </c>
      <c r="BJ252" s="24" t="s">
        <v>29</v>
      </c>
      <c r="BK252" s="24" t="s">
        <v>29</v>
      </c>
      <c r="BL252" s="24" t="s">
        <v>29</v>
      </c>
      <c r="BM252" s="24" t="s">
        <v>29</v>
      </c>
      <c r="BN252" s="24" t="s">
        <v>29</v>
      </c>
      <c r="BO252" s="24" t="s">
        <v>29</v>
      </c>
      <c r="BP252" s="24" t="s">
        <v>29</v>
      </c>
      <c r="BQ252" s="24" t="s">
        <v>29</v>
      </c>
      <c r="BR252" s="24" t="s">
        <v>29</v>
      </c>
      <c r="BS252" s="24" t="s">
        <v>29</v>
      </c>
      <c r="BT252" s="24" t="s">
        <v>29</v>
      </c>
      <c r="BU252" s="24" t="s">
        <v>29</v>
      </c>
      <c r="BV252" s="24" t="s">
        <v>29</v>
      </c>
      <c r="BW252" s="24" t="s">
        <v>29</v>
      </c>
      <c r="BX252" s="24" t="s">
        <v>29</v>
      </c>
      <c r="BY252" s="24" t="s">
        <v>29</v>
      </c>
      <c r="BZ252" s="24" t="s">
        <v>29</v>
      </c>
      <c r="CA252" s="24" t="s">
        <v>29</v>
      </c>
      <c r="CB252" s="24" t="s">
        <v>29</v>
      </c>
    </row>
    <row r="253" spans="2:80" s="1" customFormat="1" ht="13.9" customHeight="1">
      <c r="B253" s="57" t="str">
        <f>Roster_Selection_Men!AB309&amp;" " &amp; "V "</f>
        <v xml:space="preserve"> V </v>
      </c>
      <c r="C253" s="57" t="str">
        <f>Roster_Selection_Men!AD309</f>
        <v/>
      </c>
      <c r="D253" s="57" t="str">
        <f>Roster_Selection_Men!AE309</f>
        <v/>
      </c>
      <c r="E253" s="58"/>
      <c r="F253" s="1" t="str">
        <f>IF(ISERROR(Individual_Scores_Men_Var!E253), " ", IF(Individual_Scores_Men_Var!E253 = "Yes", "Yes", "  "))</f>
        <v xml:space="preserve">  </v>
      </c>
      <c r="G253" s="24" t="s">
        <v>29</v>
      </c>
      <c r="H253" s="24" t="s">
        <v>29</v>
      </c>
      <c r="I253" s="24" t="s">
        <v>29</v>
      </c>
      <c r="J253" s="24" t="s">
        <v>29</v>
      </c>
      <c r="K253" s="24" t="s">
        <v>29</v>
      </c>
      <c r="L253" s="24" t="s">
        <v>29</v>
      </c>
      <c r="M253" s="24" t="s">
        <v>29</v>
      </c>
      <c r="N253" s="24" t="s">
        <v>29</v>
      </c>
      <c r="O253" s="24" t="s">
        <v>29</v>
      </c>
      <c r="P253" s="24" t="s">
        <v>29</v>
      </c>
      <c r="Q253" s="24" t="s">
        <v>29</v>
      </c>
      <c r="R253" s="24" t="s">
        <v>29</v>
      </c>
      <c r="S253" s="24" t="s">
        <v>29</v>
      </c>
      <c r="T253" s="24" t="s">
        <v>29</v>
      </c>
      <c r="U253" s="24" t="s">
        <v>29</v>
      </c>
      <c r="V253" s="24" t="s">
        <v>29</v>
      </c>
      <c r="W253" s="24" t="s">
        <v>29</v>
      </c>
      <c r="X253" s="24" t="s">
        <v>29</v>
      </c>
      <c r="Y253" s="24" t="s">
        <v>29</v>
      </c>
      <c r="Z253" s="24" t="s">
        <v>29</v>
      </c>
      <c r="AA253" s="24" t="s">
        <v>29</v>
      </c>
      <c r="AB253" s="24" t="s">
        <v>29</v>
      </c>
      <c r="AC253" s="24" t="s">
        <v>29</v>
      </c>
      <c r="AD253" s="24" t="s">
        <v>29</v>
      </c>
      <c r="AE253" s="24" t="s">
        <v>29</v>
      </c>
      <c r="AF253" s="24" t="s">
        <v>29</v>
      </c>
      <c r="AG253" s="24" t="s">
        <v>29</v>
      </c>
      <c r="AH253" s="24" t="s">
        <v>29</v>
      </c>
      <c r="AI253" s="24" t="s">
        <v>29</v>
      </c>
      <c r="AJ253" s="24" t="s">
        <v>29</v>
      </c>
      <c r="AK253" s="24" t="s">
        <v>29</v>
      </c>
      <c r="AL253" s="24" t="s">
        <v>29</v>
      </c>
      <c r="AM253" s="24" t="s">
        <v>29</v>
      </c>
      <c r="AN253" s="24" t="s">
        <v>29</v>
      </c>
      <c r="AO253" s="24" t="s">
        <v>29</v>
      </c>
      <c r="AP253" s="24" t="s">
        <v>29</v>
      </c>
      <c r="AQ253" s="24" t="s">
        <v>29</v>
      </c>
      <c r="AR253" s="24" t="s">
        <v>29</v>
      </c>
      <c r="AS253" s="24" t="s">
        <v>29</v>
      </c>
      <c r="AT253" s="24" t="s">
        <v>29</v>
      </c>
      <c r="AU253" s="24" t="s">
        <v>29</v>
      </c>
      <c r="AV253" s="24" t="s">
        <v>29</v>
      </c>
      <c r="AW253" s="24" t="s">
        <v>29</v>
      </c>
      <c r="AX253" s="24" t="s">
        <v>29</v>
      </c>
      <c r="AY253" s="24" t="s">
        <v>29</v>
      </c>
      <c r="AZ253" s="24" t="s">
        <v>29</v>
      </c>
      <c r="BA253" s="24" t="s">
        <v>29</v>
      </c>
      <c r="BB253" s="24" t="s">
        <v>29</v>
      </c>
      <c r="BC253" s="24" t="s">
        <v>29</v>
      </c>
      <c r="BD253" s="24" t="s">
        <v>29</v>
      </c>
      <c r="BE253" s="24" t="s">
        <v>29</v>
      </c>
      <c r="BF253" s="24" t="s">
        <v>29</v>
      </c>
      <c r="BG253" s="24" t="s">
        <v>29</v>
      </c>
      <c r="BH253" s="24" t="s">
        <v>29</v>
      </c>
      <c r="BI253" s="24" t="s">
        <v>29</v>
      </c>
      <c r="BJ253" s="24" t="s">
        <v>29</v>
      </c>
      <c r="BK253" s="24" t="s">
        <v>29</v>
      </c>
      <c r="BL253" s="24" t="s">
        <v>29</v>
      </c>
      <c r="BM253" s="24" t="s">
        <v>29</v>
      </c>
      <c r="BN253" s="24" t="s">
        <v>29</v>
      </c>
      <c r="BO253" s="24" t="s">
        <v>29</v>
      </c>
      <c r="BP253" s="24" t="s">
        <v>29</v>
      </c>
      <c r="BQ253" s="24" t="s">
        <v>29</v>
      </c>
      <c r="BR253" s="24" t="s">
        <v>29</v>
      </c>
      <c r="BS253" s="24" t="s">
        <v>29</v>
      </c>
      <c r="BT253" s="24" t="s">
        <v>29</v>
      </c>
      <c r="BU253" s="24" t="s">
        <v>29</v>
      </c>
      <c r="BV253" s="24" t="s">
        <v>29</v>
      </c>
      <c r="BW253" s="24" t="s">
        <v>29</v>
      </c>
      <c r="BX253" s="24" t="s">
        <v>29</v>
      </c>
      <c r="BY253" s="24" t="s">
        <v>29</v>
      </c>
      <c r="BZ253" s="24" t="s">
        <v>29</v>
      </c>
      <c r="CA253" s="24" t="s">
        <v>29</v>
      </c>
      <c r="CB253" s="24" t="s">
        <v>29</v>
      </c>
    </row>
    <row r="254" spans="2:80" s="1" customFormat="1" ht="13.9" customHeight="1">
      <c r="B254" s="57" t="s">
        <v>763</v>
      </c>
      <c r="C254" s="59" t="str">
        <f>Individual_Scores_Men_Var!C254</f>
        <v/>
      </c>
      <c r="D254" s="60" t="str">
        <f>Individual_Scores_Men_Var!D254</f>
        <v/>
      </c>
      <c r="E254" s="58"/>
      <c r="F254" s="13"/>
      <c r="G254" s="24" t="s">
        <v>29</v>
      </c>
      <c r="H254" s="24" t="s">
        <v>29</v>
      </c>
      <c r="I254" s="24" t="s">
        <v>29</v>
      </c>
      <c r="J254" s="24" t="s">
        <v>29</v>
      </c>
      <c r="K254" s="24" t="s">
        <v>29</v>
      </c>
      <c r="L254" s="24" t="s">
        <v>29</v>
      </c>
      <c r="M254" s="24" t="s">
        <v>29</v>
      </c>
      <c r="N254" s="24" t="s">
        <v>29</v>
      </c>
      <c r="O254" s="24" t="s">
        <v>29</v>
      </c>
      <c r="P254" s="24" t="s">
        <v>29</v>
      </c>
      <c r="Q254" s="24" t="s">
        <v>29</v>
      </c>
      <c r="R254" s="24" t="s">
        <v>29</v>
      </c>
      <c r="S254" s="24" t="s">
        <v>29</v>
      </c>
      <c r="T254" s="24" t="s">
        <v>29</v>
      </c>
      <c r="U254" s="24" t="s">
        <v>29</v>
      </c>
      <c r="V254" s="24" t="s">
        <v>29</v>
      </c>
      <c r="W254" s="24" t="s">
        <v>29</v>
      </c>
      <c r="X254" s="24" t="s">
        <v>29</v>
      </c>
      <c r="Y254" s="24" t="s">
        <v>29</v>
      </c>
      <c r="Z254" s="24" t="s">
        <v>29</v>
      </c>
      <c r="AA254" s="24" t="s">
        <v>29</v>
      </c>
      <c r="AB254" s="24" t="s">
        <v>29</v>
      </c>
      <c r="AC254" s="24" t="s">
        <v>29</v>
      </c>
      <c r="AD254" s="24" t="s">
        <v>29</v>
      </c>
      <c r="AE254" s="24" t="s">
        <v>29</v>
      </c>
      <c r="AF254" s="24" t="s">
        <v>29</v>
      </c>
      <c r="AG254" s="24" t="s">
        <v>29</v>
      </c>
      <c r="AH254" s="24" t="s">
        <v>29</v>
      </c>
      <c r="AI254" s="24" t="s">
        <v>29</v>
      </c>
      <c r="AJ254" s="24" t="s">
        <v>29</v>
      </c>
      <c r="AK254" s="24" t="s">
        <v>29</v>
      </c>
      <c r="AL254" s="24" t="s">
        <v>29</v>
      </c>
      <c r="AM254" s="24" t="s">
        <v>29</v>
      </c>
      <c r="AN254" s="24" t="s">
        <v>29</v>
      </c>
      <c r="AO254" s="24" t="s">
        <v>29</v>
      </c>
      <c r="AP254" s="24" t="s">
        <v>29</v>
      </c>
      <c r="AQ254" s="24" t="s">
        <v>29</v>
      </c>
      <c r="AR254" s="24" t="s">
        <v>29</v>
      </c>
      <c r="AS254" s="24" t="s">
        <v>29</v>
      </c>
      <c r="AT254" s="24" t="s">
        <v>29</v>
      </c>
      <c r="AU254" s="24" t="s">
        <v>29</v>
      </c>
      <c r="AV254" s="24" t="s">
        <v>29</v>
      </c>
      <c r="AW254" s="24" t="s">
        <v>29</v>
      </c>
      <c r="AX254" s="24" t="s">
        <v>29</v>
      </c>
      <c r="AY254" s="24" t="s">
        <v>29</v>
      </c>
      <c r="AZ254" s="24" t="s">
        <v>29</v>
      </c>
      <c r="BA254" s="24" t="s">
        <v>29</v>
      </c>
      <c r="BB254" s="24" t="s">
        <v>29</v>
      </c>
      <c r="BC254" s="24" t="s">
        <v>29</v>
      </c>
      <c r="BD254" s="24" t="s">
        <v>29</v>
      </c>
      <c r="BE254" s="24" t="s">
        <v>29</v>
      </c>
      <c r="BF254" s="24" t="s">
        <v>29</v>
      </c>
      <c r="BG254" s="24" t="s">
        <v>29</v>
      </c>
      <c r="BH254" s="24" t="s">
        <v>29</v>
      </c>
      <c r="BI254" s="24" t="s">
        <v>29</v>
      </c>
      <c r="BJ254" s="24" t="s">
        <v>29</v>
      </c>
      <c r="BK254" s="24" t="s">
        <v>29</v>
      </c>
      <c r="BL254" s="24" t="s">
        <v>29</v>
      </c>
      <c r="BM254" s="24" t="s">
        <v>29</v>
      </c>
      <c r="BN254" s="24" t="s">
        <v>29</v>
      </c>
      <c r="BO254" s="24" t="s">
        <v>29</v>
      </c>
      <c r="BP254" s="24" t="s">
        <v>29</v>
      </c>
      <c r="BQ254" s="24" t="s">
        <v>29</v>
      </c>
      <c r="BR254" s="24" t="s">
        <v>29</v>
      </c>
      <c r="BS254" s="24" t="s">
        <v>29</v>
      </c>
      <c r="BT254" s="24" t="s">
        <v>29</v>
      </c>
      <c r="BU254" s="24" t="s">
        <v>29</v>
      </c>
      <c r="BV254" s="24" t="s">
        <v>29</v>
      </c>
      <c r="BW254" s="24" t="s">
        <v>29</v>
      </c>
      <c r="BX254" s="24" t="s">
        <v>29</v>
      </c>
      <c r="BY254" s="24" t="s">
        <v>29</v>
      </c>
      <c r="BZ254" s="24" t="s">
        <v>29</v>
      </c>
      <c r="CA254" s="24" t="s">
        <v>29</v>
      </c>
      <c r="CB254" s="24" t="s">
        <v>29</v>
      </c>
    </row>
    <row r="255" spans="2:80" s="1" customFormat="1" ht="13.9" customHeight="1">
      <c r="B255" s="57" t="s">
        <v>763</v>
      </c>
      <c r="C255" s="59" t="str">
        <f>Individual_Scores_Men_Var!C255</f>
        <v/>
      </c>
      <c r="D255" s="60" t="str">
        <f>Individual_Scores_Men_Var!D255</f>
        <v/>
      </c>
      <c r="E255" s="58"/>
      <c r="F255" s="13"/>
      <c r="G255" s="24" t="s">
        <v>29</v>
      </c>
      <c r="H255" s="24" t="s">
        <v>29</v>
      </c>
      <c r="I255" s="24" t="s">
        <v>29</v>
      </c>
      <c r="J255" s="24" t="s">
        <v>29</v>
      </c>
      <c r="K255" s="24" t="s">
        <v>29</v>
      </c>
      <c r="L255" s="24" t="s">
        <v>29</v>
      </c>
      <c r="M255" s="24" t="s">
        <v>29</v>
      </c>
      <c r="N255" s="24" t="s">
        <v>29</v>
      </c>
      <c r="O255" s="24" t="s">
        <v>29</v>
      </c>
      <c r="P255" s="24" t="s">
        <v>29</v>
      </c>
      <c r="Q255" s="24" t="s">
        <v>29</v>
      </c>
      <c r="R255" s="24" t="s">
        <v>29</v>
      </c>
      <c r="S255" s="24" t="s">
        <v>29</v>
      </c>
      <c r="T255" s="24" t="s">
        <v>29</v>
      </c>
      <c r="U255" s="24" t="s">
        <v>29</v>
      </c>
      <c r="V255" s="24" t="s">
        <v>29</v>
      </c>
      <c r="W255" s="24" t="s">
        <v>29</v>
      </c>
      <c r="X255" s="24" t="s">
        <v>29</v>
      </c>
      <c r="Y255" s="24" t="s">
        <v>29</v>
      </c>
      <c r="Z255" s="24" t="s">
        <v>29</v>
      </c>
      <c r="AA255" s="24" t="s">
        <v>29</v>
      </c>
      <c r="AB255" s="24" t="s">
        <v>29</v>
      </c>
      <c r="AC255" s="24" t="s">
        <v>29</v>
      </c>
      <c r="AD255" s="24" t="s">
        <v>29</v>
      </c>
      <c r="AE255" s="24" t="s">
        <v>29</v>
      </c>
      <c r="AF255" s="24" t="s">
        <v>29</v>
      </c>
      <c r="AG255" s="24" t="s">
        <v>29</v>
      </c>
      <c r="AH255" s="24" t="s">
        <v>29</v>
      </c>
      <c r="AI255" s="24" t="s">
        <v>29</v>
      </c>
      <c r="AJ255" s="24" t="s">
        <v>29</v>
      </c>
      <c r="AK255" s="24" t="s">
        <v>29</v>
      </c>
      <c r="AL255" s="24" t="s">
        <v>29</v>
      </c>
      <c r="AM255" s="24" t="s">
        <v>29</v>
      </c>
      <c r="AN255" s="24" t="s">
        <v>29</v>
      </c>
      <c r="AO255" s="24" t="s">
        <v>29</v>
      </c>
      <c r="AP255" s="24" t="s">
        <v>29</v>
      </c>
      <c r="AQ255" s="24" t="s">
        <v>29</v>
      </c>
      <c r="AR255" s="24" t="s">
        <v>29</v>
      </c>
      <c r="AS255" s="24" t="s">
        <v>29</v>
      </c>
      <c r="AT255" s="24" t="s">
        <v>29</v>
      </c>
      <c r="AU255" s="24" t="s">
        <v>29</v>
      </c>
      <c r="AV255" s="24" t="s">
        <v>29</v>
      </c>
      <c r="AW255" s="24" t="s">
        <v>29</v>
      </c>
      <c r="AX255" s="24" t="s">
        <v>29</v>
      </c>
      <c r="AY255" s="24" t="s">
        <v>29</v>
      </c>
      <c r="AZ255" s="24" t="s">
        <v>29</v>
      </c>
      <c r="BA255" s="24" t="s">
        <v>29</v>
      </c>
      <c r="BB255" s="24" t="s">
        <v>29</v>
      </c>
      <c r="BC255" s="24" t="s">
        <v>29</v>
      </c>
      <c r="BD255" s="24" t="s">
        <v>29</v>
      </c>
      <c r="BE255" s="24" t="s">
        <v>29</v>
      </c>
      <c r="BF255" s="24" t="s">
        <v>29</v>
      </c>
      <c r="BG255" s="24" t="s">
        <v>29</v>
      </c>
      <c r="BH255" s="24" t="s">
        <v>29</v>
      </c>
      <c r="BI255" s="24" t="s">
        <v>29</v>
      </c>
      <c r="BJ255" s="24" t="s">
        <v>29</v>
      </c>
      <c r="BK255" s="24" t="s">
        <v>29</v>
      </c>
      <c r="BL255" s="24" t="s">
        <v>29</v>
      </c>
      <c r="BM255" s="24" t="s">
        <v>29</v>
      </c>
      <c r="BN255" s="24" t="s">
        <v>29</v>
      </c>
      <c r="BO255" s="24" t="s">
        <v>29</v>
      </c>
      <c r="BP255" s="24" t="s">
        <v>29</v>
      </c>
      <c r="BQ255" s="24" t="s">
        <v>29</v>
      </c>
      <c r="BR255" s="24" t="s">
        <v>29</v>
      </c>
      <c r="BS255" s="24" t="s">
        <v>29</v>
      </c>
      <c r="BT255" s="24" t="s">
        <v>29</v>
      </c>
      <c r="BU255" s="24" t="s">
        <v>29</v>
      </c>
      <c r="BV255" s="24" t="s">
        <v>29</v>
      </c>
      <c r="BW255" s="24" t="s">
        <v>29</v>
      </c>
      <c r="BX255" s="24" t="s">
        <v>29</v>
      </c>
      <c r="BY255" s="24" t="s">
        <v>29</v>
      </c>
      <c r="BZ255" s="24" t="s">
        <v>29</v>
      </c>
      <c r="CA255" s="24" t="s">
        <v>29</v>
      </c>
      <c r="CB255" s="24" t="s">
        <v>29</v>
      </c>
    </row>
    <row r="256" spans="2:80" s="1" customFormat="1" ht="13.9" customHeight="1">
      <c r="B256" s="57" t="s">
        <v>763</v>
      </c>
      <c r="C256" s="59" t="str">
        <f>Individual_Scores_Men_Var!C256</f>
        <v/>
      </c>
      <c r="D256" s="60" t="str">
        <f>Individual_Scores_Men_Var!D256</f>
        <v/>
      </c>
      <c r="E256" s="58"/>
      <c r="F256" s="13"/>
      <c r="G256" s="24" t="s">
        <v>29</v>
      </c>
      <c r="H256" s="24" t="s">
        <v>29</v>
      </c>
      <c r="I256" s="24" t="s">
        <v>29</v>
      </c>
      <c r="J256" s="24" t="s">
        <v>29</v>
      </c>
      <c r="K256" s="24" t="s">
        <v>29</v>
      </c>
      <c r="L256" s="24" t="s">
        <v>29</v>
      </c>
      <c r="M256" s="24" t="s">
        <v>29</v>
      </c>
      <c r="N256" s="24" t="s">
        <v>29</v>
      </c>
      <c r="O256" s="24" t="s">
        <v>29</v>
      </c>
      <c r="P256" s="24" t="s">
        <v>29</v>
      </c>
      <c r="Q256" s="24" t="s">
        <v>29</v>
      </c>
      <c r="R256" s="24" t="s">
        <v>29</v>
      </c>
      <c r="S256" s="24" t="s">
        <v>29</v>
      </c>
      <c r="T256" s="24" t="s">
        <v>29</v>
      </c>
      <c r="U256" s="24" t="s">
        <v>29</v>
      </c>
      <c r="V256" s="24" t="s">
        <v>29</v>
      </c>
      <c r="W256" s="24" t="s">
        <v>29</v>
      </c>
      <c r="X256" s="24" t="s">
        <v>29</v>
      </c>
      <c r="Y256" s="24" t="s">
        <v>29</v>
      </c>
      <c r="Z256" s="24" t="s">
        <v>29</v>
      </c>
      <c r="AA256" s="24" t="s">
        <v>29</v>
      </c>
      <c r="AB256" s="24" t="s">
        <v>29</v>
      </c>
      <c r="AC256" s="24" t="s">
        <v>29</v>
      </c>
      <c r="AD256" s="24" t="s">
        <v>29</v>
      </c>
      <c r="AE256" s="24" t="s">
        <v>29</v>
      </c>
      <c r="AF256" s="24" t="s">
        <v>29</v>
      </c>
      <c r="AG256" s="24" t="s">
        <v>29</v>
      </c>
      <c r="AH256" s="24" t="s">
        <v>29</v>
      </c>
      <c r="AI256" s="24" t="s">
        <v>29</v>
      </c>
      <c r="AJ256" s="24" t="s">
        <v>29</v>
      </c>
      <c r="AK256" s="24" t="s">
        <v>29</v>
      </c>
      <c r="AL256" s="24" t="s">
        <v>29</v>
      </c>
      <c r="AM256" s="24" t="s">
        <v>29</v>
      </c>
      <c r="AN256" s="24" t="s">
        <v>29</v>
      </c>
      <c r="AO256" s="24" t="s">
        <v>29</v>
      </c>
      <c r="AP256" s="24" t="s">
        <v>29</v>
      </c>
      <c r="AQ256" s="24" t="s">
        <v>29</v>
      </c>
      <c r="AR256" s="24" t="s">
        <v>29</v>
      </c>
      <c r="AS256" s="24" t="s">
        <v>29</v>
      </c>
      <c r="AT256" s="24" t="s">
        <v>29</v>
      </c>
      <c r="AU256" s="24" t="s">
        <v>29</v>
      </c>
      <c r="AV256" s="24" t="s">
        <v>29</v>
      </c>
      <c r="AW256" s="24" t="s">
        <v>29</v>
      </c>
      <c r="AX256" s="24" t="s">
        <v>29</v>
      </c>
      <c r="AY256" s="24" t="s">
        <v>29</v>
      </c>
      <c r="AZ256" s="24" t="s">
        <v>29</v>
      </c>
      <c r="BA256" s="24" t="s">
        <v>29</v>
      </c>
      <c r="BB256" s="24" t="s">
        <v>29</v>
      </c>
      <c r="BC256" s="24" t="s">
        <v>29</v>
      </c>
      <c r="BD256" s="24" t="s">
        <v>29</v>
      </c>
      <c r="BE256" s="24" t="s">
        <v>29</v>
      </c>
      <c r="BF256" s="24" t="s">
        <v>29</v>
      </c>
      <c r="BG256" s="24" t="s">
        <v>29</v>
      </c>
      <c r="BH256" s="24" t="s">
        <v>29</v>
      </c>
      <c r="BI256" s="24" t="s">
        <v>29</v>
      </c>
      <c r="BJ256" s="24" t="s">
        <v>29</v>
      </c>
      <c r="BK256" s="24" t="s">
        <v>29</v>
      </c>
      <c r="BL256" s="24" t="s">
        <v>29</v>
      </c>
      <c r="BM256" s="24" t="s">
        <v>29</v>
      </c>
      <c r="BN256" s="24" t="s">
        <v>29</v>
      </c>
      <c r="BO256" s="24" t="s">
        <v>29</v>
      </c>
      <c r="BP256" s="24" t="s">
        <v>29</v>
      </c>
      <c r="BQ256" s="24" t="s">
        <v>29</v>
      </c>
      <c r="BR256" s="24" t="s">
        <v>29</v>
      </c>
      <c r="BS256" s="24" t="s">
        <v>29</v>
      </c>
      <c r="BT256" s="24" t="s">
        <v>29</v>
      </c>
      <c r="BU256" s="24" t="s">
        <v>29</v>
      </c>
      <c r="BV256" s="24" t="s">
        <v>29</v>
      </c>
      <c r="BW256" s="24" t="s">
        <v>29</v>
      </c>
      <c r="BX256" s="24" t="s">
        <v>29</v>
      </c>
      <c r="BY256" s="24" t="s">
        <v>29</v>
      </c>
      <c r="BZ256" s="24" t="s">
        <v>29</v>
      </c>
      <c r="CA256" s="24" t="s">
        <v>29</v>
      </c>
      <c r="CB256" s="24" t="s">
        <v>29</v>
      </c>
    </row>
    <row r="257" spans="2:80" s="1" customFormat="1" ht="13.9" customHeight="1">
      <c r="B257" s="57" t="s">
        <v>29</v>
      </c>
      <c r="C257" s="57" t="s">
        <v>29</v>
      </c>
      <c r="D257" s="57" t="s">
        <v>29</v>
      </c>
      <c r="E257" s="61"/>
      <c r="G257" s="24" t="s">
        <v>29</v>
      </c>
      <c r="H257" s="24" t="s">
        <v>29</v>
      </c>
      <c r="I257" s="24" t="s">
        <v>29</v>
      </c>
      <c r="J257" s="24" t="s">
        <v>29</v>
      </c>
      <c r="K257" s="24" t="s">
        <v>29</v>
      </c>
      <c r="L257" s="24" t="s">
        <v>29</v>
      </c>
      <c r="M257" s="24" t="s">
        <v>29</v>
      </c>
      <c r="N257" s="24" t="s">
        <v>29</v>
      </c>
      <c r="O257" s="24" t="s">
        <v>29</v>
      </c>
      <c r="P257" s="24" t="s">
        <v>29</v>
      </c>
      <c r="Q257" s="24" t="s">
        <v>29</v>
      </c>
      <c r="R257" s="24" t="s">
        <v>29</v>
      </c>
      <c r="S257" s="24" t="s">
        <v>29</v>
      </c>
      <c r="T257" s="24" t="s">
        <v>29</v>
      </c>
      <c r="U257" s="24" t="s">
        <v>29</v>
      </c>
      <c r="V257" s="24" t="s">
        <v>29</v>
      </c>
      <c r="W257" s="24" t="s">
        <v>29</v>
      </c>
      <c r="X257" s="24" t="s">
        <v>29</v>
      </c>
      <c r="Y257" s="24" t="s">
        <v>29</v>
      </c>
      <c r="Z257" s="24" t="s">
        <v>29</v>
      </c>
      <c r="AA257" s="24" t="s">
        <v>29</v>
      </c>
      <c r="AB257" s="24" t="s">
        <v>29</v>
      </c>
      <c r="AC257" s="24" t="s">
        <v>29</v>
      </c>
      <c r="AD257" s="24" t="s">
        <v>29</v>
      </c>
      <c r="AE257" s="24" t="s">
        <v>29</v>
      </c>
      <c r="AF257" s="24" t="s">
        <v>29</v>
      </c>
      <c r="AG257" s="24" t="s">
        <v>29</v>
      </c>
      <c r="AH257" s="24" t="s">
        <v>29</v>
      </c>
      <c r="AI257" s="24" t="s">
        <v>29</v>
      </c>
      <c r="AJ257" s="24" t="s">
        <v>29</v>
      </c>
      <c r="AK257" s="24" t="s">
        <v>29</v>
      </c>
      <c r="AL257" s="24" t="s">
        <v>29</v>
      </c>
      <c r="AM257" s="24" t="s">
        <v>29</v>
      </c>
      <c r="AN257" s="24" t="s">
        <v>29</v>
      </c>
      <c r="AO257" s="24" t="s">
        <v>29</v>
      </c>
      <c r="AP257" s="24" t="s">
        <v>29</v>
      </c>
      <c r="AQ257" s="24" t="s">
        <v>29</v>
      </c>
      <c r="AR257" s="24" t="s">
        <v>29</v>
      </c>
      <c r="AS257" s="24" t="s">
        <v>29</v>
      </c>
      <c r="AT257" s="24" t="s">
        <v>29</v>
      </c>
      <c r="AU257" s="24" t="s">
        <v>29</v>
      </c>
      <c r="AV257" s="24" t="s">
        <v>29</v>
      </c>
      <c r="AW257" s="24" t="s">
        <v>29</v>
      </c>
      <c r="AX257" s="24" t="s">
        <v>29</v>
      </c>
      <c r="AY257" s="24" t="s">
        <v>29</v>
      </c>
      <c r="AZ257" s="24" t="s">
        <v>29</v>
      </c>
      <c r="BA257" s="24" t="s">
        <v>29</v>
      </c>
      <c r="BB257" s="24" t="s">
        <v>29</v>
      </c>
      <c r="BC257" s="24" t="s">
        <v>29</v>
      </c>
      <c r="BD257" s="24" t="s">
        <v>29</v>
      </c>
      <c r="BE257" s="24" t="s">
        <v>29</v>
      </c>
      <c r="BF257" s="24" t="s">
        <v>29</v>
      </c>
      <c r="BG257" s="24" t="s">
        <v>29</v>
      </c>
      <c r="BH257" s="24" t="s">
        <v>29</v>
      </c>
      <c r="BI257" s="24" t="s">
        <v>29</v>
      </c>
      <c r="BJ257" s="24" t="s">
        <v>29</v>
      </c>
      <c r="BK257" s="24" t="s">
        <v>29</v>
      </c>
      <c r="BL257" s="24" t="s">
        <v>29</v>
      </c>
      <c r="BM257" s="24" t="s">
        <v>29</v>
      </c>
      <c r="BN257" s="24" t="s">
        <v>29</v>
      </c>
      <c r="BO257" s="24" t="s">
        <v>29</v>
      </c>
      <c r="BP257" s="24" t="s">
        <v>29</v>
      </c>
      <c r="BQ257" s="24" t="s">
        <v>29</v>
      </c>
      <c r="BR257" s="24" t="s">
        <v>29</v>
      </c>
      <c r="BS257" s="24" t="s">
        <v>29</v>
      </c>
      <c r="BT257" s="24" t="s">
        <v>29</v>
      </c>
      <c r="BU257" s="24" t="s">
        <v>29</v>
      </c>
      <c r="BV257" s="24" t="s">
        <v>29</v>
      </c>
      <c r="BW257" s="24" t="s">
        <v>29</v>
      </c>
      <c r="BX257" s="24" t="s">
        <v>29</v>
      </c>
      <c r="BY257" s="24" t="s">
        <v>29</v>
      </c>
      <c r="BZ257" s="24" t="s">
        <v>29</v>
      </c>
      <c r="CA257" s="24" t="s">
        <v>29</v>
      </c>
      <c r="CB257" s="24" t="s">
        <v>29</v>
      </c>
    </row>
    <row r="258" spans="2:80" s="1" customFormat="1" ht="13.9" customHeight="1">
      <c r="B258" s="57" t="s">
        <v>29</v>
      </c>
      <c r="C258" s="57" t="s">
        <v>29</v>
      </c>
      <c r="D258" s="57" t="s">
        <v>29</v>
      </c>
      <c r="E258" s="61"/>
      <c r="G258" s="24" t="s">
        <v>29</v>
      </c>
      <c r="H258" s="24" t="s">
        <v>29</v>
      </c>
      <c r="I258" s="24" t="s">
        <v>29</v>
      </c>
      <c r="J258" s="24" t="s">
        <v>29</v>
      </c>
      <c r="K258" s="24" t="s">
        <v>29</v>
      </c>
      <c r="L258" s="24" t="s">
        <v>29</v>
      </c>
      <c r="M258" s="24" t="s">
        <v>29</v>
      </c>
      <c r="N258" s="24" t="s">
        <v>29</v>
      </c>
      <c r="O258" s="24" t="s">
        <v>29</v>
      </c>
      <c r="P258" s="24" t="s">
        <v>29</v>
      </c>
      <c r="Q258" s="24" t="s">
        <v>29</v>
      </c>
      <c r="R258" s="24" t="s">
        <v>29</v>
      </c>
      <c r="S258" s="24" t="s">
        <v>29</v>
      </c>
      <c r="T258" s="24" t="s">
        <v>29</v>
      </c>
      <c r="U258" s="24" t="s">
        <v>29</v>
      </c>
      <c r="V258" s="24" t="s">
        <v>29</v>
      </c>
      <c r="W258" s="24" t="s">
        <v>29</v>
      </c>
      <c r="X258" s="24" t="s">
        <v>29</v>
      </c>
      <c r="Y258" s="24" t="s">
        <v>29</v>
      </c>
      <c r="Z258" s="24" t="s">
        <v>29</v>
      </c>
      <c r="AA258" s="24" t="s">
        <v>29</v>
      </c>
      <c r="AB258" s="24" t="s">
        <v>29</v>
      </c>
      <c r="AC258" s="24" t="s">
        <v>29</v>
      </c>
      <c r="AD258" s="24" t="s">
        <v>29</v>
      </c>
      <c r="AE258" s="24" t="s">
        <v>29</v>
      </c>
      <c r="AF258" s="24" t="s">
        <v>29</v>
      </c>
      <c r="AG258" s="24" t="s">
        <v>29</v>
      </c>
      <c r="AH258" s="24" t="s">
        <v>29</v>
      </c>
      <c r="AI258" s="24" t="s">
        <v>29</v>
      </c>
      <c r="AJ258" s="24" t="s">
        <v>29</v>
      </c>
      <c r="AK258" s="24" t="s">
        <v>29</v>
      </c>
      <c r="AL258" s="24" t="s">
        <v>29</v>
      </c>
      <c r="AM258" s="24" t="s">
        <v>29</v>
      </c>
      <c r="AN258" s="24" t="s">
        <v>29</v>
      </c>
      <c r="AO258" s="24" t="s">
        <v>29</v>
      </c>
      <c r="AP258" s="24" t="s">
        <v>29</v>
      </c>
      <c r="AQ258" s="24" t="s">
        <v>29</v>
      </c>
      <c r="AR258" s="24" t="s">
        <v>29</v>
      </c>
      <c r="AS258" s="24" t="s">
        <v>29</v>
      </c>
      <c r="AT258" s="24" t="s">
        <v>29</v>
      </c>
      <c r="AU258" s="24" t="s">
        <v>29</v>
      </c>
      <c r="AV258" s="24" t="s">
        <v>29</v>
      </c>
      <c r="AW258" s="24" t="s">
        <v>29</v>
      </c>
      <c r="AX258" s="24" t="s">
        <v>29</v>
      </c>
      <c r="AY258" s="24" t="s">
        <v>29</v>
      </c>
      <c r="AZ258" s="24" t="s">
        <v>29</v>
      </c>
      <c r="BA258" s="24" t="s">
        <v>29</v>
      </c>
      <c r="BB258" s="24" t="s">
        <v>29</v>
      </c>
      <c r="BC258" s="24" t="s">
        <v>29</v>
      </c>
      <c r="BD258" s="24" t="s">
        <v>29</v>
      </c>
      <c r="BE258" s="24" t="s">
        <v>29</v>
      </c>
      <c r="BF258" s="24" t="s">
        <v>29</v>
      </c>
      <c r="BG258" s="24" t="s">
        <v>29</v>
      </c>
      <c r="BH258" s="24" t="s">
        <v>29</v>
      </c>
      <c r="BI258" s="24" t="s">
        <v>29</v>
      </c>
      <c r="BJ258" s="24" t="s">
        <v>29</v>
      </c>
      <c r="BK258" s="24" t="s">
        <v>29</v>
      </c>
      <c r="BL258" s="24" t="s">
        <v>29</v>
      </c>
      <c r="BM258" s="24" t="s">
        <v>29</v>
      </c>
      <c r="BN258" s="24" t="s">
        <v>29</v>
      </c>
      <c r="BO258" s="24" t="s">
        <v>29</v>
      </c>
      <c r="BP258" s="24" t="s">
        <v>29</v>
      </c>
      <c r="BQ258" s="24" t="s">
        <v>29</v>
      </c>
      <c r="BR258" s="24" t="s">
        <v>29</v>
      </c>
      <c r="BS258" s="24" t="s">
        <v>29</v>
      </c>
      <c r="BT258" s="24" t="s">
        <v>29</v>
      </c>
      <c r="BU258" s="24" t="s">
        <v>29</v>
      </c>
      <c r="BV258" s="24" t="s">
        <v>29</v>
      </c>
      <c r="BW258" s="24" t="s">
        <v>29</v>
      </c>
      <c r="BX258" s="24" t="s">
        <v>29</v>
      </c>
      <c r="BY258" s="24" t="s">
        <v>29</v>
      </c>
      <c r="BZ258" s="24" t="s">
        <v>29</v>
      </c>
      <c r="CA258" s="24" t="s">
        <v>29</v>
      </c>
      <c r="CB258" s="24" t="s">
        <v>29</v>
      </c>
    </row>
    <row r="259" spans="2:80" s="1" customFormat="1" ht="13.9" customHeight="1">
      <c r="B259" s="57" t="str">
        <f>Roster_Selection_Men!AB317&amp;" " &amp; "V "</f>
        <v xml:space="preserve">Webber International University V </v>
      </c>
      <c r="C259" s="57" t="str">
        <f>Roster_Selection_Men!AD317</f>
        <v>11-427950</v>
      </c>
      <c r="D259" s="57" t="str">
        <f>Roster_Selection_Men!AE317</f>
        <v>Aaron Reingold</v>
      </c>
      <c r="E259" s="58"/>
      <c r="F259" s="1" t="str">
        <f>IF(ISERROR(Individual_Scores_Men_Var!E259), " ", IF(Individual_Scores_Men_Var!E259 = "Yes", "Yes", "  "))</f>
        <v xml:space="preserve">  </v>
      </c>
      <c r="G259" s="24" t="s">
        <v>738</v>
      </c>
      <c r="H259" s="44">
        <v>222</v>
      </c>
      <c r="I259" s="44">
        <v>249</v>
      </c>
      <c r="J259" s="44">
        <v>193</v>
      </c>
      <c r="K259" s="44">
        <v>249</v>
      </c>
      <c r="L259" s="44">
        <v>171</v>
      </c>
      <c r="M259" s="44">
        <v>259</v>
      </c>
      <c r="N259" s="44">
        <v>245</v>
      </c>
      <c r="O259" s="44">
        <v>203</v>
      </c>
      <c r="P259" s="44">
        <v>192</v>
      </c>
      <c r="Q259" s="44">
        <v>217</v>
      </c>
      <c r="R259" s="44">
        <v>204</v>
      </c>
      <c r="S259" s="44">
        <v>180</v>
      </c>
      <c r="T259" s="19">
        <f>SUM(H259:S259)</f>
        <v>2584</v>
      </c>
      <c r="U259" s="19">
        <f>COUNTIF(H259:S259, "&gt;0" )</f>
        <v>12</v>
      </c>
      <c r="V259" s="19">
        <f>T259/U259</f>
        <v>215.33333333333334</v>
      </c>
      <c r="W259" s="24" t="s">
        <v>29</v>
      </c>
      <c r="X259" s="24" t="s">
        <v>29</v>
      </c>
      <c r="Y259" s="24" t="s">
        <v>29</v>
      </c>
      <c r="Z259" s="24" t="s">
        <v>29</v>
      </c>
      <c r="AA259" s="24" t="s">
        <v>29</v>
      </c>
      <c r="AB259" s="24" t="s">
        <v>29</v>
      </c>
      <c r="AC259" s="24" t="s">
        <v>29</v>
      </c>
      <c r="AD259" s="24" t="s">
        <v>29</v>
      </c>
      <c r="AE259" s="24" t="s">
        <v>29</v>
      </c>
      <c r="AF259" s="24" t="s">
        <v>29</v>
      </c>
      <c r="AG259" s="24" t="s">
        <v>29</v>
      </c>
      <c r="AH259" s="24" t="s">
        <v>29</v>
      </c>
      <c r="AI259" s="24" t="s">
        <v>29</v>
      </c>
      <c r="AJ259" s="24" t="s">
        <v>29</v>
      </c>
      <c r="AK259" s="24" t="s">
        <v>29</v>
      </c>
      <c r="AL259" s="24" t="s">
        <v>29</v>
      </c>
      <c r="AM259" s="24" t="s">
        <v>29</v>
      </c>
      <c r="AN259" s="24" t="s">
        <v>29</v>
      </c>
      <c r="AO259" s="24" t="s">
        <v>29</v>
      </c>
      <c r="AP259" s="24" t="s">
        <v>29</v>
      </c>
      <c r="AQ259" s="24" t="s">
        <v>29</v>
      </c>
      <c r="AR259" s="24" t="s">
        <v>29</v>
      </c>
      <c r="AS259" s="24" t="s">
        <v>29</v>
      </c>
      <c r="AT259" s="24" t="s">
        <v>29</v>
      </c>
      <c r="AU259" s="24" t="s">
        <v>29</v>
      </c>
      <c r="AV259" s="24" t="s">
        <v>29</v>
      </c>
      <c r="AW259" s="24" t="s">
        <v>29</v>
      </c>
      <c r="AX259" s="24" t="s">
        <v>29</v>
      </c>
      <c r="AY259" s="24" t="s">
        <v>29</v>
      </c>
      <c r="AZ259" s="24" t="s">
        <v>29</v>
      </c>
      <c r="BA259" s="24" t="s">
        <v>29</v>
      </c>
      <c r="BB259" s="24" t="s">
        <v>29</v>
      </c>
      <c r="BC259" s="24" t="s">
        <v>29</v>
      </c>
      <c r="BD259" s="24" t="s">
        <v>29</v>
      </c>
      <c r="BE259" s="24" t="s">
        <v>29</v>
      </c>
      <c r="BF259" s="24" t="s">
        <v>29</v>
      </c>
      <c r="BG259" s="24" t="s">
        <v>29</v>
      </c>
      <c r="BH259" s="24" t="s">
        <v>29</v>
      </c>
      <c r="BI259" s="24" t="s">
        <v>29</v>
      </c>
      <c r="BJ259" s="24" t="s">
        <v>29</v>
      </c>
      <c r="BK259" s="24" t="s">
        <v>29</v>
      </c>
      <c r="BL259" s="24" t="s">
        <v>29</v>
      </c>
      <c r="BM259" s="24" t="s">
        <v>29</v>
      </c>
      <c r="BN259" s="24" t="s">
        <v>29</v>
      </c>
      <c r="BO259" s="24" t="s">
        <v>29</v>
      </c>
      <c r="BP259" s="24" t="s">
        <v>29</v>
      </c>
      <c r="BQ259" s="24" t="s">
        <v>29</v>
      </c>
      <c r="BR259" s="24" t="s">
        <v>29</v>
      </c>
      <c r="BS259" s="24" t="s">
        <v>29</v>
      </c>
      <c r="BT259" s="24" t="s">
        <v>29</v>
      </c>
      <c r="BU259" s="24" t="s">
        <v>29</v>
      </c>
      <c r="BV259" s="24" t="s">
        <v>29</v>
      </c>
      <c r="BW259" s="24" t="s">
        <v>29</v>
      </c>
      <c r="BX259" s="24" t="s">
        <v>29</v>
      </c>
      <c r="BY259" s="24" t="s">
        <v>29</v>
      </c>
      <c r="BZ259" s="24" t="s">
        <v>29</v>
      </c>
      <c r="CA259" s="24" t="s">
        <v>29</v>
      </c>
      <c r="CB259" s="24" t="s">
        <v>29</v>
      </c>
    </row>
    <row r="260" spans="2:80" s="1" customFormat="1" ht="13.9" customHeight="1">
      <c r="B260" s="57" t="str">
        <f>Roster_Selection_Men!AB318&amp;" " &amp; "V "</f>
        <v xml:space="preserve">Webber International University V </v>
      </c>
      <c r="C260" s="57" t="str">
        <f>Roster_Selection_Men!AD318</f>
        <v>19-21764</v>
      </c>
      <c r="D260" s="57" t="str">
        <f>Roster_Selection_Men!AE318</f>
        <v>AJ Wolstenholme</v>
      </c>
      <c r="E260" s="58"/>
      <c r="F260" s="1" t="str">
        <f>IF(ISERROR(Individual_Scores_Men_Var!E260), " ", IF(Individual_Scores_Men_Var!E260 = "Yes", "Yes", "  "))</f>
        <v xml:space="preserve">  </v>
      </c>
      <c r="G260" s="24" t="s">
        <v>29</v>
      </c>
      <c r="H260" s="24" t="s">
        <v>29</v>
      </c>
      <c r="I260" s="24" t="s">
        <v>29</v>
      </c>
      <c r="J260" s="24" t="s">
        <v>29</v>
      </c>
      <c r="K260" s="24" t="s">
        <v>29</v>
      </c>
      <c r="L260" s="24" t="s">
        <v>29</v>
      </c>
      <c r="M260" s="24" t="s">
        <v>29</v>
      </c>
      <c r="N260" s="24" t="s">
        <v>29</v>
      </c>
      <c r="O260" s="24" t="s">
        <v>29</v>
      </c>
      <c r="P260" s="24" t="s">
        <v>29</v>
      </c>
      <c r="Q260" s="24" t="s">
        <v>29</v>
      </c>
      <c r="R260" s="24" t="s">
        <v>29</v>
      </c>
      <c r="S260" s="24" t="s">
        <v>29</v>
      </c>
      <c r="T260" s="24" t="s">
        <v>29</v>
      </c>
      <c r="U260" s="24" t="s">
        <v>29</v>
      </c>
      <c r="V260" s="24" t="s">
        <v>29</v>
      </c>
      <c r="W260" s="24" t="s">
        <v>29</v>
      </c>
      <c r="X260" s="24" t="s">
        <v>29</v>
      </c>
      <c r="Y260" s="24" t="s">
        <v>29</v>
      </c>
      <c r="Z260" s="24" t="s">
        <v>29</v>
      </c>
      <c r="AA260" s="24" t="s">
        <v>29</v>
      </c>
      <c r="AB260" s="24" t="s">
        <v>29</v>
      </c>
      <c r="AC260" s="24" t="s">
        <v>29</v>
      </c>
      <c r="AD260" s="24" t="s">
        <v>29</v>
      </c>
      <c r="AE260" s="24" t="s">
        <v>29</v>
      </c>
      <c r="AF260" s="24" t="s">
        <v>29</v>
      </c>
      <c r="AG260" s="24" t="s">
        <v>29</v>
      </c>
      <c r="AH260" s="24" t="s">
        <v>29</v>
      </c>
      <c r="AI260" s="24" t="s">
        <v>29</v>
      </c>
      <c r="AJ260" s="24" t="s">
        <v>29</v>
      </c>
      <c r="AK260" s="24" t="s">
        <v>29</v>
      </c>
      <c r="AL260" s="24" t="s">
        <v>29</v>
      </c>
      <c r="AM260" s="24" t="s">
        <v>29</v>
      </c>
      <c r="AN260" s="24" t="s">
        <v>29</v>
      </c>
      <c r="AO260" s="24" t="s">
        <v>29</v>
      </c>
      <c r="AP260" s="24" t="s">
        <v>29</v>
      </c>
      <c r="AQ260" s="24" t="s">
        <v>29</v>
      </c>
      <c r="AR260" s="24" t="s">
        <v>29</v>
      </c>
      <c r="AS260" s="24" t="s">
        <v>29</v>
      </c>
      <c r="AT260" s="24" t="s">
        <v>29</v>
      </c>
      <c r="AU260" s="24" t="s">
        <v>29</v>
      </c>
      <c r="AV260" s="24" t="s">
        <v>29</v>
      </c>
      <c r="AW260" s="24" t="s">
        <v>29</v>
      </c>
      <c r="AX260" s="24" t="s">
        <v>29</v>
      </c>
      <c r="AY260" s="24" t="s">
        <v>29</v>
      </c>
      <c r="AZ260" s="24" t="s">
        <v>29</v>
      </c>
      <c r="BA260" s="24" t="s">
        <v>29</v>
      </c>
      <c r="BB260" s="24" t="s">
        <v>29</v>
      </c>
      <c r="BC260" s="24" t="s">
        <v>29</v>
      </c>
      <c r="BD260" s="24" t="s">
        <v>29</v>
      </c>
      <c r="BE260" s="24" t="s">
        <v>29</v>
      </c>
      <c r="BF260" s="24" t="s">
        <v>29</v>
      </c>
      <c r="BG260" s="24" t="s">
        <v>29</v>
      </c>
      <c r="BH260" s="24" t="s">
        <v>29</v>
      </c>
      <c r="BI260" s="24" t="s">
        <v>29</v>
      </c>
      <c r="BJ260" s="24" t="s">
        <v>29</v>
      </c>
      <c r="BK260" s="24" t="s">
        <v>29</v>
      </c>
      <c r="BL260" s="24" t="s">
        <v>29</v>
      </c>
      <c r="BM260" s="24" t="s">
        <v>29</v>
      </c>
      <c r="BN260" s="24" t="s">
        <v>29</v>
      </c>
      <c r="BO260" s="24" t="s">
        <v>29</v>
      </c>
      <c r="BP260" s="24" t="s">
        <v>29</v>
      </c>
      <c r="BQ260" s="24" t="s">
        <v>29</v>
      </c>
      <c r="BR260" s="24" t="s">
        <v>29</v>
      </c>
      <c r="BS260" s="24" t="s">
        <v>29</v>
      </c>
      <c r="BT260" s="24" t="s">
        <v>29</v>
      </c>
      <c r="BU260" s="24" t="s">
        <v>29</v>
      </c>
      <c r="BV260" s="24" t="s">
        <v>29</v>
      </c>
      <c r="BW260" s="24" t="s">
        <v>29</v>
      </c>
      <c r="BX260" s="24" t="s">
        <v>29</v>
      </c>
      <c r="BY260" s="24" t="s">
        <v>29</v>
      </c>
      <c r="BZ260" s="24" t="s">
        <v>29</v>
      </c>
      <c r="CA260" s="24" t="s">
        <v>29</v>
      </c>
      <c r="CB260" s="24" t="s">
        <v>29</v>
      </c>
    </row>
    <row r="261" spans="2:80" s="1" customFormat="1" ht="13.9" customHeight="1">
      <c r="B261" s="57" t="str">
        <f>Roster_Selection_Men!AB319&amp;" " &amp; "V "</f>
        <v xml:space="preserve">Webber International University V </v>
      </c>
      <c r="C261" s="57" t="str">
        <f>Roster_Selection_Men!AD319</f>
        <v>6450-9065</v>
      </c>
      <c r="D261" s="57" t="str">
        <f>Roster_Selection_Men!AE319</f>
        <v>Austin Grammar</v>
      </c>
      <c r="E261" s="58"/>
      <c r="F261" s="1" t="str">
        <f>IF(ISERROR(Individual_Scores_Men_Var!E261), " ", IF(Individual_Scores_Men_Var!E261 = "Yes", "Yes", "  "))</f>
        <v xml:space="preserve">  </v>
      </c>
      <c r="G261" s="24" t="s">
        <v>29</v>
      </c>
      <c r="H261" s="24" t="s">
        <v>29</v>
      </c>
      <c r="I261" s="24" t="s">
        <v>29</v>
      </c>
      <c r="J261" s="24" t="s">
        <v>29</v>
      </c>
      <c r="K261" s="24" t="s">
        <v>29</v>
      </c>
      <c r="L261" s="24" t="s">
        <v>29</v>
      </c>
      <c r="M261" s="24" t="s">
        <v>29</v>
      </c>
      <c r="N261" s="24" t="s">
        <v>29</v>
      </c>
      <c r="O261" s="24" t="s">
        <v>29</v>
      </c>
      <c r="P261" s="24" t="s">
        <v>29</v>
      </c>
      <c r="Q261" s="24" t="s">
        <v>29</v>
      </c>
      <c r="R261" s="24" t="s">
        <v>29</v>
      </c>
      <c r="S261" s="24" t="s">
        <v>29</v>
      </c>
      <c r="T261" s="24" t="s">
        <v>29</v>
      </c>
      <c r="U261" s="24" t="s">
        <v>29</v>
      </c>
      <c r="V261" s="24" t="s">
        <v>29</v>
      </c>
      <c r="W261" s="24" t="s">
        <v>29</v>
      </c>
      <c r="X261" s="24" t="s">
        <v>29</v>
      </c>
      <c r="Y261" s="24" t="s">
        <v>29</v>
      </c>
      <c r="Z261" s="24" t="s">
        <v>29</v>
      </c>
      <c r="AA261" s="24" t="s">
        <v>29</v>
      </c>
      <c r="AB261" s="24" t="s">
        <v>29</v>
      </c>
      <c r="AC261" s="24" t="s">
        <v>29</v>
      </c>
      <c r="AD261" s="24" t="s">
        <v>29</v>
      </c>
      <c r="AE261" s="24" t="s">
        <v>29</v>
      </c>
      <c r="AF261" s="24" t="s">
        <v>29</v>
      </c>
      <c r="AG261" s="24" t="s">
        <v>29</v>
      </c>
      <c r="AH261" s="24" t="s">
        <v>29</v>
      </c>
      <c r="AI261" s="24" t="s">
        <v>29</v>
      </c>
      <c r="AJ261" s="24" t="s">
        <v>29</v>
      </c>
      <c r="AK261" s="24" t="s">
        <v>29</v>
      </c>
      <c r="AL261" s="24" t="s">
        <v>29</v>
      </c>
      <c r="AM261" s="24" t="s">
        <v>29</v>
      </c>
      <c r="AN261" s="24" t="s">
        <v>29</v>
      </c>
      <c r="AO261" s="24" t="s">
        <v>29</v>
      </c>
      <c r="AP261" s="24" t="s">
        <v>29</v>
      </c>
      <c r="AQ261" s="24" t="s">
        <v>29</v>
      </c>
      <c r="AR261" s="24" t="s">
        <v>29</v>
      </c>
      <c r="AS261" s="24" t="s">
        <v>29</v>
      </c>
      <c r="AT261" s="24" t="s">
        <v>29</v>
      </c>
      <c r="AU261" s="24" t="s">
        <v>29</v>
      </c>
      <c r="AV261" s="24" t="s">
        <v>29</v>
      </c>
      <c r="AW261" s="24" t="s">
        <v>29</v>
      </c>
      <c r="AX261" s="24" t="s">
        <v>29</v>
      </c>
      <c r="AY261" s="24" t="s">
        <v>29</v>
      </c>
      <c r="AZ261" s="24" t="s">
        <v>29</v>
      </c>
      <c r="BA261" s="24" t="s">
        <v>29</v>
      </c>
      <c r="BB261" s="24" t="s">
        <v>29</v>
      </c>
      <c r="BC261" s="24" t="s">
        <v>29</v>
      </c>
      <c r="BD261" s="24" t="s">
        <v>29</v>
      </c>
      <c r="BE261" s="24" t="s">
        <v>29</v>
      </c>
      <c r="BF261" s="24" t="s">
        <v>29</v>
      </c>
      <c r="BG261" s="24" t="s">
        <v>29</v>
      </c>
      <c r="BH261" s="24" t="s">
        <v>29</v>
      </c>
      <c r="BI261" s="24" t="s">
        <v>29</v>
      </c>
      <c r="BJ261" s="24" t="s">
        <v>29</v>
      </c>
      <c r="BK261" s="24" t="s">
        <v>29</v>
      </c>
      <c r="BL261" s="24" t="s">
        <v>29</v>
      </c>
      <c r="BM261" s="24" t="s">
        <v>29</v>
      </c>
      <c r="BN261" s="24" t="s">
        <v>29</v>
      </c>
      <c r="BO261" s="24" t="s">
        <v>29</v>
      </c>
      <c r="BP261" s="24" t="s">
        <v>29</v>
      </c>
      <c r="BQ261" s="24" t="s">
        <v>29</v>
      </c>
      <c r="BR261" s="24" t="s">
        <v>29</v>
      </c>
      <c r="BS261" s="24" t="s">
        <v>29</v>
      </c>
      <c r="BT261" s="24" t="s">
        <v>29</v>
      </c>
      <c r="BU261" s="24" t="s">
        <v>29</v>
      </c>
      <c r="BV261" s="24" t="s">
        <v>29</v>
      </c>
      <c r="BW261" s="24" t="s">
        <v>29</v>
      </c>
      <c r="BX261" s="24" t="s">
        <v>29</v>
      </c>
      <c r="BY261" s="24" t="s">
        <v>29</v>
      </c>
      <c r="BZ261" s="24" t="s">
        <v>29</v>
      </c>
      <c r="CA261" s="24" t="s">
        <v>29</v>
      </c>
      <c r="CB261" s="24" t="s">
        <v>29</v>
      </c>
    </row>
    <row r="262" spans="2:80" s="1" customFormat="1" ht="13.9" customHeight="1">
      <c r="B262" s="57" t="str">
        <f>Roster_Selection_Men!AB320&amp;" " &amp; "V "</f>
        <v xml:space="preserve">Webber International University V </v>
      </c>
      <c r="C262" s="57" t="str">
        <f>Roster_Selection_Men!AD320</f>
        <v>11-258258</v>
      </c>
      <c r="D262" s="57" t="str">
        <f>Roster_Selection_Men!AE320</f>
        <v>Brandon Bohn</v>
      </c>
      <c r="E262" s="58"/>
      <c r="F262" s="1" t="str">
        <f>IF(ISERROR(Individual_Scores_Men_Var!E262), " ", IF(Individual_Scores_Men_Var!E262 = "Yes", "Yes", "  "))</f>
        <v xml:space="preserve">  </v>
      </c>
      <c r="G262" s="24" t="s">
        <v>29</v>
      </c>
      <c r="H262" s="24" t="s">
        <v>29</v>
      </c>
      <c r="I262" s="24" t="s">
        <v>29</v>
      </c>
      <c r="J262" s="24" t="s">
        <v>29</v>
      </c>
      <c r="K262" s="24" t="s">
        <v>29</v>
      </c>
      <c r="L262" s="24" t="s">
        <v>29</v>
      </c>
      <c r="M262" s="24" t="s">
        <v>29</v>
      </c>
      <c r="N262" s="24" t="s">
        <v>29</v>
      </c>
      <c r="O262" s="24" t="s">
        <v>29</v>
      </c>
      <c r="P262" s="24" t="s">
        <v>29</v>
      </c>
      <c r="Q262" s="24" t="s">
        <v>29</v>
      </c>
      <c r="R262" s="24" t="s">
        <v>29</v>
      </c>
      <c r="S262" s="24" t="s">
        <v>29</v>
      </c>
      <c r="T262" s="24" t="s">
        <v>29</v>
      </c>
      <c r="U262" s="24" t="s">
        <v>29</v>
      </c>
      <c r="V262" s="24" t="s">
        <v>29</v>
      </c>
      <c r="W262" s="24" t="s">
        <v>29</v>
      </c>
      <c r="X262" s="24" t="s">
        <v>29</v>
      </c>
      <c r="Y262" s="24" t="s">
        <v>29</v>
      </c>
      <c r="Z262" s="24" t="s">
        <v>29</v>
      </c>
      <c r="AA262" s="24" t="s">
        <v>29</v>
      </c>
      <c r="AB262" s="24" t="s">
        <v>29</v>
      </c>
      <c r="AC262" s="24" t="s">
        <v>29</v>
      </c>
      <c r="AD262" s="24" t="s">
        <v>29</v>
      </c>
      <c r="AE262" s="24" t="s">
        <v>29</v>
      </c>
      <c r="AF262" s="24" t="s">
        <v>29</v>
      </c>
      <c r="AG262" s="24" t="s">
        <v>29</v>
      </c>
      <c r="AH262" s="24" t="s">
        <v>29</v>
      </c>
      <c r="AI262" s="24" t="s">
        <v>29</v>
      </c>
      <c r="AJ262" s="24" t="s">
        <v>29</v>
      </c>
      <c r="AK262" s="24" t="s">
        <v>29</v>
      </c>
      <c r="AL262" s="24" t="s">
        <v>29</v>
      </c>
      <c r="AM262" s="24" t="s">
        <v>29</v>
      </c>
      <c r="AN262" s="24" t="s">
        <v>29</v>
      </c>
      <c r="AO262" s="24" t="s">
        <v>29</v>
      </c>
      <c r="AP262" s="24" t="s">
        <v>29</v>
      </c>
      <c r="AQ262" s="24" t="s">
        <v>29</v>
      </c>
      <c r="AR262" s="24" t="s">
        <v>29</v>
      </c>
      <c r="AS262" s="24" t="s">
        <v>29</v>
      </c>
      <c r="AT262" s="24" t="s">
        <v>29</v>
      </c>
      <c r="AU262" s="24" t="s">
        <v>29</v>
      </c>
      <c r="AV262" s="24" t="s">
        <v>29</v>
      </c>
      <c r="AW262" s="24" t="s">
        <v>29</v>
      </c>
      <c r="AX262" s="24" t="s">
        <v>29</v>
      </c>
      <c r="AY262" s="24" t="s">
        <v>29</v>
      </c>
      <c r="AZ262" s="24" t="s">
        <v>29</v>
      </c>
      <c r="BA262" s="24" t="s">
        <v>29</v>
      </c>
      <c r="BB262" s="24" t="s">
        <v>29</v>
      </c>
      <c r="BC262" s="24" t="s">
        <v>29</v>
      </c>
      <c r="BD262" s="24" t="s">
        <v>29</v>
      </c>
      <c r="BE262" s="24" t="s">
        <v>29</v>
      </c>
      <c r="BF262" s="24" t="s">
        <v>29</v>
      </c>
      <c r="BG262" s="24" t="s">
        <v>29</v>
      </c>
      <c r="BH262" s="24" t="s">
        <v>29</v>
      </c>
      <c r="BI262" s="24" t="s">
        <v>29</v>
      </c>
      <c r="BJ262" s="24" t="s">
        <v>29</v>
      </c>
      <c r="BK262" s="24" t="s">
        <v>29</v>
      </c>
      <c r="BL262" s="24" t="s">
        <v>29</v>
      </c>
      <c r="BM262" s="24" t="s">
        <v>29</v>
      </c>
      <c r="BN262" s="24" t="s">
        <v>29</v>
      </c>
      <c r="BO262" s="24" t="s">
        <v>29</v>
      </c>
      <c r="BP262" s="24" t="s">
        <v>29</v>
      </c>
      <c r="BQ262" s="24" t="s">
        <v>29</v>
      </c>
      <c r="BR262" s="24" t="s">
        <v>29</v>
      </c>
      <c r="BS262" s="24" t="s">
        <v>29</v>
      </c>
      <c r="BT262" s="24" t="s">
        <v>29</v>
      </c>
      <c r="BU262" s="24" t="s">
        <v>29</v>
      </c>
      <c r="BV262" s="24" t="s">
        <v>29</v>
      </c>
      <c r="BW262" s="24" t="s">
        <v>29</v>
      </c>
      <c r="BX262" s="24" t="s">
        <v>29</v>
      </c>
      <c r="BY262" s="24" t="s">
        <v>29</v>
      </c>
      <c r="BZ262" s="24" t="s">
        <v>29</v>
      </c>
      <c r="CA262" s="24" t="s">
        <v>29</v>
      </c>
      <c r="CB262" s="24" t="s">
        <v>29</v>
      </c>
    </row>
    <row r="263" spans="2:80" s="1" customFormat="1" ht="13.9" customHeight="1">
      <c r="B263" s="57" t="str">
        <f>Roster_Selection_Men!AB321&amp;" " &amp; "V "</f>
        <v xml:space="preserve">Webber International University V </v>
      </c>
      <c r="C263" s="57" t="str">
        <f>Roster_Selection_Men!AD321</f>
        <v>7914-17584</v>
      </c>
      <c r="D263" s="57" t="str">
        <f>Roster_Selection_Men!AE321</f>
        <v>Brett Lloyd</v>
      </c>
      <c r="E263" s="58"/>
      <c r="F263" s="1" t="str">
        <f>IF(ISERROR(Individual_Scores_Men_Var!E263), " ", IF(Individual_Scores_Men_Var!E263 = "Yes", "Yes", "  "))</f>
        <v xml:space="preserve">  </v>
      </c>
      <c r="G263" s="24" t="s">
        <v>29</v>
      </c>
      <c r="H263" s="24" t="s">
        <v>29</v>
      </c>
      <c r="I263" s="24" t="s">
        <v>29</v>
      </c>
      <c r="J263" s="24" t="s">
        <v>29</v>
      </c>
      <c r="K263" s="24" t="s">
        <v>29</v>
      </c>
      <c r="L263" s="24" t="s">
        <v>29</v>
      </c>
      <c r="M263" s="24" t="s">
        <v>29</v>
      </c>
      <c r="N263" s="24" t="s">
        <v>29</v>
      </c>
      <c r="O263" s="24" t="s">
        <v>29</v>
      </c>
      <c r="P263" s="24" t="s">
        <v>29</v>
      </c>
      <c r="Q263" s="24" t="s">
        <v>29</v>
      </c>
      <c r="R263" s="24" t="s">
        <v>29</v>
      </c>
      <c r="S263" s="24" t="s">
        <v>29</v>
      </c>
      <c r="T263" s="24" t="s">
        <v>29</v>
      </c>
      <c r="U263" s="24" t="s">
        <v>29</v>
      </c>
      <c r="V263" s="24" t="s">
        <v>29</v>
      </c>
      <c r="W263" s="24" t="s">
        <v>29</v>
      </c>
      <c r="X263" s="24" t="s">
        <v>29</v>
      </c>
      <c r="Y263" s="24" t="s">
        <v>29</v>
      </c>
      <c r="Z263" s="24" t="s">
        <v>29</v>
      </c>
      <c r="AA263" s="24" t="s">
        <v>29</v>
      </c>
      <c r="AB263" s="24" t="s">
        <v>29</v>
      </c>
      <c r="AC263" s="24" t="s">
        <v>29</v>
      </c>
      <c r="AD263" s="24" t="s">
        <v>29</v>
      </c>
      <c r="AE263" s="24" t="s">
        <v>29</v>
      </c>
      <c r="AF263" s="24" t="s">
        <v>29</v>
      </c>
      <c r="AG263" s="24" t="s">
        <v>29</v>
      </c>
      <c r="AH263" s="24" t="s">
        <v>29</v>
      </c>
      <c r="AI263" s="24" t="s">
        <v>29</v>
      </c>
      <c r="AJ263" s="24" t="s">
        <v>29</v>
      </c>
      <c r="AK263" s="24" t="s">
        <v>29</v>
      </c>
      <c r="AL263" s="24" t="s">
        <v>29</v>
      </c>
      <c r="AM263" s="24" t="s">
        <v>29</v>
      </c>
      <c r="AN263" s="24" t="s">
        <v>29</v>
      </c>
      <c r="AO263" s="24" t="s">
        <v>29</v>
      </c>
      <c r="AP263" s="24" t="s">
        <v>29</v>
      </c>
      <c r="AQ263" s="24" t="s">
        <v>29</v>
      </c>
      <c r="AR263" s="24" t="s">
        <v>29</v>
      </c>
      <c r="AS263" s="24" t="s">
        <v>29</v>
      </c>
      <c r="AT263" s="24" t="s">
        <v>29</v>
      </c>
      <c r="AU263" s="24" t="s">
        <v>29</v>
      </c>
      <c r="AV263" s="24" t="s">
        <v>29</v>
      </c>
      <c r="AW263" s="24" t="s">
        <v>29</v>
      </c>
      <c r="AX263" s="24" t="s">
        <v>29</v>
      </c>
      <c r="AY263" s="24" t="s">
        <v>29</v>
      </c>
      <c r="AZ263" s="24" t="s">
        <v>29</v>
      </c>
      <c r="BA263" s="24" t="s">
        <v>29</v>
      </c>
      <c r="BB263" s="24" t="s">
        <v>29</v>
      </c>
      <c r="BC263" s="24" t="s">
        <v>29</v>
      </c>
      <c r="BD263" s="24" t="s">
        <v>29</v>
      </c>
      <c r="BE263" s="24" t="s">
        <v>29</v>
      </c>
      <c r="BF263" s="24" t="s">
        <v>29</v>
      </c>
      <c r="BG263" s="24" t="s">
        <v>29</v>
      </c>
      <c r="BH263" s="24" t="s">
        <v>29</v>
      </c>
      <c r="BI263" s="24" t="s">
        <v>29</v>
      </c>
      <c r="BJ263" s="24" t="s">
        <v>29</v>
      </c>
      <c r="BK263" s="24" t="s">
        <v>29</v>
      </c>
      <c r="BL263" s="24" t="s">
        <v>29</v>
      </c>
      <c r="BM263" s="24" t="s">
        <v>29</v>
      </c>
      <c r="BN263" s="24" t="s">
        <v>29</v>
      </c>
      <c r="BO263" s="24" t="s">
        <v>29</v>
      </c>
      <c r="BP263" s="24" t="s">
        <v>29</v>
      </c>
      <c r="BQ263" s="24" t="s">
        <v>29</v>
      </c>
      <c r="BR263" s="24" t="s">
        <v>29</v>
      </c>
      <c r="BS263" s="24" t="s">
        <v>29</v>
      </c>
      <c r="BT263" s="24" t="s">
        <v>29</v>
      </c>
      <c r="BU263" s="24" t="s">
        <v>29</v>
      </c>
      <c r="BV263" s="24" t="s">
        <v>29</v>
      </c>
      <c r="BW263" s="24" t="s">
        <v>29</v>
      </c>
      <c r="BX263" s="24" t="s">
        <v>29</v>
      </c>
      <c r="BY263" s="24" t="s">
        <v>29</v>
      </c>
      <c r="BZ263" s="24" t="s">
        <v>29</v>
      </c>
      <c r="CA263" s="24" t="s">
        <v>29</v>
      </c>
      <c r="CB263" s="24" t="s">
        <v>29</v>
      </c>
    </row>
    <row r="264" spans="2:80" s="1" customFormat="1" ht="13.9" customHeight="1">
      <c r="B264" s="57" t="str">
        <f>Roster_Selection_Men!AB322&amp;" " &amp; "V "</f>
        <v xml:space="preserve">Webber International University V </v>
      </c>
      <c r="C264" s="57" t="str">
        <f>Roster_Selection_Men!AD322</f>
        <v>8252-22236</v>
      </c>
      <c r="D264" s="57" t="str">
        <f>Roster_Selection_Men!AE322</f>
        <v>Charles Bostic</v>
      </c>
      <c r="E264" s="58"/>
      <c r="F264" s="1" t="str">
        <f>IF(ISERROR(Individual_Scores_Men_Var!E264), " ", IF(Individual_Scores_Men_Var!E264 = "Yes", "Yes", "  "))</f>
        <v xml:space="preserve">  </v>
      </c>
      <c r="G264" s="24" t="s">
        <v>29</v>
      </c>
      <c r="H264" s="24" t="s">
        <v>29</v>
      </c>
      <c r="I264" s="24" t="s">
        <v>29</v>
      </c>
      <c r="J264" s="24" t="s">
        <v>29</v>
      </c>
      <c r="K264" s="24" t="s">
        <v>29</v>
      </c>
      <c r="L264" s="24" t="s">
        <v>29</v>
      </c>
      <c r="M264" s="24" t="s">
        <v>29</v>
      </c>
      <c r="N264" s="24" t="s">
        <v>29</v>
      </c>
      <c r="O264" s="24" t="s">
        <v>29</v>
      </c>
      <c r="P264" s="24" t="s">
        <v>29</v>
      </c>
      <c r="Q264" s="24" t="s">
        <v>29</v>
      </c>
      <c r="R264" s="24" t="s">
        <v>29</v>
      </c>
      <c r="S264" s="24" t="s">
        <v>29</v>
      </c>
      <c r="T264" s="24" t="s">
        <v>29</v>
      </c>
      <c r="U264" s="24" t="s">
        <v>29</v>
      </c>
      <c r="V264" s="24" t="s">
        <v>29</v>
      </c>
      <c r="W264" s="24" t="s">
        <v>29</v>
      </c>
      <c r="X264" s="24" t="s">
        <v>29</v>
      </c>
      <c r="Y264" s="24" t="s">
        <v>29</v>
      </c>
      <c r="Z264" s="24" t="s">
        <v>29</v>
      </c>
      <c r="AA264" s="24" t="s">
        <v>29</v>
      </c>
      <c r="AB264" s="24" t="s">
        <v>29</v>
      </c>
      <c r="AC264" s="24" t="s">
        <v>29</v>
      </c>
      <c r="AD264" s="24" t="s">
        <v>29</v>
      </c>
      <c r="AE264" s="24" t="s">
        <v>29</v>
      </c>
      <c r="AF264" s="24" t="s">
        <v>29</v>
      </c>
      <c r="AG264" s="24" t="s">
        <v>29</v>
      </c>
      <c r="AH264" s="24" t="s">
        <v>29</v>
      </c>
      <c r="AI264" s="24" t="s">
        <v>29</v>
      </c>
      <c r="AJ264" s="24" t="s">
        <v>29</v>
      </c>
      <c r="AK264" s="24" t="s">
        <v>29</v>
      </c>
      <c r="AL264" s="24" t="s">
        <v>29</v>
      </c>
      <c r="AM264" s="24" t="s">
        <v>29</v>
      </c>
      <c r="AN264" s="24" t="s">
        <v>29</v>
      </c>
      <c r="AO264" s="24" t="s">
        <v>29</v>
      </c>
      <c r="AP264" s="24" t="s">
        <v>29</v>
      </c>
      <c r="AQ264" s="24" t="s">
        <v>29</v>
      </c>
      <c r="AR264" s="24" t="s">
        <v>29</v>
      </c>
      <c r="AS264" s="24" t="s">
        <v>29</v>
      </c>
      <c r="AT264" s="24" t="s">
        <v>29</v>
      </c>
      <c r="AU264" s="24" t="s">
        <v>29</v>
      </c>
      <c r="AV264" s="24" t="s">
        <v>29</v>
      </c>
      <c r="AW264" s="24" t="s">
        <v>29</v>
      </c>
      <c r="AX264" s="24" t="s">
        <v>29</v>
      </c>
      <c r="AY264" s="24" t="s">
        <v>29</v>
      </c>
      <c r="AZ264" s="24" t="s">
        <v>29</v>
      </c>
      <c r="BA264" s="24" t="s">
        <v>29</v>
      </c>
      <c r="BB264" s="24" t="s">
        <v>29</v>
      </c>
      <c r="BC264" s="24" t="s">
        <v>29</v>
      </c>
      <c r="BD264" s="24" t="s">
        <v>29</v>
      </c>
      <c r="BE264" s="24" t="s">
        <v>29</v>
      </c>
      <c r="BF264" s="24" t="s">
        <v>29</v>
      </c>
      <c r="BG264" s="24" t="s">
        <v>29</v>
      </c>
      <c r="BH264" s="24" t="s">
        <v>29</v>
      </c>
      <c r="BI264" s="24" t="s">
        <v>29</v>
      </c>
      <c r="BJ264" s="24" t="s">
        <v>29</v>
      </c>
      <c r="BK264" s="24" t="s">
        <v>29</v>
      </c>
      <c r="BL264" s="24" t="s">
        <v>29</v>
      </c>
      <c r="BM264" s="24" t="s">
        <v>29</v>
      </c>
      <c r="BN264" s="24" t="s">
        <v>29</v>
      </c>
      <c r="BO264" s="24" t="s">
        <v>29</v>
      </c>
      <c r="BP264" s="24" t="s">
        <v>29</v>
      </c>
      <c r="BQ264" s="24" t="s">
        <v>29</v>
      </c>
      <c r="BR264" s="24" t="s">
        <v>29</v>
      </c>
      <c r="BS264" s="24" t="s">
        <v>29</v>
      </c>
      <c r="BT264" s="24" t="s">
        <v>29</v>
      </c>
      <c r="BU264" s="24" t="s">
        <v>29</v>
      </c>
      <c r="BV264" s="24" t="s">
        <v>29</v>
      </c>
      <c r="BW264" s="24" t="s">
        <v>29</v>
      </c>
      <c r="BX264" s="24" t="s">
        <v>29</v>
      </c>
      <c r="BY264" s="24" t="s">
        <v>29</v>
      </c>
      <c r="BZ264" s="24" t="s">
        <v>29</v>
      </c>
      <c r="CA264" s="24" t="s">
        <v>29</v>
      </c>
      <c r="CB264" s="24" t="s">
        <v>29</v>
      </c>
    </row>
    <row r="265" spans="2:80" s="1" customFormat="1" ht="13.9" customHeight="1">
      <c r="B265" s="57" t="str">
        <f>Roster_Selection_Men!AB323&amp;" " &amp; "V "</f>
        <v xml:space="preserve">Webber International University V </v>
      </c>
      <c r="C265" s="57" t="str">
        <f>Roster_Selection_Men!AD323</f>
        <v>11-735700</v>
      </c>
      <c r="D265" s="57" t="str">
        <f>Roster_Selection_Men!AE323</f>
        <v>James Bennett</v>
      </c>
      <c r="E265" s="58"/>
      <c r="F265" s="1" t="str">
        <f>IF(ISERROR(Individual_Scores_Men_Var!E265), " ", IF(Individual_Scores_Men_Var!E265 = "Yes", "Yes", "  "))</f>
        <v xml:space="preserve">  </v>
      </c>
      <c r="G265" s="24" t="s">
        <v>29</v>
      </c>
      <c r="H265" s="24" t="s">
        <v>29</v>
      </c>
      <c r="I265" s="24" t="s">
        <v>29</v>
      </c>
      <c r="J265" s="24" t="s">
        <v>29</v>
      </c>
      <c r="K265" s="24" t="s">
        <v>29</v>
      </c>
      <c r="L265" s="24" t="s">
        <v>29</v>
      </c>
      <c r="M265" s="24" t="s">
        <v>29</v>
      </c>
      <c r="N265" s="24" t="s">
        <v>29</v>
      </c>
      <c r="O265" s="24" t="s">
        <v>29</v>
      </c>
      <c r="P265" s="24" t="s">
        <v>29</v>
      </c>
      <c r="Q265" s="24" t="s">
        <v>29</v>
      </c>
      <c r="R265" s="24" t="s">
        <v>29</v>
      </c>
      <c r="S265" s="24" t="s">
        <v>29</v>
      </c>
      <c r="T265" s="24" t="s">
        <v>29</v>
      </c>
      <c r="U265" s="24" t="s">
        <v>29</v>
      </c>
      <c r="V265" s="24" t="s">
        <v>29</v>
      </c>
      <c r="W265" s="24" t="s">
        <v>29</v>
      </c>
      <c r="X265" s="24" t="s">
        <v>29</v>
      </c>
      <c r="Y265" s="24" t="s">
        <v>29</v>
      </c>
      <c r="Z265" s="24" t="s">
        <v>29</v>
      </c>
      <c r="AA265" s="24" t="s">
        <v>29</v>
      </c>
      <c r="AB265" s="24" t="s">
        <v>29</v>
      </c>
      <c r="AC265" s="24" t="s">
        <v>29</v>
      </c>
      <c r="AD265" s="24" t="s">
        <v>29</v>
      </c>
      <c r="AE265" s="24" t="s">
        <v>29</v>
      </c>
      <c r="AF265" s="24" t="s">
        <v>29</v>
      </c>
      <c r="AG265" s="24" t="s">
        <v>29</v>
      </c>
      <c r="AH265" s="24" t="s">
        <v>29</v>
      </c>
      <c r="AI265" s="24" t="s">
        <v>29</v>
      </c>
      <c r="AJ265" s="24" t="s">
        <v>29</v>
      </c>
      <c r="AK265" s="24" t="s">
        <v>29</v>
      </c>
      <c r="AL265" s="24" t="s">
        <v>29</v>
      </c>
      <c r="AM265" s="24" t="s">
        <v>29</v>
      </c>
      <c r="AN265" s="24" t="s">
        <v>29</v>
      </c>
      <c r="AO265" s="24" t="s">
        <v>29</v>
      </c>
      <c r="AP265" s="24" t="s">
        <v>29</v>
      </c>
      <c r="AQ265" s="24" t="s">
        <v>29</v>
      </c>
      <c r="AR265" s="24" t="s">
        <v>29</v>
      </c>
      <c r="AS265" s="24" t="s">
        <v>29</v>
      </c>
      <c r="AT265" s="24" t="s">
        <v>29</v>
      </c>
      <c r="AU265" s="24" t="s">
        <v>29</v>
      </c>
      <c r="AV265" s="24" t="s">
        <v>29</v>
      </c>
      <c r="AW265" s="24" t="s">
        <v>29</v>
      </c>
      <c r="AX265" s="24" t="s">
        <v>29</v>
      </c>
      <c r="AY265" s="24" t="s">
        <v>29</v>
      </c>
      <c r="AZ265" s="24" t="s">
        <v>29</v>
      </c>
      <c r="BA265" s="24" t="s">
        <v>29</v>
      </c>
      <c r="BB265" s="24" t="s">
        <v>29</v>
      </c>
      <c r="BC265" s="24" t="s">
        <v>29</v>
      </c>
      <c r="BD265" s="24" t="s">
        <v>29</v>
      </c>
      <c r="BE265" s="24" t="s">
        <v>29</v>
      </c>
      <c r="BF265" s="24" t="s">
        <v>29</v>
      </c>
      <c r="BG265" s="24" t="s">
        <v>29</v>
      </c>
      <c r="BH265" s="24" t="s">
        <v>29</v>
      </c>
      <c r="BI265" s="24" t="s">
        <v>29</v>
      </c>
      <c r="BJ265" s="24" t="s">
        <v>29</v>
      </c>
      <c r="BK265" s="24" t="s">
        <v>29</v>
      </c>
      <c r="BL265" s="24" t="s">
        <v>29</v>
      </c>
      <c r="BM265" s="24" t="s">
        <v>29</v>
      </c>
      <c r="BN265" s="24" t="s">
        <v>29</v>
      </c>
      <c r="BO265" s="24" t="s">
        <v>29</v>
      </c>
      <c r="BP265" s="24" t="s">
        <v>29</v>
      </c>
      <c r="BQ265" s="24" t="s">
        <v>29</v>
      </c>
      <c r="BR265" s="24" t="s">
        <v>29</v>
      </c>
      <c r="BS265" s="24" t="s">
        <v>29</v>
      </c>
      <c r="BT265" s="24" t="s">
        <v>29</v>
      </c>
      <c r="BU265" s="24" t="s">
        <v>29</v>
      </c>
      <c r="BV265" s="24" t="s">
        <v>29</v>
      </c>
      <c r="BW265" s="24" t="s">
        <v>29</v>
      </c>
      <c r="BX265" s="24" t="s">
        <v>29</v>
      </c>
      <c r="BY265" s="24" t="s">
        <v>29</v>
      </c>
      <c r="BZ265" s="24" t="s">
        <v>29</v>
      </c>
      <c r="CA265" s="24" t="s">
        <v>29</v>
      </c>
      <c r="CB265" s="24" t="s">
        <v>29</v>
      </c>
    </row>
    <row r="266" spans="2:80" s="1" customFormat="1" ht="13.9" customHeight="1">
      <c r="B266" s="57" t="str">
        <f>Roster_Selection_Men!AB324&amp;" " &amp; "V "</f>
        <v xml:space="preserve">Webber International University V </v>
      </c>
      <c r="C266" s="57" t="str">
        <f>Roster_Selection_Men!AD324</f>
        <v>11-178589</v>
      </c>
      <c r="D266" s="57" t="str">
        <f>Roster_Selection_Men!AE324</f>
        <v>Nick Larsen</v>
      </c>
      <c r="E266" s="58"/>
      <c r="F266" s="1" t="str">
        <f>IF(ISERROR(Individual_Scores_Men_Var!E266), " ", IF(Individual_Scores_Men_Var!E266 = "Yes", "Yes", "  "))</f>
        <v xml:space="preserve">  </v>
      </c>
      <c r="G266" s="24" t="s">
        <v>29</v>
      </c>
      <c r="H266" s="24" t="s">
        <v>29</v>
      </c>
      <c r="I266" s="24" t="s">
        <v>29</v>
      </c>
      <c r="J266" s="24" t="s">
        <v>29</v>
      </c>
      <c r="K266" s="24" t="s">
        <v>29</v>
      </c>
      <c r="L266" s="24" t="s">
        <v>29</v>
      </c>
      <c r="M266" s="24" t="s">
        <v>29</v>
      </c>
      <c r="N266" s="24" t="s">
        <v>29</v>
      </c>
      <c r="O266" s="24" t="s">
        <v>29</v>
      </c>
      <c r="P266" s="24" t="s">
        <v>29</v>
      </c>
      <c r="Q266" s="24" t="s">
        <v>29</v>
      </c>
      <c r="R266" s="24" t="s">
        <v>29</v>
      </c>
      <c r="S266" s="24" t="s">
        <v>29</v>
      </c>
      <c r="T266" s="24" t="s">
        <v>29</v>
      </c>
      <c r="U266" s="24" t="s">
        <v>29</v>
      </c>
      <c r="V266" s="24" t="s">
        <v>29</v>
      </c>
      <c r="W266" s="24" t="s">
        <v>29</v>
      </c>
      <c r="X266" s="24" t="s">
        <v>29</v>
      </c>
      <c r="Y266" s="24" t="s">
        <v>29</v>
      </c>
      <c r="Z266" s="24" t="s">
        <v>29</v>
      </c>
      <c r="AA266" s="24" t="s">
        <v>29</v>
      </c>
      <c r="AB266" s="24" t="s">
        <v>29</v>
      </c>
      <c r="AC266" s="24" t="s">
        <v>29</v>
      </c>
      <c r="AD266" s="24" t="s">
        <v>29</v>
      </c>
      <c r="AE266" s="24" t="s">
        <v>29</v>
      </c>
      <c r="AF266" s="24" t="s">
        <v>29</v>
      </c>
      <c r="AG266" s="24" t="s">
        <v>29</v>
      </c>
      <c r="AH266" s="24" t="s">
        <v>29</v>
      </c>
      <c r="AI266" s="24" t="s">
        <v>29</v>
      </c>
      <c r="AJ266" s="24" t="s">
        <v>29</v>
      </c>
      <c r="AK266" s="24" t="s">
        <v>29</v>
      </c>
      <c r="AL266" s="24" t="s">
        <v>29</v>
      </c>
      <c r="AM266" s="24" t="s">
        <v>29</v>
      </c>
      <c r="AN266" s="24" t="s">
        <v>29</v>
      </c>
      <c r="AO266" s="24" t="s">
        <v>29</v>
      </c>
      <c r="AP266" s="24" t="s">
        <v>29</v>
      </c>
      <c r="AQ266" s="24" t="s">
        <v>29</v>
      </c>
      <c r="AR266" s="24" t="s">
        <v>29</v>
      </c>
      <c r="AS266" s="24" t="s">
        <v>29</v>
      </c>
      <c r="AT266" s="24" t="s">
        <v>29</v>
      </c>
      <c r="AU266" s="24" t="s">
        <v>29</v>
      </c>
      <c r="AV266" s="24" t="s">
        <v>29</v>
      </c>
      <c r="AW266" s="24" t="s">
        <v>29</v>
      </c>
      <c r="AX266" s="24" t="s">
        <v>29</v>
      </c>
      <c r="AY266" s="24" t="s">
        <v>29</v>
      </c>
      <c r="AZ266" s="24" t="s">
        <v>29</v>
      </c>
      <c r="BA266" s="24" t="s">
        <v>29</v>
      </c>
      <c r="BB266" s="24" t="s">
        <v>29</v>
      </c>
      <c r="BC266" s="24" t="s">
        <v>29</v>
      </c>
      <c r="BD266" s="24" t="s">
        <v>29</v>
      </c>
      <c r="BE266" s="24" t="s">
        <v>29</v>
      </c>
      <c r="BF266" s="24" t="s">
        <v>29</v>
      </c>
      <c r="BG266" s="24" t="s">
        <v>29</v>
      </c>
      <c r="BH266" s="24" t="s">
        <v>29</v>
      </c>
      <c r="BI266" s="24" t="s">
        <v>29</v>
      </c>
      <c r="BJ266" s="24" t="s">
        <v>29</v>
      </c>
      <c r="BK266" s="24" t="s">
        <v>29</v>
      </c>
      <c r="BL266" s="24" t="s">
        <v>29</v>
      </c>
      <c r="BM266" s="24" t="s">
        <v>29</v>
      </c>
      <c r="BN266" s="24" t="s">
        <v>29</v>
      </c>
      <c r="BO266" s="24" t="s">
        <v>29</v>
      </c>
      <c r="BP266" s="24" t="s">
        <v>29</v>
      </c>
      <c r="BQ266" s="24" t="s">
        <v>29</v>
      </c>
      <c r="BR266" s="24" t="s">
        <v>29</v>
      </c>
      <c r="BS266" s="24" t="s">
        <v>29</v>
      </c>
      <c r="BT266" s="24" t="s">
        <v>29</v>
      </c>
      <c r="BU266" s="24" t="s">
        <v>29</v>
      </c>
      <c r="BV266" s="24" t="s">
        <v>29</v>
      </c>
      <c r="BW266" s="24" t="s">
        <v>29</v>
      </c>
      <c r="BX266" s="24" t="s">
        <v>29</v>
      </c>
      <c r="BY266" s="24" t="s">
        <v>29</v>
      </c>
      <c r="BZ266" s="24" t="s">
        <v>29</v>
      </c>
      <c r="CA266" s="24" t="s">
        <v>29</v>
      </c>
      <c r="CB266" s="24" t="s">
        <v>29</v>
      </c>
    </row>
    <row r="267" spans="2:80" s="1" customFormat="1" ht="13.9" customHeight="1">
      <c r="B267" s="57" t="s">
        <v>764</v>
      </c>
      <c r="C267" s="59" t="str">
        <f>Individual_Scores_Men_Var!C267</f>
        <v/>
      </c>
      <c r="D267" s="60" t="str">
        <f>Individual_Scores_Men_Var!D267</f>
        <v/>
      </c>
      <c r="E267" s="58"/>
      <c r="F267" s="13"/>
      <c r="G267" s="24" t="s">
        <v>29</v>
      </c>
      <c r="H267" s="24" t="s">
        <v>29</v>
      </c>
      <c r="I267" s="24" t="s">
        <v>29</v>
      </c>
      <c r="J267" s="24" t="s">
        <v>29</v>
      </c>
      <c r="K267" s="24" t="s">
        <v>29</v>
      </c>
      <c r="L267" s="24" t="s">
        <v>29</v>
      </c>
      <c r="M267" s="24" t="s">
        <v>29</v>
      </c>
      <c r="N267" s="24" t="s">
        <v>29</v>
      </c>
      <c r="O267" s="24" t="s">
        <v>29</v>
      </c>
      <c r="P267" s="24" t="s">
        <v>29</v>
      </c>
      <c r="Q267" s="24" t="s">
        <v>29</v>
      </c>
      <c r="R267" s="24" t="s">
        <v>29</v>
      </c>
      <c r="S267" s="24" t="s">
        <v>29</v>
      </c>
      <c r="T267" s="24" t="s">
        <v>29</v>
      </c>
      <c r="U267" s="24" t="s">
        <v>29</v>
      </c>
      <c r="V267" s="24" t="s">
        <v>29</v>
      </c>
      <c r="W267" s="24" t="s">
        <v>29</v>
      </c>
      <c r="X267" s="24" t="s">
        <v>29</v>
      </c>
      <c r="Y267" s="24" t="s">
        <v>29</v>
      </c>
      <c r="Z267" s="24" t="s">
        <v>29</v>
      </c>
      <c r="AA267" s="24" t="s">
        <v>29</v>
      </c>
      <c r="AB267" s="24" t="s">
        <v>29</v>
      </c>
      <c r="AC267" s="24" t="s">
        <v>29</v>
      </c>
      <c r="AD267" s="24" t="s">
        <v>29</v>
      </c>
      <c r="AE267" s="24" t="s">
        <v>29</v>
      </c>
      <c r="AF267" s="24" t="s">
        <v>29</v>
      </c>
      <c r="AG267" s="24" t="s">
        <v>29</v>
      </c>
      <c r="AH267" s="24" t="s">
        <v>29</v>
      </c>
      <c r="AI267" s="24" t="s">
        <v>29</v>
      </c>
      <c r="AJ267" s="24" t="s">
        <v>29</v>
      </c>
      <c r="AK267" s="24" t="s">
        <v>29</v>
      </c>
      <c r="AL267" s="24" t="s">
        <v>29</v>
      </c>
      <c r="AM267" s="24" t="s">
        <v>29</v>
      </c>
      <c r="AN267" s="24" t="s">
        <v>29</v>
      </c>
      <c r="AO267" s="24" t="s">
        <v>29</v>
      </c>
      <c r="AP267" s="24" t="s">
        <v>29</v>
      </c>
      <c r="AQ267" s="24" t="s">
        <v>29</v>
      </c>
      <c r="AR267" s="24" t="s">
        <v>29</v>
      </c>
      <c r="AS267" s="24" t="s">
        <v>29</v>
      </c>
      <c r="AT267" s="24" t="s">
        <v>29</v>
      </c>
      <c r="AU267" s="24" t="s">
        <v>29</v>
      </c>
      <c r="AV267" s="24" t="s">
        <v>29</v>
      </c>
      <c r="AW267" s="24" t="s">
        <v>29</v>
      </c>
      <c r="AX267" s="24" t="s">
        <v>29</v>
      </c>
      <c r="AY267" s="24" t="s">
        <v>29</v>
      </c>
      <c r="AZ267" s="24" t="s">
        <v>29</v>
      </c>
      <c r="BA267" s="24" t="s">
        <v>29</v>
      </c>
      <c r="BB267" s="24" t="s">
        <v>29</v>
      </c>
      <c r="BC267" s="24" t="s">
        <v>29</v>
      </c>
      <c r="BD267" s="24" t="s">
        <v>29</v>
      </c>
      <c r="BE267" s="24" t="s">
        <v>29</v>
      </c>
      <c r="BF267" s="24" t="s">
        <v>29</v>
      </c>
      <c r="BG267" s="24" t="s">
        <v>29</v>
      </c>
      <c r="BH267" s="24" t="s">
        <v>29</v>
      </c>
      <c r="BI267" s="24" t="s">
        <v>29</v>
      </c>
      <c r="BJ267" s="24" t="s">
        <v>29</v>
      </c>
      <c r="BK267" s="24" t="s">
        <v>29</v>
      </c>
      <c r="BL267" s="24" t="s">
        <v>29</v>
      </c>
      <c r="BM267" s="24" t="s">
        <v>29</v>
      </c>
      <c r="BN267" s="24" t="s">
        <v>29</v>
      </c>
      <c r="BO267" s="24" t="s">
        <v>29</v>
      </c>
      <c r="BP267" s="24" t="s">
        <v>29</v>
      </c>
      <c r="BQ267" s="24" t="s">
        <v>29</v>
      </c>
      <c r="BR267" s="24" t="s">
        <v>29</v>
      </c>
      <c r="BS267" s="24" t="s">
        <v>29</v>
      </c>
      <c r="BT267" s="24" t="s">
        <v>29</v>
      </c>
      <c r="BU267" s="24" t="s">
        <v>29</v>
      </c>
      <c r="BV267" s="24" t="s">
        <v>29</v>
      </c>
      <c r="BW267" s="24" t="s">
        <v>29</v>
      </c>
      <c r="BX267" s="24" t="s">
        <v>29</v>
      </c>
      <c r="BY267" s="24" t="s">
        <v>29</v>
      </c>
      <c r="BZ267" s="24" t="s">
        <v>29</v>
      </c>
      <c r="CA267" s="24" t="s">
        <v>29</v>
      </c>
      <c r="CB267" s="24" t="s">
        <v>29</v>
      </c>
    </row>
    <row r="268" spans="2:80" s="1" customFormat="1" ht="13.9" customHeight="1">
      <c r="B268" s="57" t="s">
        <v>764</v>
      </c>
      <c r="C268" s="59" t="str">
        <f>Individual_Scores_Men_Var!C268</f>
        <v/>
      </c>
      <c r="D268" s="60" t="str">
        <f>Individual_Scores_Men_Var!D268</f>
        <v/>
      </c>
      <c r="E268" s="58"/>
      <c r="F268" s="13"/>
      <c r="G268" s="24" t="s">
        <v>29</v>
      </c>
      <c r="H268" s="24" t="s">
        <v>29</v>
      </c>
      <c r="I268" s="24" t="s">
        <v>29</v>
      </c>
      <c r="J268" s="24" t="s">
        <v>29</v>
      </c>
      <c r="K268" s="24" t="s">
        <v>29</v>
      </c>
      <c r="L268" s="24" t="s">
        <v>29</v>
      </c>
      <c r="M268" s="24" t="s">
        <v>29</v>
      </c>
      <c r="N268" s="24" t="s">
        <v>29</v>
      </c>
      <c r="O268" s="24" t="s">
        <v>29</v>
      </c>
      <c r="P268" s="24" t="s">
        <v>29</v>
      </c>
      <c r="Q268" s="24" t="s">
        <v>29</v>
      </c>
      <c r="R268" s="24" t="s">
        <v>29</v>
      </c>
      <c r="S268" s="24" t="s">
        <v>29</v>
      </c>
      <c r="T268" s="24" t="s">
        <v>29</v>
      </c>
      <c r="U268" s="24" t="s">
        <v>29</v>
      </c>
      <c r="V268" s="24" t="s">
        <v>29</v>
      </c>
      <c r="W268" s="24" t="s">
        <v>29</v>
      </c>
      <c r="X268" s="24" t="s">
        <v>29</v>
      </c>
      <c r="Y268" s="24" t="s">
        <v>29</v>
      </c>
      <c r="Z268" s="24" t="s">
        <v>29</v>
      </c>
      <c r="AA268" s="24" t="s">
        <v>29</v>
      </c>
      <c r="AB268" s="24" t="s">
        <v>29</v>
      </c>
      <c r="AC268" s="24" t="s">
        <v>29</v>
      </c>
      <c r="AD268" s="24" t="s">
        <v>29</v>
      </c>
      <c r="AE268" s="24" t="s">
        <v>29</v>
      </c>
      <c r="AF268" s="24" t="s">
        <v>29</v>
      </c>
      <c r="AG268" s="24" t="s">
        <v>29</v>
      </c>
      <c r="AH268" s="24" t="s">
        <v>29</v>
      </c>
      <c r="AI268" s="24" t="s">
        <v>29</v>
      </c>
      <c r="AJ268" s="24" t="s">
        <v>29</v>
      </c>
      <c r="AK268" s="24" t="s">
        <v>29</v>
      </c>
      <c r="AL268" s="24" t="s">
        <v>29</v>
      </c>
      <c r="AM268" s="24" t="s">
        <v>29</v>
      </c>
      <c r="AN268" s="24" t="s">
        <v>29</v>
      </c>
      <c r="AO268" s="24" t="s">
        <v>29</v>
      </c>
      <c r="AP268" s="24" t="s">
        <v>29</v>
      </c>
      <c r="AQ268" s="24" t="s">
        <v>29</v>
      </c>
      <c r="AR268" s="24" t="s">
        <v>29</v>
      </c>
      <c r="AS268" s="24" t="s">
        <v>29</v>
      </c>
      <c r="AT268" s="24" t="s">
        <v>29</v>
      </c>
      <c r="AU268" s="24" t="s">
        <v>29</v>
      </c>
      <c r="AV268" s="24" t="s">
        <v>29</v>
      </c>
      <c r="AW268" s="24" t="s">
        <v>29</v>
      </c>
      <c r="AX268" s="24" t="s">
        <v>29</v>
      </c>
      <c r="AY268" s="24" t="s">
        <v>29</v>
      </c>
      <c r="AZ268" s="24" t="s">
        <v>29</v>
      </c>
      <c r="BA268" s="24" t="s">
        <v>29</v>
      </c>
      <c r="BB268" s="24" t="s">
        <v>29</v>
      </c>
      <c r="BC268" s="24" t="s">
        <v>29</v>
      </c>
      <c r="BD268" s="24" t="s">
        <v>29</v>
      </c>
      <c r="BE268" s="24" t="s">
        <v>29</v>
      </c>
      <c r="BF268" s="24" t="s">
        <v>29</v>
      </c>
      <c r="BG268" s="24" t="s">
        <v>29</v>
      </c>
      <c r="BH268" s="24" t="s">
        <v>29</v>
      </c>
      <c r="BI268" s="24" t="s">
        <v>29</v>
      </c>
      <c r="BJ268" s="24" t="s">
        <v>29</v>
      </c>
      <c r="BK268" s="24" t="s">
        <v>29</v>
      </c>
      <c r="BL268" s="24" t="s">
        <v>29</v>
      </c>
      <c r="BM268" s="24" t="s">
        <v>29</v>
      </c>
      <c r="BN268" s="24" t="s">
        <v>29</v>
      </c>
      <c r="BO268" s="24" t="s">
        <v>29</v>
      </c>
      <c r="BP268" s="24" t="s">
        <v>29</v>
      </c>
      <c r="BQ268" s="24" t="s">
        <v>29</v>
      </c>
      <c r="BR268" s="24" t="s">
        <v>29</v>
      </c>
      <c r="BS268" s="24" t="s">
        <v>29</v>
      </c>
      <c r="BT268" s="24" t="s">
        <v>29</v>
      </c>
      <c r="BU268" s="24" t="s">
        <v>29</v>
      </c>
      <c r="BV268" s="24" t="s">
        <v>29</v>
      </c>
      <c r="BW268" s="24" t="s">
        <v>29</v>
      </c>
      <c r="BX268" s="24" t="s">
        <v>29</v>
      </c>
      <c r="BY268" s="24" t="s">
        <v>29</v>
      </c>
      <c r="BZ268" s="24" t="s">
        <v>29</v>
      </c>
      <c r="CA268" s="24" t="s">
        <v>29</v>
      </c>
      <c r="CB268" s="24" t="s">
        <v>29</v>
      </c>
    </row>
    <row r="269" spans="2:80" s="1" customFormat="1" ht="13.9" customHeight="1">
      <c r="B269" s="57" t="s">
        <v>764</v>
      </c>
      <c r="C269" s="59" t="str">
        <f>Individual_Scores_Men_Var!C269</f>
        <v/>
      </c>
      <c r="D269" s="60" t="str">
        <f>Individual_Scores_Men_Var!D269</f>
        <v/>
      </c>
      <c r="E269" s="58"/>
      <c r="F269" s="13"/>
      <c r="G269" s="24" t="s">
        <v>29</v>
      </c>
      <c r="H269" s="24" t="s">
        <v>29</v>
      </c>
      <c r="I269" s="24" t="s">
        <v>29</v>
      </c>
      <c r="J269" s="24" t="s">
        <v>29</v>
      </c>
      <c r="K269" s="24" t="s">
        <v>29</v>
      </c>
      <c r="L269" s="24" t="s">
        <v>29</v>
      </c>
      <c r="M269" s="24" t="s">
        <v>29</v>
      </c>
      <c r="N269" s="24" t="s">
        <v>29</v>
      </c>
      <c r="O269" s="24" t="s">
        <v>29</v>
      </c>
      <c r="P269" s="24" t="s">
        <v>29</v>
      </c>
      <c r="Q269" s="24" t="s">
        <v>29</v>
      </c>
      <c r="R269" s="24" t="s">
        <v>29</v>
      </c>
      <c r="S269" s="24" t="s">
        <v>29</v>
      </c>
      <c r="T269" s="24" t="s">
        <v>29</v>
      </c>
      <c r="U269" s="24" t="s">
        <v>29</v>
      </c>
      <c r="V269" s="24" t="s">
        <v>29</v>
      </c>
      <c r="W269" s="24" t="s">
        <v>29</v>
      </c>
      <c r="X269" s="24" t="s">
        <v>29</v>
      </c>
      <c r="Y269" s="24" t="s">
        <v>29</v>
      </c>
      <c r="Z269" s="24" t="s">
        <v>29</v>
      </c>
      <c r="AA269" s="24" t="s">
        <v>29</v>
      </c>
      <c r="AB269" s="24" t="s">
        <v>29</v>
      </c>
      <c r="AC269" s="24" t="s">
        <v>29</v>
      </c>
      <c r="AD269" s="24" t="s">
        <v>29</v>
      </c>
      <c r="AE269" s="24" t="s">
        <v>29</v>
      </c>
      <c r="AF269" s="24" t="s">
        <v>29</v>
      </c>
      <c r="AG269" s="24" t="s">
        <v>29</v>
      </c>
      <c r="AH269" s="24" t="s">
        <v>29</v>
      </c>
      <c r="AI269" s="24" t="s">
        <v>29</v>
      </c>
      <c r="AJ269" s="24" t="s">
        <v>29</v>
      </c>
      <c r="AK269" s="24" t="s">
        <v>29</v>
      </c>
      <c r="AL269" s="24" t="s">
        <v>29</v>
      </c>
      <c r="AM269" s="24" t="s">
        <v>29</v>
      </c>
      <c r="AN269" s="24" t="s">
        <v>29</v>
      </c>
      <c r="AO269" s="24" t="s">
        <v>29</v>
      </c>
      <c r="AP269" s="24" t="s">
        <v>29</v>
      </c>
      <c r="AQ269" s="24" t="s">
        <v>29</v>
      </c>
      <c r="AR269" s="24" t="s">
        <v>29</v>
      </c>
      <c r="AS269" s="24" t="s">
        <v>29</v>
      </c>
      <c r="AT269" s="24" t="s">
        <v>29</v>
      </c>
      <c r="AU269" s="24" t="s">
        <v>29</v>
      </c>
      <c r="AV269" s="24" t="s">
        <v>29</v>
      </c>
      <c r="AW269" s="24" t="s">
        <v>29</v>
      </c>
      <c r="AX269" s="24" t="s">
        <v>29</v>
      </c>
      <c r="AY269" s="24" t="s">
        <v>29</v>
      </c>
      <c r="AZ269" s="24" t="s">
        <v>29</v>
      </c>
      <c r="BA269" s="24" t="s">
        <v>29</v>
      </c>
      <c r="BB269" s="24" t="s">
        <v>29</v>
      </c>
      <c r="BC269" s="24" t="s">
        <v>29</v>
      </c>
      <c r="BD269" s="24" t="s">
        <v>29</v>
      </c>
      <c r="BE269" s="24" t="s">
        <v>29</v>
      </c>
      <c r="BF269" s="24" t="s">
        <v>29</v>
      </c>
      <c r="BG269" s="24" t="s">
        <v>29</v>
      </c>
      <c r="BH269" s="24" t="s">
        <v>29</v>
      </c>
      <c r="BI269" s="24" t="s">
        <v>29</v>
      </c>
      <c r="BJ269" s="24" t="s">
        <v>29</v>
      </c>
      <c r="BK269" s="24" t="s">
        <v>29</v>
      </c>
      <c r="BL269" s="24" t="s">
        <v>29</v>
      </c>
      <c r="BM269" s="24" t="s">
        <v>29</v>
      </c>
      <c r="BN269" s="24" t="s">
        <v>29</v>
      </c>
      <c r="BO269" s="24" t="s">
        <v>29</v>
      </c>
      <c r="BP269" s="24" t="s">
        <v>29</v>
      </c>
      <c r="BQ269" s="24" t="s">
        <v>29</v>
      </c>
      <c r="BR269" s="24" t="s">
        <v>29</v>
      </c>
      <c r="BS269" s="24" t="s">
        <v>29</v>
      </c>
      <c r="BT269" s="24" t="s">
        <v>29</v>
      </c>
      <c r="BU269" s="24" t="s">
        <v>29</v>
      </c>
      <c r="BV269" s="24" t="s">
        <v>29</v>
      </c>
      <c r="BW269" s="24" t="s">
        <v>29</v>
      </c>
      <c r="BX269" s="24" t="s">
        <v>29</v>
      </c>
      <c r="BY269" s="24" t="s">
        <v>29</v>
      </c>
      <c r="BZ269" s="24" t="s">
        <v>29</v>
      </c>
      <c r="CA269" s="24" t="s">
        <v>29</v>
      </c>
      <c r="CB269" s="24" t="s">
        <v>29</v>
      </c>
    </row>
    <row r="270" spans="2:80" s="1" customFormat="1" ht="13.9" customHeight="1">
      <c r="B270" s="57" t="s">
        <v>29</v>
      </c>
      <c r="C270" s="57" t="s">
        <v>29</v>
      </c>
      <c r="D270" s="57" t="s">
        <v>29</v>
      </c>
      <c r="E270" s="61"/>
      <c r="G270" s="24" t="s">
        <v>29</v>
      </c>
      <c r="H270" s="24" t="s">
        <v>29</v>
      </c>
      <c r="I270" s="24" t="s">
        <v>29</v>
      </c>
      <c r="J270" s="24" t="s">
        <v>29</v>
      </c>
      <c r="K270" s="24" t="s">
        <v>29</v>
      </c>
      <c r="L270" s="24" t="s">
        <v>29</v>
      </c>
      <c r="M270" s="24" t="s">
        <v>29</v>
      </c>
      <c r="N270" s="24" t="s">
        <v>29</v>
      </c>
      <c r="O270" s="24" t="s">
        <v>29</v>
      </c>
      <c r="P270" s="24" t="s">
        <v>29</v>
      </c>
      <c r="Q270" s="24" t="s">
        <v>29</v>
      </c>
      <c r="R270" s="24" t="s">
        <v>29</v>
      </c>
      <c r="S270" s="24" t="s">
        <v>29</v>
      </c>
      <c r="T270" s="24" t="s">
        <v>29</v>
      </c>
      <c r="U270" s="24" t="s">
        <v>29</v>
      </c>
      <c r="V270" s="24" t="s">
        <v>29</v>
      </c>
      <c r="W270" s="24" t="s">
        <v>29</v>
      </c>
      <c r="X270" s="24" t="s">
        <v>29</v>
      </c>
      <c r="Y270" s="24" t="s">
        <v>29</v>
      </c>
      <c r="Z270" s="24" t="s">
        <v>29</v>
      </c>
      <c r="AA270" s="24" t="s">
        <v>29</v>
      </c>
      <c r="AB270" s="24" t="s">
        <v>29</v>
      </c>
      <c r="AC270" s="24" t="s">
        <v>29</v>
      </c>
      <c r="AD270" s="24" t="s">
        <v>29</v>
      </c>
      <c r="AE270" s="24" t="s">
        <v>29</v>
      </c>
      <c r="AF270" s="24" t="s">
        <v>29</v>
      </c>
      <c r="AG270" s="24" t="s">
        <v>29</v>
      </c>
      <c r="AH270" s="24" t="s">
        <v>29</v>
      </c>
      <c r="AI270" s="24" t="s">
        <v>29</v>
      </c>
      <c r="AJ270" s="24" t="s">
        <v>29</v>
      </c>
      <c r="AK270" s="24" t="s">
        <v>29</v>
      </c>
      <c r="AL270" s="24" t="s">
        <v>29</v>
      </c>
      <c r="AM270" s="24" t="s">
        <v>29</v>
      </c>
      <c r="AN270" s="24" t="s">
        <v>29</v>
      </c>
      <c r="AO270" s="24" t="s">
        <v>29</v>
      </c>
      <c r="AP270" s="24" t="s">
        <v>29</v>
      </c>
      <c r="AQ270" s="24" t="s">
        <v>29</v>
      </c>
      <c r="AR270" s="24" t="s">
        <v>29</v>
      </c>
      <c r="AS270" s="24" t="s">
        <v>29</v>
      </c>
      <c r="AT270" s="24" t="s">
        <v>29</v>
      </c>
      <c r="AU270" s="24" t="s">
        <v>29</v>
      </c>
      <c r="AV270" s="24" t="s">
        <v>29</v>
      </c>
      <c r="AW270" s="24" t="s">
        <v>29</v>
      </c>
      <c r="AX270" s="24" t="s">
        <v>29</v>
      </c>
      <c r="AY270" s="24" t="s">
        <v>29</v>
      </c>
      <c r="AZ270" s="24" t="s">
        <v>29</v>
      </c>
      <c r="BA270" s="24" t="s">
        <v>29</v>
      </c>
      <c r="BB270" s="24" t="s">
        <v>29</v>
      </c>
      <c r="BC270" s="24" t="s">
        <v>29</v>
      </c>
      <c r="BD270" s="24" t="s">
        <v>29</v>
      </c>
      <c r="BE270" s="24" t="s">
        <v>29</v>
      </c>
      <c r="BF270" s="24" t="s">
        <v>29</v>
      </c>
      <c r="BG270" s="24" t="s">
        <v>29</v>
      </c>
      <c r="BH270" s="24" t="s">
        <v>29</v>
      </c>
      <c r="BI270" s="24" t="s">
        <v>29</v>
      </c>
      <c r="BJ270" s="24" t="s">
        <v>29</v>
      </c>
      <c r="BK270" s="24" t="s">
        <v>29</v>
      </c>
      <c r="BL270" s="24" t="s">
        <v>29</v>
      </c>
      <c r="BM270" s="24" t="s">
        <v>29</v>
      </c>
      <c r="BN270" s="24" t="s">
        <v>29</v>
      </c>
      <c r="BO270" s="24" t="s">
        <v>29</v>
      </c>
      <c r="BP270" s="24" t="s">
        <v>29</v>
      </c>
      <c r="BQ270" s="24" t="s">
        <v>29</v>
      </c>
      <c r="BR270" s="24" t="s">
        <v>29</v>
      </c>
      <c r="BS270" s="24" t="s">
        <v>29</v>
      </c>
      <c r="BT270" s="24" t="s">
        <v>29</v>
      </c>
      <c r="BU270" s="24" t="s">
        <v>29</v>
      </c>
      <c r="BV270" s="24" t="s">
        <v>29</v>
      </c>
      <c r="BW270" s="24" t="s">
        <v>29</v>
      </c>
      <c r="BX270" s="24" t="s">
        <v>29</v>
      </c>
      <c r="BY270" s="24" t="s">
        <v>29</v>
      </c>
      <c r="BZ270" s="24" t="s">
        <v>29</v>
      </c>
      <c r="CA270" s="24" t="s">
        <v>29</v>
      </c>
      <c r="CB270" s="24" t="s">
        <v>29</v>
      </c>
    </row>
    <row r="271" spans="2:80" s="1" customFormat="1" ht="13.9" customHeight="1">
      <c r="B271" s="57" t="s">
        <v>29</v>
      </c>
      <c r="C271" s="57" t="s">
        <v>29</v>
      </c>
      <c r="D271" s="57" t="s">
        <v>29</v>
      </c>
      <c r="E271" s="61"/>
      <c r="G271" s="24" t="s">
        <v>29</v>
      </c>
      <c r="H271" s="24" t="s">
        <v>29</v>
      </c>
      <c r="I271" s="24" t="s">
        <v>29</v>
      </c>
      <c r="J271" s="24" t="s">
        <v>29</v>
      </c>
      <c r="K271" s="24" t="s">
        <v>29</v>
      </c>
      <c r="L271" s="24" t="s">
        <v>29</v>
      </c>
      <c r="M271" s="24" t="s">
        <v>29</v>
      </c>
      <c r="N271" s="24" t="s">
        <v>29</v>
      </c>
      <c r="O271" s="24" t="s">
        <v>29</v>
      </c>
      <c r="P271" s="24" t="s">
        <v>29</v>
      </c>
      <c r="Q271" s="24" t="s">
        <v>29</v>
      </c>
      <c r="R271" s="24" t="s">
        <v>29</v>
      </c>
      <c r="S271" s="24" t="s">
        <v>29</v>
      </c>
      <c r="T271" s="24" t="s">
        <v>29</v>
      </c>
      <c r="U271" s="24" t="s">
        <v>29</v>
      </c>
      <c r="V271" s="24" t="s">
        <v>29</v>
      </c>
      <c r="W271" s="24" t="s">
        <v>29</v>
      </c>
      <c r="X271" s="24" t="s">
        <v>29</v>
      </c>
      <c r="Y271" s="24" t="s">
        <v>29</v>
      </c>
      <c r="Z271" s="24" t="s">
        <v>29</v>
      </c>
      <c r="AA271" s="24" t="s">
        <v>29</v>
      </c>
      <c r="AB271" s="24" t="s">
        <v>29</v>
      </c>
      <c r="AC271" s="24" t="s">
        <v>29</v>
      </c>
      <c r="AD271" s="24" t="s">
        <v>29</v>
      </c>
      <c r="AE271" s="24" t="s">
        <v>29</v>
      </c>
      <c r="AF271" s="24" t="s">
        <v>29</v>
      </c>
      <c r="AG271" s="24" t="s">
        <v>29</v>
      </c>
      <c r="AH271" s="24" t="s">
        <v>29</v>
      </c>
      <c r="AI271" s="24" t="s">
        <v>29</v>
      </c>
      <c r="AJ271" s="24" t="s">
        <v>29</v>
      </c>
      <c r="AK271" s="24" t="s">
        <v>29</v>
      </c>
      <c r="AL271" s="24" t="s">
        <v>29</v>
      </c>
      <c r="AM271" s="24" t="s">
        <v>29</v>
      </c>
      <c r="AN271" s="24" t="s">
        <v>29</v>
      </c>
      <c r="AO271" s="24" t="s">
        <v>29</v>
      </c>
      <c r="AP271" s="24" t="s">
        <v>29</v>
      </c>
      <c r="AQ271" s="24" t="s">
        <v>29</v>
      </c>
      <c r="AR271" s="24" t="s">
        <v>29</v>
      </c>
      <c r="AS271" s="24" t="s">
        <v>29</v>
      </c>
      <c r="AT271" s="24" t="s">
        <v>29</v>
      </c>
      <c r="AU271" s="24" t="s">
        <v>29</v>
      </c>
      <c r="AV271" s="24" t="s">
        <v>29</v>
      </c>
      <c r="AW271" s="24" t="s">
        <v>29</v>
      </c>
      <c r="AX271" s="24" t="s">
        <v>29</v>
      </c>
      <c r="AY271" s="24" t="s">
        <v>29</v>
      </c>
      <c r="AZ271" s="24" t="s">
        <v>29</v>
      </c>
      <c r="BA271" s="24" t="s">
        <v>29</v>
      </c>
      <c r="BB271" s="24" t="s">
        <v>29</v>
      </c>
      <c r="BC271" s="24" t="s">
        <v>29</v>
      </c>
      <c r="BD271" s="24" t="s">
        <v>29</v>
      </c>
      <c r="BE271" s="24" t="s">
        <v>29</v>
      </c>
      <c r="BF271" s="24" t="s">
        <v>29</v>
      </c>
      <c r="BG271" s="24" t="s">
        <v>29</v>
      </c>
      <c r="BH271" s="24" t="s">
        <v>29</v>
      </c>
      <c r="BI271" s="24" t="s">
        <v>29</v>
      </c>
      <c r="BJ271" s="24" t="s">
        <v>29</v>
      </c>
      <c r="BK271" s="24" t="s">
        <v>29</v>
      </c>
      <c r="BL271" s="24" t="s">
        <v>29</v>
      </c>
      <c r="BM271" s="24" t="s">
        <v>29</v>
      </c>
      <c r="BN271" s="24" t="s">
        <v>29</v>
      </c>
      <c r="BO271" s="24" t="s">
        <v>29</v>
      </c>
      <c r="BP271" s="24" t="s">
        <v>29</v>
      </c>
      <c r="BQ271" s="24" t="s">
        <v>29</v>
      </c>
      <c r="BR271" s="24" t="s">
        <v>29</v>
      </c>
      <c r="BS271" s="24" t="s">
        <v>29</v>
      </c>
      <c r="BT271" s="24" t="s">
        <v>29</v>
      </c>
      <c r="BU271" s="24" t="s">
        <v>29</v>
      </c>
      <c r="BV271" s="24" t="s">
        <v>29</v>
      </c>
      <c r="BW271" s="24" t="s">
        <v>29</v>
      </c>
      <c r="BX271" s="24" t="s">
        <v>29</v>
      </c>
      <c r="BY271" s="24" t="s">
        <v>29</v>
      </c>
      <c r="BZ271" s="24" t="s">
        <v>29</v>
      </c>
      <c r="CA271" s="24" t="s">
        <v>29</v>
      </c>
      <c r="CB271" s="24" t="s">
        <v>29</v>
      </c>
    </row>
    <row r="272" spans="2:80" s="1" customFormat="1" ht="13.9" customHeight="1">
      <c r="B272" s="57" t="str">
        <f>Roster_Selection_Men!AB342&amp;" " &amp; "V "</f>
        <v xml:space="preserve">William Woods University V </v>
      </c>
      <c r="C272" s="57" t="str">
        <f>Roster_Selection_Men!AD342</f>
        <v>5816-1217</v>
      </c>
      <c r="D272" s="57" t="str">
        <f>Roster_Selection_Men!AE342</f>
        <v>Alex Sturbaum</v>
      </c>
      <c r="E272" s="58"/>
      <c r="F272" s="1" t="str">
        <f>IF(ISERROR(Individual_Scores_Men_Var!E272), " ", IF(Individual_Scores_Men_Var!E272 = "Yes", "Yes", "  "))</f>
        <v xml:space="preserve">  </v>
      </c>
      <c r="G272" s="24" t="s">
        <v>738</v>
      </c>
      <c r="H272" s="44">
        <v>189</v>
      </c>
      <c r="I272" s="44">
        <v>182</v>
      </c>
      <c r="J272" s="44">
        <v>161</v>
      </c>
      <c r="K272" s="44">
        <v>200</v>
      </c>
      <c r="L272" s="44">
        <v>185</v>
      </c>
      <c r="M272" s="44">
        <v>202</v>
      </c>
      <c r="N272" s="44">
        <v>178</v>
      </c>
      <c r="O272" s="44">
        <v>187</v>
      </c>
      <c r="P272" s="44">
        <v>222</v>
      </c>
      <c r="Q272" s="44">
        <v>163</v>
      </c>
      <c r="R272" s="44">
        <v>181</v>
      </c>
      <c r="S272" s="44">
        <v>204</v>
      </c>
      <c r="T272" s="19">
        <f>SUM(H272:S272)</f>
        <v>2254</v>
      </c>
      <c r="U272" s="19">
        <f>COUNTIF(H272:S272, "&gt;0" )</f>
        <v>12</v>
      </c>
      <c r="V272" s="19">
        <f>T272/U272</f>
        <v>187.83333333333334</v>
      </c>
      <c r="W272" s="24" t="s">
        <v>29</v>
      </c>
      <c r="X272" s="24" t="s">
        <v>29</v>
      </c>
      <c r="Y272" s="24" t="s">
        <v>29</v>
      </c>
      <c r="Z272" s="24" t="s">
        <v>29</v>
      </c>
      <c r="AA272" s="24" t="s">
        <v>29</v>
      </c>
      <c r="AB272" s="24" t="s">
        <v>29</v>
      </c>
      <c r="AC272" s="24" t="s">
        <v>29</v>
      </c>
      <c r="AD272" s="24" t="s">
        <v>29</v>
      </c>
      <c r="AE272" s="24" t="s">
        <v>29</v>
      </c>
      <c r="AF272" s="24" t="s">
        <v>29</v>
      </c>
      <c r="AG272" s="24" t="s">
        <v>29</v>
      </c>
      <c r="AH272" s="24" t="s">
        <v>29</v>
      </c>
      <c r="AI272" s="24" t="s">
        <v>29</v>
      </c>
      <c r="AJ272" s="24" t="s">
        <v>29</v>
      </c>
      <c r="AK272" s="24" t="s">
        <v>29</v>
      </c>
      <c r="AL272" s="24" t="s">
        <v>29</v>
      </c>
      <c r="AM272" s="24" t="s">
        <v>29</v>
      </c>
      <c r="AN272" s="24" t="s">
        <v>29</v>
      </c>
      <c r="AO272" s="24" t="s">
        <v>29</v>
      </c>
      <c r="AP272" s="24" t="s">
        <v>29</v>
      </c>
      <c r="AQ272" s="24" t="s">
        <v>29</v>
      </c>
      <c r="AR272" s="24" t="s">
        <v>29</v>
      </c>
      <c r="AS272" s="24" t="s">
        <v>29</v>
      </c>
      <c r="AT272" s="24" t="s">
        <v>29</v>
      </c>
      <c r="AU272" s="24" t="s">
        <v>29</v>
      </c>
      <c r="AV272" s="24" t="s">
        <v>29</v>
      </c>
      <c r="AW272" s="24" t="s">
        <v>29</v>
      </c>
      <c r="AX272" s="24" t="s">
        <v>29</v>
      </c>
      <c r="AY272" s="24" t="s">
        <v>29</v>
      </c>
      <c r="AZ272" s="24" t="s">
        <v>29</v>
      </c>
      <c r="BA272" s="24" t="s">
        <v>29</v>
      </c>
      <c r="BB272" s="24" t="s">
        <v>29</v>
      </c>
      <c r="BC272" s="24" t="s">
        <v>29</v>
      </c>
      <c r="BD272" s="24" t="s">
        <v>29</v>
      </c>
      <c r="BE272" s="24" t="s">
        <v>29</v>
      </c>
      <c r="BF272" s="24" t="s">
        <v>29</v>
      </c>
      <c r="BG272" s="24" t="s">
        <v>29</v>
      </c>
      <c r="BH272" s="24" t="s">
        <v>29</v>
      </c>
      <c r="BI272" s="24" t="s">
        <v>29</v>
      </c>
      <c r="BJ272" s="24" t="s">
        <v>29</v>
      </c>
      <c r="BK272" s="24" t="s">
        <v>29</v>
      </c>
      <c r="BL272" s="24" t="s">
        <v>29</v>
      </c>
      <c r="BM272" s="24" t="s">
        <v>29</v>
      </c>
      <c r="BN272" s="24" t="s">
        <v>29</v>
      </c>
      <c r="BO272" s="24" t="s">
        <v>29</v>
      </c>
      <c r="BP272" s="24" t="s">
        <v>29</v>
      </c>
      <c r="BQ272" s="24" t="s">
        <v>29</v>
      </c>
      <c r="BR272" s="24" t="s">
        <v>29</v>
      </c>
      <c r="BS272" s="24" t="s">
        <v>29</v>
      </c>
      <c r="BT272" s="24" t="s">
        <v>29</v>
      </c>
      <c r="BU272" s="24" t="s">
        <v>29</v>
      </c>
      <c r="BV272" s="24" t="s">
        <v>29</v>
      </c>
      <c r="BW272" s="24" t="s">
        <v>29</v>
      </c>
      <c r="BX272" s="24" t="s">
        <v>29</v>
      </c>
      <c r="BY272" s="24" t="s">
        <v>29</v>
      </c>
      <c r="BZ272" s="24" t="s">
        <v>29</v>
      </c>
      <c r="CA272" s="24" t="s">
        <v>29</v>
      </c>
      <c r="CB272" s="24" t="s">
        <v>29</v>
      </c>
    </row>
    <row r="273" spans="2:80" s="1" customFormat="1" ht="13.9" customHeight="1">
      <c r="B273" s="57" t="str">
        <f>Roster_Selection_Men!AB343&amp;" " &amp; "V "</f>
        <v xml:space="preserve">William Woods University V </v>
      </c>
      <c r="C273" s="57" t="str">
        <f>Roster_Selection_Men!AD343</f>
        <v>11-451268</v>
      </c>
      <c r="D273" s="57" t="str">
        <f>Roster_Selection_Men!AE343</f>
        <v>Braden Lallier</v>
      </c>
      <c r="E273" s="58"/>
      <c r="F273" s="1" t="str">
        <f>IF(ISERROR(Individual_Scores_Men_Var!E273), " ", IF(Individual_Scores_Men_Var!E273 = "Yes", "Yes", "  "))</f>
        <v xml:space="preserve">  </v>
      </c>
      <c r="G273" s="24" t="s">
        <v>29</v>
      </c>
      <c r="H273" s="24" t="s">
        <v>29</v>
      </c>
      <c r="I273" s="24" t="s">
        <v>29</v>
      </c>
      <c r="J273" s="24" t="s">
        <v>29</v>
      </c>
      <c r="K273" s="24" t="s">
        <v>29</v>
      </c>
      <c r="L273" s="24" t="s">
        <v>29</v>
      </c>
      <c r="M273" s="24" t="s">
        <v>29</v>
      </c>
      <c r="N273" s="24" t="s">
        <v>29</v>
      </c>
      <c r="O273" s="24" t="s">
        <v>29</v>
      </c>
      <c r="P273" s="24" t="s">
        <v>29</v>
      </c>
      <c r="Q273" s="24" t="s">
        <v>29</v>
      </c>
      <c r="R273" s="24" t="s">
        <v>29</v>
      </c>
      <c r="S273" s="24" t="s">
        <v>29</v>
      </c>
      <c r="T273" s="24" t="s">
        <v>29</v>
      </c>
      <c r="U273" s="24" t="s">
        <v>29</v>
      </c>
      <c r="V273" s="24" t="s">
        <v>29</v>
      </c>
      <c r="W273" s="24" t="s">
        <v>29</v>
      </c>
      <c r="X273" s="24" t="s">
        <v>29</v>
      </c>
      <c r="Y273" s="24" t="s">
        <v>29</v>
      </c>
      <c r="Z273" s="24" t="s">
        <v>29</v>
      </c>
      <c r="AA273" s="24" t="s">
        <v>29</v>
      </c>
      <c r="AB273" s="24" t="s">
        <v>29</v>
      </c>
      <c r="AC273" s="24" t="s">
        <v>29</v>
      </c>
      <c r="AD273" s="24" t="s">
        <v>29</v>
      </c>
      <c r="AE273" s="24" t="s">
        <v>29</v>
      </c>
      <c r="AF273" s="24" t="s">
        <v>29</v>
      </c>
      <c r="AG273" s="24" t="s">
        <v>29</v>
      </c>
      <c r="AH273" s="24" t="s">
        <v>29</v>
      </c>
      <c r="AI273" s="24" t="s">
        <v>29</v>
      </c>
      <c r="AJ273" s="24" t="s">
        <v>29</v>
      </c>
      <c r="AK273" s="24" t="s">
        <v>29</v>
      </c>
      <c r="AL273" s="24" t="s">
        <v>29</v>
      </c>
      <c r="AM273" s="24" t="s">
        <v>29</v>
      </c>
      <c r="AN273" s="24" t="s">
        <v>29</v>
      </c>
      <c r="AO273" s="24" t="s">
        <v>29</v>
      </c>
      <c r="AP273" s="24" t="s">
        <v>29</v>
      </c>
      <c r="AQ273" s="24" t="s">
        <v>29</v>
      </c>
      <c r="AR273" s="24" t="s">
        <v>29</v>
      </c>
      <c r="AS273" s="24" t="s">
        <v>29</v>
      </c>
      <c r="AT273" s="24" t="s">
        <v>29</v>
      </c>
      <c r="AU273" s="24" t="s">
        <v>29</v>
      </c>
      <c r="AV273" s="24" t="s">
        <v>29</v>
      </c>
      <c r="AW273" s="24" t="s">
        <v>29</v>
      </c>
      <c r="AX273" s="24" t="s">
        <v>29</v>
      </c>
      <c r="AY273" s="24" t="s">
        <v>29</v>
      </c>
      <c r="AZ273" s="24" t="s">
        <v>29</v>
      </c>
      <c r="BA273" s="24" t="s">
        <v>29</v>
      </c>
      <c r="BB273" s="24" t="s">
        <v>29</v>
      </c>
      <c r="BC273" s="24" t="s">
        <v>29</v>
      </c>
      <c r="BD273" s="24" t="s">
        <v>29</v>
      </c>
      <c r="BE273" s="24" t="s">
        <v>29</v>
      </c>
      <c r="BF273" s="24" t="s">
        <v>29</v>
      </c>
      <c r="BG273" s="24" t="s">
        <v>29</v>
      </c>
      <c r="BH273" s="24" t="s">
        <v>29</v>
      </c>
      <c r="BI273" s="24" t="s">
        <v>29</v>
      </c>
      <c r="BJ273" s="24" t="s">
        <v>29</v>
      </c>
      <c r="BK273" s="24" t="s">
        <v>29</v>
      </c>
      <c r="BL273" s="24" t="s">
        <v>29</v>
      </c>
      <c r="BM273" s="24" t="s">
        <v>29</v>
      </c>
      <c r="BN273" s="24" t="s">
        <v>29</v>
      </c>
      <c r="BO273" s="24" t="s">
        <v>29</v>
      </c>
      <c r="BP273" s="24" t="s">
        <v>29</v>
      </c>
      <c r="BQ273" s="24" t="s">
        <v>29</v>
      </c>
      <c r="BR273" s="24" t="s">
        <v>29</v>
      </c>
      <c r="BS273" s="24" t="s">
        <v>29</v>
      </c>
      <c r="BT273" s="24" t="s">
        <v>29</v>
      </c>
      <c r="BU273" s="24" t="s">
        <v>29</v>
      </c>
      <c r="BV273" s="24" t="s">
        <v>29</v>
      </c>
      <c r="BW273" s="24" t="s">
        <v>29</v>
      </c>
      <c r="BX273" s="24" t="s">
        <v>29</v>
      </c>
      <c r="BY273" s="24" t="s">
        <v>29</v>
      </c>
      <c r="BZ273" s="24" t="s">
        <v>29</v>
      </c>
      <c r="CA273" s="24" t="s">
        <v>29</v>
      </c>
      <c r="CB273" s="24" t="s">
        <v>29</v>
      </c>
    </row>
    <row r="274" spans="2:80" s="1" customFormat="1" ht="13.9" customHeight="1">
      <c r="B274" s="57" t="str">
        <f>Roster_Selection_Men!AB344&amp;" " &amp; "V "</f>
        <v xml:space="preserve">William Woods University V </v>
      </c>
      <c r="C274" s="57" t="str">
        <f>Roster_Selection_Men!AD344</f>
        <v>19-55412</v>
      </c>
      <c r="D274" s="57" t="str">
        <f>Roster_Selection_Men!AE344</f>
        <v>Cameron Snow</v>
      </c>
      <c r="E274" s="58"/>
      <c r="F274" s="1" t="str">
        <f>IF(ISERROR(Individual_Scores_Men_Var!E274), " ", IF(Individual_Scores_Men_Var!E274 = "Yes", "Yes", "  "))</f>
        <v xml:space="preserve">  </v>
      </c>
      <c r="G274" s="24" t="s">
        <v>29</v>
      </c>
      <c r="H274" s="24" t="s">
        <v>29</v>
      </c>
      <c r="I274" s="24" t="s">
        <v>29</v>
      </c>
      <c r="J274" s="24" t="s">
        <v>29</v>
      </c>
      <c r="K274" s="24" t="s">
        <v>29</v>
      </c>
      <c r="L274" s="24" t="s">
        <v>29</v>
      </c>
      <c r="M274" s="24" t="s">
        <v>29</v>
      </c>
      <c r="N274" s="24" t="s">
        <v>29</v>
      </c>
      <c r="O274" s="24" t="s">
        <v>29</v>
      </c>
      <c r="P274" s="24" t="s">
        <v>29</v>
      </c>
      <c r="Q274" s="24" t="s">
        <v>29</v>
      </c>
      <c r="R274" s="24" t="s">
        <v>29</v>
      </c>
      <c r="S274" s="24" t="s">
        <v>29</v>
      </c>
      <c r="T274" s="24" t="s">
        <v>29</v>
      </c>
      <c r="U274" s="24" t="s">
        <v>29</v>
      </c>
      <c r="V274" s="24" t="s">
        <v>29</v>
      </c>
      <c r="W274" s="24" t="s">
        <v>29</v>
      </c>
      <c r="X274" s="24" t="s">
        <v>29</v>
      </c>
      <c r="Y274" s="24" t="s">
        <v>29</v>
      </c>
      <c r="Z274" s="24" t="s">
        <v>29</v>
      </c>
      <c r="AA274" s="24" t="s">
        <v>29</v>
      </c>
      <c r="AB274" s="24" t="s">
        <v>29</v>
      </c>
      <c r="AC274" s="24" t="s">
        <v>29</v>
      </c>
      <c r="AD274" s="24" t="s">
        <v>29</v>
      </c>
      <c r="AE274" s="24" t="s">
        <v>29</v>
      </c>
      <c r="AF274" s="24" t="s">
        <v>29</v>
      </c>
      <c r="AG274" s="24" t="s">
        <v>29</v>
      </c>
      <c r="AH274" s="24" t="s">
        <v>29</v>
      </c>
      <c r="AI274" s="24" t="s">
        <v>29</v>
      </c>
      <c r="AJ274" s="24" t="s">
        <v>29</v>
      </c>
      <c r="AK274" s="24" t="s">
        <v>29</v>
      </c>
      <c r="AL274" s="24" t="s">
        <v>29</v>
      </c>
      <c r="AM274" s="24" t="s">
        <v>29</v>
      </c>
      <c r="AN274" s="24" t="s">
        <v>29</v>
      </c>
      <c r="AO274" s="24" t="s">
        <v>29</v>
      </c>
      <c r="AP274" s="24" t="s">
        <v>29</v>
      </c>
      <c r="AQ274" s="24" t="s">
        <v>29</v>
      </c>
      <c r="AR274" s="24" t="s">
        <v>29</v>
      </c>
      <c r="AS274" s="24" t="s">
        <v>29</v>
      </c>
      <c r="AT274" s="24" t="s">
        <v>29</v>
      </c>
      <c r="AU274" s="24" t="s">
        <v>29</v>
      </c>
      <c r="AV274" s="24" t="s">
        <v>29</v>
      </c>
      <c r="AW274" s="24" t="s">
        <v>29</v>
      </c>
      <c r="AX274" s="24" t="s">
        <v>29</v>
      </c>
      <c r="AY274" s="24" t="s">
        <v>29</v>
      </c>
      <c r="AZ274" s="24" t="s">
        <v>29</v>
      </c>
      <c r="BA274" s="24" t="s">
        <v>29</v>
      </c>
      <c r="BB274" s="24" t="s">
        <v>29</v>
      </c>
      <c r="BC274" s="24" t="s">
        <v>29</v>
      </c>
      <c r="BD274" s="24" t="s">
        <v>29</v>
      </c>
      <c r="BE274" s="24" t="s">
        <v>29</v>
      </c>
      <c r="BF274" s="24" t="s">
        <v>29</v>
      </c>
      <c r="BG274" s="24" t="s">
        <v>29</v>
      </c>
      <c r="BH274" s="24" t="s">
        <v>29</v>
      </c>
      <c r="BI274" s="24" t="s">
        <v>29</v>
      </c>
      <c r="BJ274" s="24" t="s">
        <v>29</v>
      </c>
      <c r="BK274" s="24" t="s">
        <v>29</v>
      </c>
      <c r="BL274" s="24" t="s">
        <v>29</v>
      </c>
      <c r="BM274" s="24" t="s">
        <v>29</v>
      </c>
      <c r="BN274" s="24" t="s">
        <v>29</v>
      </c>
      <c r="BO274" s="24" t="s">
        <v>29</v>
      </c>
      <c r="BP274" s="24" t="s">
        <v>29</v>
      </c>
      <c r="BQ274" s="24" t="s">
        <v>29</v>
      </c>
      <c r="BR274" s="24" t="s">
        <v>29</v>
      </c>
      <c r="BS274" s="24" t="s">
        <v>29</v>
      </c>
      <c r="BT274" s="24" t="s">
        <v>29</v>
      </c>
      <c r="BU274" s="24" t="s">
        <v>29</v>
      </c>
      <c r="BV274" s="24" t="s">
        <v>29</v>
      </c>
      <c r="BW274" s="24" t="s">
        <v>29</v>
      </c>
      <c r="BX274" s="24" t="s">
        <v>29</v>
      </c>
      <c r="BY274" s="24" t="s">
        <v>29</v>
      </c>
      <c r="BZ274" s="24" t="s">
        <v>29</v>
      </c>
      <c r="CA274" s="24" t="s">
        <v>29</v>
      </c>
      <c r="CB274" s="24" t="s">
        <v>29</v>
      </c>
    </row>
    <row r="275" spans="2:80" s="1" customFormat="1" ht="13.9" customHeight="1">
      <c r="B275" s="57" t="str">
        <f>Roster_Selection_Men!AB345&amp;" " &amp; "V "</f>
        <v xml:space="preserve">William Woods University V </v>
      </c>
      <c r="C275" s="57" t="str">
        <f>Roster_Selection_Men!AD345</f>
        <v>11-301300</v>
      </c>
      <c r="D275" s="57" t="str">
        <f>Roster_Selection_Men!AE345</f>
        <v>Christian Merrick</v>
      </c>
      <c r="E275" s="58"/>
      <c r="F275" s="1" t="str">
        <f>IF(ISERROR(Individual_Scores_Men_Var!E275), " ", IF(Individual_Scores_Men_Var!E275 = "Yes", "Yes", "  "))</f>
        <v xml:space="preserve">  </v>
      </c>
      <c r="G275" s="24" t="s">
        <v>29</v>
      </c>
      <c r="H275" s="24" t="s">
        <v>29</v>
      </c>
      <c r="I275" s="24" t="s">
        <v>29</v>
      </c>
      <c r="J275" s="24" t="s">
        <v>29</v>
      </c>
      <c r="K275" s="24" t="s">
        <v>29</v>
      </c>
      <c r="L275" s="24" t="s">
        <v>29</v>
      </c>
      <c r="M275" s="24" t="s">
        <v>29</v>
      </c>
      <c r="N275" s="24" t="s">
        <v>29</v>
      </c>
      <c r="O275" s="24" t="s">
        <v>29</v>
      </c>
      <c r="P275" s="24" t="s">
        <v>29</v>
      </c>
      <c r="Q275" s="24" t="s">
        <v>29</v>
      </c>
      <c r="R275" s="24" t="s">
        <v>29</v>
      </c>
      <c r="S275" s="24" t="s">
        <v>29</v>
      </c>
      <c r="T275" s="24" t="s">
        <v>29</v>
      </c>
      <c r="U275" s="24" t="s">
        <v>29</v>
      </c>
      <c r="V275" s="24" t="s">
        <v>29</v>
      </c>
      <c r="W275" s="24" t="s">
        <v>29</v>
      </c>
      <c r="X275" s="24" t="s">
        <v>29</v>
      </c>
      <c r="Y275" s="24" t="s">
        <v>29</v>
      </c>
      <c r="Z275" s="24" t="s">
        <v>29</v>
      </c>
      <c r="AA275" s="24" t="s">
        <v>29</v>
      </c>
      <c r="AB275" s="24" t="s">
        <v>29</v>
      </c>
      <c r="AC275" s="24" t="s">
        <v>29</v>
      </c>
      <c r="AD275" s="24" t="s">
        <v>29</v>
      </c>
      <c r="AE275" s="24" t="s">
        <v>29</v>
      </c>
      <c r="AF275" s="24" t="s">
        <v>29</v>
      </c>
      <c r="AG275" s="24" t="s">
        <v>29</v>
      </c>
      <c r="AH275" s="24" t="s">
        <v>29</v>
      </c>
      <c r="AI275" s="24" t="s">
        <v>29</v>
      </c>
      <c r="AJ275" s="24" t="s">
        <v>29</v>
      </c>
      <c r="AK275" s="24" t="s">
        <v>29</v>
      </c>
      <c r="AL275" s="24" t="s">
        <v>29</v>
      </c>
      <c r="AM275" s="24" t="s">
        <v>29</v>
      </c>
      <c r="AN275" s="24" t="s">
        <v>29</v>
      </c>
      <c r="AO275" s="24" t="s">
        <v>29</v>
      </c>
      <c r="AP275" s="24" t="s">
        <v>29</v>
      </c>
      <c r="AQ275" s="24" t="s">
        <v>29</v>
      </c>
      <c r="AR275" s="24" t="s">
        <v>29</v>
      </c>
      <c r="AS275" s="24" t="s">
        <v>29</v>
      </c>
      <c r="AT275" s="24" t="s">
        <v>29</v>
      </c>
      <c r="AU275" s="24" t="s">
        <v>29</v>
      </c>
      <c r="AV275" s="24" t="s">
        <v>29</v>
      </c>
      <c r="AW275" s="24" t="s">
        <v>29</v>
      </c>
      <c r="AX275" s="24" t="s">
        <v>29</v>
      </c>
      <c r="AY275" s="24" t="s">
        <v>29</v>
      </c>
      <c r="AZ275" s="24" t="s">
        <v>29</v>
      </c>
      <c r="BA275" s="24" t="s">
        <v>29</v>
      </c>
      <c r="BB275" s="24" t="s">
        <v>29</v>
      </c>
      <c r="BC275" s="24" t="s">
        <v>29</v>
      </c>
      <c r="BD275" s="24" t="s">
        <v>29</v>
      </c>
      <c r="BE275" s="24" t="s">
        <v>29</v>
      </c>
      <c r="BF275" s="24" t="s">
        <v>29</v>
      </c>
      <c r="BG275" s="24" t="s">
        <v>29</v>
      </c>
      <c r="BH275" s="24" t="s">
        <v>29</v>
      </c>
      <c r="BI275" s="24" t="s">
        <v>29</v>
      </c>
      <c r="BJ275" s="24" t="s">
        <v>29</v>
      </c>
      <c r="BK275" s="24" t="s">
        <v>29</v>
      </c>
      <c r="BL275" s="24" t="s">
        <v>29</v>
      </c>
      <c r="BM275" s="24" t="s">
        <v>29</v>
      </c>
      <c r="BN275" s="24" t="s">
        <v>29</v>
      </c>
      <c r="BO275" s="24" t="s">
        <v>29</v>
      </c>
      <c r="BP275" s="24" t="s">
        <v>29</v>
      </c>
      <c r="BQ275" s="24" t="s">
        <v>29</v>
      </c>
      <c r="BR275" s="24" t="s">
        <v>29</v>
      </c>
      <c r="BS275" s="24" t="s">
        <v>29</v>
      </c>
      <c r="BT275" s="24" t="s">
        <v>29</v>
      </c>
      <c r="BU275" s="24" t="s">
        <v>29</v>
      </c>
      <c r="BV275" s="24" t="s">
        <v>29</v>
      </c>
      <c r="BW275" s="24" t="s">
        <v>29</v>
      </c>
      <c r="BX275" s="24" t="s">
        <v>29</v>
      </c>
      <c r="BY275" s="24" t="s">
        <v>29</v>
      </c>
      <c r="BZ275" s="24" t="s">
        <v>29</v>
      </c>
      <c r="CA275" s="24" t="s">
        <v>29</v>
      </c>
      <c r="CB275" s="24" t="s">
        <v>29</v>
      </c>
    </row>
    <row r="276" spans="2:80" s="1" customFormat="1" ht="13.9" customHeight="1">
      <c r="B276" s="57" t="str">
        <f>Roster_Selection_Men!AB346&amp;" " &amp; "V "</f>
        <v xml:space="preserve">William Woods University V </v>
      </c>
      <c r="C276" s="57" t="str">
        <f>Roster_Selection_Men!AD346</f>
        <v>11-545397</v>
      </c>
      <c r="D276" s="57" t="str">
        <f>Roster_Selection_Men!AE346</f>
        <v>Drake Bazzy</v>
      </c>
      <c r="E276" s="58"/>
      <c r="F276" s="1" t="str">
        <f>IF(ISERROR(Individual_Scores_Men_Var!E276), " ", IF(Individual_Scores_Men_Var!E276 = "Yes", "Yes", "  "))</f>
        <v xml:space="preserve">  </v>
      </c>
      <c r="G276" s="24" t="s">
        <v>29</v>
      </c>
      <c r="H276" s="24" t="s">
        <v>29</v>
      </c>
      <c r="I276" s="24" t="s">
        <v>29</v>
      </c>
      <c r="J276" s="24" t="s">
        <v>29</v>
      </c>
      <c r="K276" s="24" t="s">
        <v>29</v>
      </c>
      <c r="L276" s="24" t="s">
        <v>29</v>
      </c>
      <c r="M276" s="24" t="s">
        <v>29</v>
      </c>
      <c r="N276" s="24" t="s">
        <v>29</v>
      </c>
      <c r="O276" s="24" t="s">
        <v>29</v>
      </c>
      <c r="P276" s="24" t="s">
        <v>29</v>
      </c>
      <c r="Q276" s="24" t="s">
        <v>29</v>
      </c>
      <c r="R276" s="24" t="s">
        <v>29</v>
      </c>
      <c r="S276" s="24" t="s">
        <v>29</v>
      </c>
      <c r="T276" s="24" t="s">
        <v>29</v>
      </c>
      <c r="U276" s="24" t="s">
        <v>29</v>
      </c>
      <c r="V276" s="24" t="s">
        <v>29</v>
      </c>
      <c r="W276" s="24" t="s">
        <v>29</v>
      </c>
      <c r="X276" s="24" t="s">
        <v>29</v>
      </c>
      <c r="Y276" s="24" t="s">
        <v>29</v>
      </c>
      <c r="Z276" s="24" t="s">
        <v>29</v>
      </c>
      <c r="AA276" s="24" t="s">
        <v>29</v>
      </c>
      <c r="AB276" s="24" t="s">
        <v>29</v>
      </c>
      <c r="AC276" s="24" t="s">
        <v>29</v>
      </c>
      <c r="AD276" s="24" t="s">
        <v>29</v>
      </c>
      <c r="AE276" s="24" t="s">
        <v>29</v>
      </c>
      <c r="AF276" s="24" t="s">
        <v>29</v>
      </c>
      <c r="AG276" s="24" t="s">
        <v>29</v>
      </c>
      <c r="AH276" s="24" t="s">
        <v>29</v>
      </c>
      <c r="AI276" s="24" t="s">
        <v>29</v>
      </c>
      <c r="AJ276" s="24" t="s">
        <v>29</v>
      </c>
      <c r="AK276" s="24" t="s">
        <v>29</v>
      </c>
      <c r="AL276" s="24" t="s">
        <v>29</v>
      </c>
      <c r="AM276" s="24" t="s">
        <v>29</v>
      </c>
      <c r="AN276" s="24" t="s">
        <v>29</v>
      </c>
      <c r="AO276" s="24" t="s">
        <v>29</v>
      </c>
      <c r="AP276" s="24" t="s">
        <v>29</v>
      </c>
      <c r="AQ276" s="24" t="s">
        <v>29</v>
      </c>
      <c r="AR276" s="24" t="s">
        <v>29</v>
      </c>
      <c r="AS276" s="24" t="s">
        <v>29</v>
      </c>
      <c r="AT276" s="24" t="s">
        <v>29</v>
      </c>
      <c r="AU276" s="24" t="s">
        <v>29</v>
      </c>
      <c r="AV276" s="24" t="s">
        <v>29</v>
      </c>
      <c r="AW276" s="24" t="s">
        <v>29</v>
      </c>
      <c r="AX276" s="24" t="s">
        <v>29</v>
      </c>
      <c r="AY276" s="24" t="s">
        <v>29</v>
      </c>
      <c r="AZ276" s="24" t="s">
        <v>29</v>
      </c>
      <c r="BA276" s="24" t="s">
        <v>29</v>
      </c>
      <c r="BB276" s="24" t="s">
        <v>29</v>
      </c>
      <c r="BC276" s="24" t="s">
        <v>29</v>
      </c>
      <c r="BD276" s="24" t="s">
        <v>29</v>
      </c>
      <c r="BE276" s="24" t="s">
        <v>29</v>
      </c>
      <c r="BF276" s="24" t="s">
        <v>29</v>
      </c>
      <c r="BG276" s="24" t="s">
        <v>29</v>
      </c>
      <c r="BH276" s="24" t="s">
        <v>29</v>
      </c>
      <c r="BI276" s="24" t="s">
        <v>29</v>
      </c>
      <c r="BJ276" s="24" t="s">
        <v>29</v>
      </c>
      <c r="BK276" s="24" t="s">
        <v>29</v>
      </c>
      <c r="BL276" s="24" t="s">
        <v>29</v>
      </c>
      <c r="BM276" s="24" t="s">
        <v>29</v>
      </c>
      <c r="BN276" s="24" t="s">
        <v>29</v>
      </c>
      <c r="BO276" s="24" t="s">
        <v>29</v>
      </c>
      <c r="BP276" s="24" t="s">
        <v>29</v>
      </c>
      <c r="BQ276" s="24" t="s">
        <v>29</v>
      </c>
      <c r="BR276" s="24" t="s">
        <v>29</v>
      </c>
      <c r="BS276" s="24" t="s">
        <v>29</v>
      </c>
      <c r="BT276" s="24" t="s">
        <v>29</v>
      </c>
      <c r="BU276" s="24" t="s">
        <v>29</v>
      </c>
      <c r="BV276" s="24" t="s">
        <v>29</v>
      </c>
      <c r="BW276" s="24" t="s">
        <v>29</v>
      </c>
      <c r="BX276" s="24" t="s">
        <v>29</v>
      </c>
      <c r="BY276" s="24" t="s">
        <v>29</v>
      </c>
      <c r="BZ276" s="24" t="s">
        <v>29</v>
      </c>
      <c r="CA276" s="24" t="s">
        <v>29</v>
      </c>
      <c r="CB276" s="24" t="s">
        <v>29</v>
      </c>
    </row>
    <row r="277" spans="2:80" s="1" customFormat="1" ht="13.9" customHeight="1">
      <c r="B277" s="57" t="str">
        <f>Roster_Selection_Men!AB347&amp;" " &amp; "V "</f>
        <v xml:space="preserve">William Woods University V </v>
      </c>
      <c r="C277" s="57" t="str">
        <f>Roster_Selection_Men!AD347</f>
        <v>7914-44518</v>
      </c>
      <c r="D277" s="57" t="str">
        <f>Roster_Selection_Men!AE347</f>
        <v>Jonathan Bauer</v>
      </c>
      <c r="E277" s="58"/>
      <c r="F277" s="1" t="str">
        <f>IF(ISERROR(Individual_Scores_Men_Var!E277), " ", IF(Individual_Scores_Men_Var!E277 = "Yes", "Yes", "  "))</f>
        <v xml:space="preserve">  </v>
      </c>
      <c r="G277" s="24" t="s">
        <v>29</v>
      </c>
      <c r="H277" s="24" t="s">
        <v>29</v>
      </c>
      <c r="I277" s="24" t="s">
        <v>29</v>
      </c>
      <c r="J277" s="24" t="s">
        <v>29</v>
      </c>
      <c r="K277" s="24" t="s">
        <v>29</v>
      </c>
      <c r="L277" s="24" t="s">
        <v>29</v>
      </c>
      <c r="M277" s="24" t="s">
        <v>29</v>
      </c>
      <c r="N277" s="24" t="s">
        <v>29</v>
      </c>
      <c r="O277" s="24" t="s">
        <v>29</v>
      </c>
      <c r="P277" s="24" t="s">
        <v>29</v>
      </c>
      <c r="Q277" s="24" t="s">
        <v>29</v>
      </c>
      <c r="R277" s="24" t="s">
        <v>29</v>
      </c>
      <c r="S277" s="24" t="s">
        <v>29</v>
      </c>
      <c r="T277" s="24" t="s">
        <v>29</v>
      </c>
      <c r="U277" s="24" t="s">
        <v>29</v>
      </c>
      <c r="V277" s="24" t="s">
        <v>29</v>
      </c>
      <c r="W277" s="24" t="s">
        <v>29</v>
      </c>
      <c r="X277" s="24" t="s">
        <v>29</v>
      </c>
      <c r="Y277" s="24" t="s">
        <v>29</v>
      </c>
      <c r="Z277" s="24" t="s">
        <v>29</v>
      </c>
      <c r="AA277" s="24" t="s">
        <v>29</v>
      </c>
      <c r="AB277" s="24" t="s">
        <v>29</v>
      </c>
      <c r="AC277" s="24" t="s">
        <v>29</v>
      </c>
      <c r="AD277" s="24" t="s">
        <v>29</v>
      </c>
      <c r="AE277" s="24" t="s">
        <v>29</v>
      </c>
      <c r="AF277" s="24" t="s">
        <v>29</v>
      </c>
      <c r="AG277" s="24" t="s">
        <v>29</v>
      </c>
      <c r="AH277" s="24" t="s">
        <v>29</v>
      </c>
      <c r="AI277" s="24" t="s">
        <v>29</v>
      </c>
      <c r="AJ277" s="24" t="s">
        <v>29</v>
      </c>
      <c r="AK277" s="24" t="s">
        <v>29</v>
      </c>
      <c r="AL277" s="24" t="s">
        <v>29</v>
      </c>
      <c r="AM277" s="24" t="s">
        <v>29</v>
      </c>
      <c r="AN277" s="24" t="s">
        <v>29</v>
      </c>
      <c r="AO277" s="24" t="s">
        <v>29</v>
      </c>
      <c r="AP277" s="24" t="s">
        <v>29</v>
      </c>
      <c r="AQ277" s="24" t="s">
        <v>29</v>
      </c>
      <c r="AR277" s="24" t="s">
        <v>29</v>
      </c>
      <c r="AS277" s="24" t="s">
        <v>29</v>
      </c>
      <c r="AT277" s="24" t="s">
        <v>29</v>
      </c>
      <c r="AU277" s="24" t="s">
        <v>29</v>
      </c>
      <c r="AV277" s="24" t="s">
        <v>29</v>
      </c>
      <c r="AW277" s="24" t="s">
        <v>29</v>
      </c>
      <c r="AX277" s="24" t="s">
        <v>29</v>
      </c>
      <c r="AY277" s="24" t="s">
        <v>29</v>
      </c>
      <c r="AZ277" s="24" t="s">
        <v>29</v>
      </c>
      <c r="BA277" s="24" t="s">
        <v>29</v>
      </c>
      <c r="BB277" s="24" t="s">
        <v>29</v>
      </c>
      <c r="BC277" s="24" t="s">
        <v>29</v>
      </c>
      <c r="BD277" s="24" t="s">
        <v>29</v>
      </c>
      <c r="BE277" s="24" t="s">
        <v>29</v>
      </c>
      <c r="BF277" s="24" t="s">
        <v>29</v>
      </c>
      <c r="BG277" s="24" t="s">
        <v>29</v>
      </c>
      <c r="BH277" s="24" t="s">
        <v>29</v>
      </c>
      <c r="BI277" s="24" t="s">
        <v>29</v>
      </c>
      <c r="BJ277" s="24" t="s">
        <v>29</v>
      </c>
      <c r="BK277" s="24" t="s">
        <v>29</v>
      </c>
      <c r="BL277" s="24" t="s">
        <v>29</v>
      </c>
      <c r="BM277" s="24" t="s">
        <v>29</v>
      </c>
      <c r="BN277" s="24" t="s">
        <v>29</v>
      </c>
      <c r="BO277" s="24" t="s">
        <v>29</v>
      </c>
      <c r="BP277" s="24" t="s">
        <v>29</v>
      </c>
      <c r="BQ277" s="24" t="s">
        <v>29</v>
      </c>
      <c r="BR277" s="24" t="s">
        <v>29</v>
      </c>
      <c r="BS277" s="24" t="s">
        <v>29</v>
      </c>
      <c r="BT277" s="24" t="s">
        <v>29</v>
      </c>
      <c r="BU277" s="24" t="s">
        <v>29</v>
      </c>
      <c r="BV277" s="24" t="s">
        <v>29</v>
      </c>
      <c r="BW277" s="24" t="s">
        <v>29</v>
      </c>
      <c r="BX277" s="24" t="s">
        <v>29</v>
      </c>
      <c r="BY277" s="24" t="s">
        <v>29</v>
      </c>
      <c r="BZ277" s="24" t="s">
        <v>29</v>
      </c>
      <c r="CA277" s="24" t="s">
        <v>29</v>
      </c>
      <c r="CB277" s="24" t="s">
        <v>29</v>
      </c>
    </row>
    <row r="278" spans="2:80" s="1" customFormat="1" ht="13.9" customHeight="1">
      <c r="B278" s="57" t="str">
        <f>Roster_Selection_Men!AB348&amp;" " &amp; "V "</f>
        <v xml:space="preserve">William Woods University V </v>
      </c>
      <c r="C278" s="57" t="str">
        <f>Roster_Selection_Men!AD348</f>
        <v>19-40257</v>
      </c>
      <c r="D278" s="57" t="str">
        <f>Roster_Selection_Men!AE348</f>
        <v>Lucas Newman</v>
      </c>
      <c r="E278" s="58"/>
      <c r="F278" s="1" t="str">
        <f>IF(ISERROR(Individual_Scores_Men_Var!E278), " ", IF(Individual_Scores_Men_Var!E278 = "Yes", "Yes", "  "))</f>
        <v xml:space="preserve">  </v>
      </c>
      <c r="G278" s="24" t="s">
        <v>29</v>
      </c>
      <c r="H278" s="24" t="s">
        <v>29</v>
      </c>
      <c r="I278" s="24" t="s">
        <v>29</v>
      </c>
      <c r="J278" s="24" t="s">
        <v>29</v>
      </c>
      <c r="K278" s="24" t="s">
        <v>29</v>
      </c>
      <c r="L278" s="24" t="s">
        <v>29</v>
      </c>
      <c r="M278" s="24" t="s">
        <v>29</v>
      </c>
      <c r="N278" s="24" t="s">
        <v>29</v>
      </c>
      <c r="O278" s="24" t="s">
        <v>29</v>
      </c>
      <c r="P278" s="24" t="s">
        <v>29</v>
      </c>
      <c r="Q278" s="24" t="s">
        <v>29</v>
      </c>
      <c r="R278" s="24" t="s">
        <v>29</v>
      </c>
      <c r="S278" s="24" t="s">
        <v>29</v>
      </c>
      <c r="T278" s="24" t="s">
        <v>29</v>
      </c>
      <c r="U278" s="24" t="s">
        <v>29</v>
      </c>
      <c r="V278" s="24" t="s">
        <v>29</v>
      </c>
      <c r="W278" s="24" t="s">
        <v>29</v>
      </c>
      <c r="X278" s="24" t="s">
        <v>29</v>
      </c>
      <c r="Y278" s="24" t="s">
        <v>29</v>
      </c>
      <c r="Z278" s="24" t="s">
        <v>29</v>
      </c>
      <c r="AA278" s="24" t="s">
        <v>29</v>
      </c>
      <c r="AB278" s="24" t="s">
        <v>29</v>
      </c>
      <c r="AC278" s="24" t="s">
        <v>29</v>
      </c>
      <c r="AD278" s="24" t="s">
        <v>29</v>
      </c>
      <c r="AE278" s="24" t="s">
        <v>29</v>
      </c>
      <c r="AF278" s="24" t="s">
        <v>29</v>
      </c>
      <c r="AG278" s="24" t="s">
        <v>29</v>
      </c>
      <c r="AH278" s="24" t="s">
        <v>29</v>
      </c>
      <c r="AI278" s="24" t="s">
        <v>29</v>
      </c>
      <c r="AJ278" s="24" t="s">
        <v>29</v>
      </c>
      <c r="AK278" s="24" t="s">
        <v>29</v>
      </c>
      <c r="AL278" s="24" t="s">
        <v>29</v>
      </c>
      <c r="AM278" s="24" t="s">
        <v>29</v>
      </c>
      <c r="AN278" s="24" t="s">
        <v>29</v>
      </c>
      <c r="AO278" s="24" t="s">
        <v>29</v>
      </c>
      <c r="AP278" s="24" t="s">
        <v>29</v>
      </c>
      <c r="AQ278" s="24" t="s">
        <v>29</v>
      </c>
      <c r="AR278" s="24" t="s">
        <v>29</v>
      </c>
      <c r="AS278" s="24" t="s">
        <v>29</v>
      </c>
      <c r="AT278" s="24" t="s">
        <v>29</v>
      </c>
      <c r="AU278" s="24" t="s">
        <v>29</v>
      </c>
      <c r="AV278" s="24" t="s">
        <v>29</v>
      </c>
      <c r="AW278" s="24" t="s">
        <v>29</v>
      </c>
      <c r="AX278" s="24" t="s">
        <v>29</v>
      </c>
      <c r="AY278" s="24" t="s">
        <v>29</v>
      </c>
      <c r="AZ278" s="24" t="s">
        <v>29</v>
      </c>
      <c r="BA278" s="24" t="s">
        <v>29</v>
      </c>
      <c r="BB278" s="24" t="s">
        <v>29</v>
      </c>
      <c r="BC278" s="24" t="s">
        <v>29</v>
      </c>
      <c r="BD278" s="24" t="s">
        <v>29</v>
      </c>
      <c r="BE278" s="24" t="s">
        <v>29</v>
      </c>
      <c r="BF278" s="24" t="s">
        <v>29</v>
      </c>
      <c r="BG278" s="24" t="s">
        <v>29</v>
      </c>
      <c r="BH278" s="24" t="s">
        <v>29</v>
      </c>
      <c r="BI278" s="24" t="s">
        <v>29</v>
      </c>
      <c r="BJ278" s="24" t="s">
        <v>29</v>
      </c>
      <c r="BK278" s="24" t="s">
        <v>29</v>
      </c>
      <c r="BL278" s="24" t="s">
        <v>29</v>
      </c>
      <c r="BM278" s="24" t="s">
        <v>29</v>
      </c>
      <c r="BN278" s="24" t="s">
        <v>29</v>
      </c>
      <c r="BO278" s="24" t="s">
        <v>29</v>
      </c>
      <c r="BP278" s="24" t="s">
        <v>29</v>
      </c>
      <c r="BQ278" s="24" t="s">
        <v>29</v>
      </c>
      <c r="BR278" s="24" t="s">
        <v>29</v>
      </c>
      <c r="BS278" s="24" t="s">
        <v>29</v>
      </c>
      <c r="BT278" s="24" t="s">
        <v>29</v>
      </c>
      <c r="BU278" s="24" t="s">
        <v>29</v>
      </c>
      <c r="BV278" s="24" t="s">
        <v>29</v>
      </c>
      <c r="BW278" s="24" t="s">
        <v>29</v>
      </c>
      <c r="BX278" s="24" t="s">
        <v>29</v>
      </c>
      <c r="BY278" s="24" t="s">
        <v>29</v>
      </c>
      <c r="BZ278" s="24" t="s">
        <v>29</v>
      </c>
      <c r="CA278" s="24" t="s">
        <v>29</v>
      </c>
      <c r="CB278" s="24" t="s">
        <v>29</v>
      </c>
    </row>
    <row r="279" spans="2:80" s="1" customFormat="1" ht="13.9" customHeight="1">
      <c r="B279" s="57" t="str">
        <f>Roster_Selection_Men!AB349&amp;" " &amp; "V "</f>
        <v xml:space="preserve">William Woods University V </v>
      </c>
      <c r="C279" s="57" t="str">
        <f>Roster_Selection_Men!AD349</f>
        <v>11-418423</v>
      </c>
      <c r="D279" s="57" t="str">
        <f>Roster_Selection_Men!AE349</f>
        <v>Patrick Schultz</v>
      </c>
      <c r="E279" s="58"/>
      <c r="F279" s="1" t="str">
        <f>IF(ISERROR(Individual_Scores_Men_Var!E279), " ", IF(Individual_Scores_Men_Var!E279 = "Yes", "Yes", "  "))</f>
        <v xml:space="preserve">  </v>
      </c>
      <c r="G279" s="24" t="s">
        <v>29</v>
      </c>
      <c r="H279" s="24" t="s">
        <v>29</v>
      </c>
      <c r="I279" s="24" t="s">
        <v>29</v>
      </c>
      <c r="J279" s="24" t="s">
        <v>29</v>
      </c>
      <c r="K279" s="24" t="s">
        <v>29</v>
      </c>
      <c r="L279" s="24" t="s">
        <v>29</v>
      </c>
      <c r="M279" s="24" t="s">
        <v>29</v>
      </c>
      <c r="N279" s="24" t="s">
        <v>29</v>
      </c>
      <c r="O279" s="24" t="s">
        <v>29</v>
      </c>
      <c r="P279" s="24" t="s">
        <v>29</v>
      </c>
      <c r="Q279" s="24" t="s">
        <v>29</v>
      </c>
      <c r="R279" s="24" t="s">
        <v>29</v>
      </c>
      <c r="S279" s="24" t="s">
        <v>29</v>
      </c>
      <c r="T279" s="24" t="s">
        <v>29</v>
      </c>
      <c r="U279" s="24" t="s">
        <v>29</v>
      </c>
      <c r="V279" s="24" t="s">
        <v>29</v>
      </c>
      <c r="W279" s="24" t="s">
        <v>29</v>
      </c>
      <c r="X279" s="24" t="s">
        <v>29</v>
      </c>
      <c r="Y279" s="24" t="s">
        <v>29</v>
      </c>
      <c r="Z279" s="24" t="s">
        <v>29</v>
      </c>
      <c r="AA279" s="24" t="s">
        <v>29</v>
      </c>
      <c r="AB279" s="24" t="s">
        <v>29</v>
      </c>
      <c r="AC279" s="24" t="s">
        <v>29</v>
      </c>
      <c r="AD279" s="24" t="s">
        <v>29</v>
      </c>
      <c r="AE279" s="24" t="s">
        <v>29</v>
      </c>
      <c r="AF279" s="24" t="s">
        <v>29</v>
      </c>
      <c r="AG279" s="24" t="s">
        <v>29</v>
      </c>
      <c r="AH279" s="24" t="s">
        <v>29</v>
      </c>
      <c r="AI279" s="24" t="s">
        <v>29</v>
      </c>
      <c r="AJ279" s="24" t="s">
        <v>29</v>
      </c>
      <c r="AK279" s="24" t="s">
        <v>29</v>
      </c>
      <c r="AL279" s="24" t="s">
        <v>29</v>
      </c>
      <c r="AM279" s="24" t="s">
        <v>29</v>
      </c>
      <c r="AN279" s="24" t="s">
        <v>29</v>
      </c>
      <c r="AO279" s="24" t="s">
        <v>29</v>
      </c>
      <c r="AP279" s="24" t="s">
        <v>29</v>
      </c>
      <c r="AQ279" s="24" t="s">
        <v>29</v>
      </c>
      <c r="AR279" s="24" t="s">
        <v>29</v>
      </c>
      <c r="AS279" s="24" t="s">
        <v>29</v>
      </c>
      <c r="AT279" s="24" t="s">
        <v>29</v>
      </c>
      <c r="AU279" s="24" t="s">
        <v>29</v>
      </c>
      <c r="AV279" s="24" t="s">
        <v>29</v>
      </c>
      <c r="AW279" s="24" t="s">
        <v>29</v>
      </c>
      <c r="AX279" s="24" t="s">
        <v>29</v>
      </c>
      <c r="AY279" s="24" t="s">
        <v>29</v>
      </c>
      <c r="AZ279" s="24" t="s">
        <v>29</v>
      </c>
      <c r="BA279" s="24" t="s">
        <v>29</v>
      </c>
      <c r="BB279" s="24" t="s">
        <v>29</v>
      </c>
      <c r="BC279" s="24" t="s">
        <v>29</v>
      </c>
      <c r="BD279" s="24" t="s">
        <v>29</v>
      </c>
      <c r="BE279" s="24" t="s">
        <v>29</v>
      </c>
      <c r="BF279" s="24" t="s">
        <v>29</v>
      </c>
      <c r="BG279" s="24" t="s">
        <v>29</v>
      </c>
      <c r="BH279" s="24" t="s">
        <v>29</v>
      </c>
      <c r="BI279" s="24" t="s">
        <v>29</v>
      </c>
      <c r="BJ279" s="24" t="s">
        <v>29</v>
      </c>
      <c r="BK279" s="24" t="s">
        <v>29</v>
      </c>
      <c r="BL279" s="24" t="s">
        <v>29</v>
      </c>
      <c r="BM279" s="24" t="s">
        <v>29</v>
      </c>
      <c r="BN279" s="24" t="s">
        <v>29</v>
      </c>
      <c r="BO279" s="24" t="s">
        <v>29</v>
      </c>
      <c r="BP279" s="24" t="s">
        <v>29</v>
      </c>
      <c r="BQ279" s="24" t="s">
        <v>29</v>
      </c>
      <c r="BR279" s="24" t="s">
        <v>29</v>
      </c>
      <c r="BS279" s="24" t="s">
        <v>29</v>
      </c>
      <c r="BT279" s="24" t="s">
        <v>29</v>
      </c>
      <c r="BU279" s="24" t="s">
        <v>29</v>
      </c>
      <c r="BV279" s="24" t="s">
        <v>29</v>
      </c>
      <c r="BW279" s="24" t="s">
        <v>29</v>
      </c>
      <c r="BX279" s="24" t="s">
        <v>29</v>
      </c>
      <c r="BY279" s="24" t="s">
        <v>29</v>
      </c>
      <c r="BZ279" s="24" t="s">
        <v>29</v>
      </c>
      <c r="CA279" s="24" t="s">
        <v>29</v>
      </c>
      <c r="CB279" s="24" t="s">
        <v>29</v>
      </c>
    </row>
    <row r="280" spans="2:80" s="1" customFormat="1" ht="13.9" customHeight="1">
      <c r="B280" s="57" t="s">
        <v>765</v>
      </c>
      <c r="C280" s="59" t="str">
        <f>Individual_Scores_Men_Var!C280</f>
        <v/>
      </c>
      <c r="D280" s="60" t="str">
        <f>Individual_Scores_Men_Var!D280</f>
        <v/>
      </c>
      <c r="E280" s="58"/>
      <c r="F280" s="13"/>
      <c r="G280" s="24" t="s">
        <v>29</v>
      </c>
      <c r="H280" s="24" t="s">
        <v>29</v>
      </c>
      <c r="I280" s="24" t="s">
        <v>29</v>
      </c>
      <c r="J280" s="24" t="s">
        <v>29</v>
      </c>
      <c r="K280" s="24" t="s">
        <v>29</v>
      </c>
      <c r="L280" s="24" t="s">
        <v>29</v>
      </c>
      <c r="M280" s="24" t="s">
        <v>29</v>
      </c>
      <c r="N280" s="24" t="s">
        <v>29</v>
      </c>
      <c r="O280" s="24" t="s">
        <v>29</v>
      </c>
      <c r="P280" s="24" t="s">
        <v>29</v>
      </c>
      <c r="Q280" s="24" t="s">
        <v>29</v>
      </c>
      <c r="R280" s="24" t="s">
        <v>29</v>
      </c>
      <c r="S280" s="24" t="s">
        <v>29</v>
      </c>
      <c r="T280" s="24" t="s">
        <v>29</v>
      </c>
      <c r="U280" s="24" t="s">
        <v>29</v>
      </c>
      <c r="V280" s="24" t="s">
        <v>29</v>
      </c>
      <c r="W280" s="24" t="s">
        <v>29</v>
      </c>
      <c r="X280" s="24" t="s">
        <v>29</v>
      </c>
      <c r="Y280" s="24" t="s">
        <v>29</v>
      </c>
      <c r="Z280" s="24" t="s">
        <v>29</v>
      </c>
      <c r="AA280" s="24" t="s">
        <v>29</v>
      </c>
      <c r="AB280" s="24" t="s">
        <v>29</v>
      </c>
      <c r="AC280" s="24" t="s">
        <v>29</v>
      </c>
      <c r="AD280" s="24" t="s">
        <v>29</v>
      </c>
      <c r="AE280" s="24" t="s">
        <v>29</v>
      </c>
      <c r="AF280" s="24" t="s">
        <v>29</v>
      </c>
      <c r="AG280" s="24" t="s">
        <v>29</v>
      </c>
      <c r="AH280" s="24" t="s">
        <v>29</v>
      </c>
      <c r="AI280" s="24" t="s">
        <v>29</v>
      </c>
      <c r="AJ280" s="24" t="s">
        <v>29</v>
      </c>
      <c r="AK280" s="24" t="s">
        <v>29</v>
      </c>
      <c r="AL280" s="24" t="s">
        <v>29</v>
      </c>
      <c r="AM280" s="24" t="s">
        <v>29</v>
      </c>
      <c r="AN280" s="24" t="s">
        <v>29</v>
      </c>
      <c r="AO280" s="24" t="s">
        <v>29</v>
      </c>
      <c r="AP280" s="24" t="s">
        <v>29</v>
      </c>
      <c r="AQ280" s="24" t="s">
        <v>29</v>
      </c>
      <c r="AR280" s="24" t="s">
        <v>29</v>
      </c>
      <c r="AS280" s="24" t="s">
        <v>29</v>
      </c>
      <c r="AT280" s="24" t="s">
        <v>29</v>
      </c>
      <c r="AU280" s="24" t="s">
        <v>29</v>
      </c>
      <c r="AV280" s="24" t="s">
        <v>29</v>
      </c>
      <c r="AW280" s="24" t="s">
        <v>29</v>
      </c>
      <c r="AX280" s="24" t="s">
        <v>29</v>
      </c>
      <c r="AY280" s="24" t="s">
        <v>29</v>
      </c>
      <c r="AZ280" s="24" t="s">
        <v>29</v>
      </c>
      <c r="BA280" s="24" t="s">
        <v>29</v>
      </c>
      <c r="BB280" s="24" t="s">
        <v>29</v>
      </c>
      <c r="BC280" s="24" t="s">
        <v>29</v>
      </c>
      <c r="BD280" s="24" t="s">
        <v>29</v>
      </c>
      <c r="BE280" s="24" t="s">
        <v>29</v>
      </c>
      <c r="BF280" s="24" t="s">
        <v>29</v>
      </c>
      <c r="BG280" s="24" t="s">
        <v>29</v>
      </c>
      <c r="BH280" s="24" t="s">
        <v>29</v>
      </c>
      <c r="BI280" s="24" t="s">
        <v>29</v>
      </c>
      <c r="BJ280" s="24" t="s">
        <v>29</v>
      </c>
      <c r="BK280" s="24" t="s">
        <v>29</v>
      </c>
      <c r="BL280" s="24" t="s">
        <v>29</v>
      </c>
      <c r="BM280" s="24" t="s">
        <v>29</v>
      </c>
      <c r="BN280" s="24" t="s">
        <v>29</v>
      </c>
      <c r="BO280" s="24" t="s">
        <v>29</v>
      </c>
      <c r="BP280" s="24" t="s">
        <v>29</v>
      </c>
      <c r="BQ280" s="24" t="s">
        <v>29</v>
      </c>
      <c r="BR280" s="24" t="s">
        <v>29</v>
      </c>
      <c r="BS280" s="24" t="s">
        <v>29</v>
      </c>
      <c r="BT280" s="24" t="s">
        <v>29</v>
      </c>
      <c r="BU280" s="24" t="s">
        <v>29</v>
      </c>
      <c r="BV280" s="24" t="s">
        <v>29</v>
      </c>
      <c r="BW280" s="24" t="s">
        <v>29</v>
      </c>
      <c r="BX280" s="24" t="s">
        <v>29</v>
      </c>
      <c r="BY280" s="24" t="s">
        <v>29</v>
      </c>
      <c r="BZ280" s="24" t="s">
        <v>29</v>
      </c>
      <c r="CA280" s="24" t="s">
        <v>29</v>
      </c>
      <c r="CB280" s="24" t="s">
        <v>29</v>
      </c>
    </row>
    <row r="281" spans="2:80" s="1" customFormat="1" ht="13.9" customHeight="1">
      <c r="B281" s="57" t="s">
        <v>765</v>
      </c>
      <c r="C281" s="59" t="str">
        <f>Individual_Scores_Men_Var!C281</f>
        <v/>
      </c>
      <c r="D281" s="60" t="str">
        <f>Individual_Scores_Men_Var!D281</f>
        <v/>
      </c>
      <c r="E281" s="58"/>
      <c r="F281" s="13"/>
      <c r="G281" s="24" t="s">
        <v>29</v>
      </c>
      <c r="H281" s="24" t="s">
        <v>29</v>
      </c>
      <c r="I281" s="24" t="s">
        <v>29</v>
      </c>
      <c r="J281" s="24" t="s">
        <v>29</v>
      </c>
      <c r="K281" s="24" t="s">
        <v>29</v>
      </c>
      <c r="L281" s="24" t="s">
        <v>29</v>
      </c>
      <c r="M281" s="24" t="s">
        <v>29</v>
      </c>
      <c r="N281" s="24" t="s">
        <v>29</v>
      </c>
      <c r="O281" s="24" t="s">
        <v>29</v>
      </c>
      <c r="P281" s="24" t="s">
        <v>29</v>
      </c>
      <c r="Q281" s="24" t="s">
        <v>29</v>
      </c>
      <c r="R281" s="24" t="s">
        <v>29</v>
      </c>
      <c r="S281" s="24" t="s">
        <v>29</v>
      </c>
      <c r="T281" s="24" t="s">
        <v>29</v>
      </c>
      <c r="U281" s="24" t="s">
        <v>29</v>
      </c>
      <c r="V281" s="24" t="s">
        <v>29</v>
      </c>
      <c r="W281" s="24" t="s">
        <v>29</v>
      </c>
      <c r="X281" s="24" t="s">
        <v>29</v>
      </c>
      <c r="Y281" s="24" t="s">
        <v>29</v>
      </c>
      <c r="Z281" s="24" t="s">
        <v>29</v>
      </c>
      <c r="AA281" s="24" t="s">
        <v>29</v>
      </c>
      <c r="AB281" s="24" t="s">
        <v>29</v>
      </c>
      <c r="AC281" s="24" t="s">
        <v>29</v>
      </c>
      <c r="AD281" s="24" t="s">
        <v>29</v>
      </c>
      <c r="AE281" s="24" t="s">
        <v>29</v>
      </c>
      <c r="AF281" s="24" t="s">
        <v>29</v>
      </c>
      <c r="AG281" s="24" t="s">
        <v>29</v>
      </c>
      <c r="AH281" s="24" t="s">
        <v>29</v>
      </c>
      <c r="AI281" s="24" t="s">
        <v>29</v>
      </c>
      <c r="AJ281" s="24" t="s">
        <v>29</v>
      </c>
      <c r="AK281" s="24" t="s">
        <v>29</v>
      </c>
      <c r="AL281" s="24" t="s">
        <v>29</v>
      </c>
      <c r="AM281" s="24" t="s">
        <v>29</v>
      </c>
      <c r="AN281" s="24" t="s">
        <v>29</v>
      </c>
      <c r="AO281" s="24" t="s">
        <v>29</v>
      </c>
      <c r="AP281" s="24" t="s">
        <v>29</v>
      </c>
      <c r="AQ281" s="24" t="s">
        <v>29</v>
      </c>
      <c r="AR281" s="24" t="s">
        <v>29</v>
      </c>
      <c r="AS281" s="24" t="s">
        <v>29</v>
      </c>
      <c r="AT281" s="24" t="s">
        <v>29</v>
      </c>
      <c r="AU281" s="24" t="s">
        <v>29</v>
      </c>
      <c r="AV281" s="24" t="s">
        <v>29</v>
      </c>
      <c r="AW281" s="24" t="s">
        <v>29</v>
      </c>
      <c r="AX281" s="24" t="s">
        <v>29</v>
      </c>
      <c r="AY281" s="24" t="s">
        <v>29</v>
      </c>
      <c r="AZ281" s="24" t="s">
        <v>29</v>
      </c>
      <c r="BA281" s="24" t="s">
        <v>29</v>
      </c>
      <c r="BB281" s="24" t="s">
        <v>29</v>
      </c>
      <c r="BC281" s="24" t="s">
        <v>29</v>
      </c>
      <c r="BD281" s="24" t="s">
        <v>29</v>
      </c>
      <c r="BE281" s="24" t="s">
        <v>29</v>
      </c>
      <c r="BF281" s="24" t="s">
        <v>29</v>
      </c>
      <c r="BG281" s="24" t="s">
        <v>29</v>
      </c>
      <c r="BH281" s="24" t="s">
        <v>29</v>
      </c>
      <c r="BI281" s="24" t="s">
        <v>29</v>
      </c>
      <c r="BJ281" s="24" t="s">
        <v>29</v>
      </c>
      <c r="BK281" s="24" t="s">
        <v>29</v>
      </c>
      <c r="BL281" s="24" t="s">
        <v>29</v>
      </c>
      <c r="BM281" s="24" t="s">
        <v>29</v>
      </c>
      <c r="BN281" s="24" t="s">
        <v>29</v>
      </c>
      <c r="BO281" s="24" t="s">
        <v>29</v>
      </c>
      <c r="BP281" s="24" t="s">
        <v>29</v>
      </c>
      <c r="BQ281" s="24" t="s">
        <v>29</v>
      </c>
      <c r="BR281" s="24" t="s">
        <v>29</v>
      </c>
      <c r="BS281" s="24" t="s">
        <v>29</v>
      </c>
      <c r="BT281" s="24" t="s">
        <v>29</v>
      </c>
      <c r="BU281" s="24" t="s">
        <v>29</v>
      </c>
      <c r="BV281" s="24" t="s">
        <v>29</v>
      </c>
      <c r="BW281" s="24" t="s">
        <v>29</v>
      </c>
      <c r="BX281" s="24" t="s">
        <v>29</v>
      </c>
      <c r="BY281" s="24" t="s">
        <v>29</v>
      </c>
      <c r="BZ281" s="24" t="s">
        <v>29</v>
      </c>
      <c r="CA281" s="24" t="s">
        <v>29</v>
      </c>
      <c r="CB281" s="24" t="s">
        <v>29</v>
      </c>
    </row>
    <row r="282" spans="2:80" s="1" customFormat="1" ht="13.9" customHeight="1">
      <c r="B282" s="57" t="s">
        <v>765</v>
      </c>
      <c r="C282" s="59" t="str">
        <f>Individual_Scores_Men_Var!C282</f>
        <v/>
      </c>
      <c r="D282" s="60" t="str">
        <f>Individual_Scores_Men_Var!D282</f>
        <v/>
      </c>
      <c r="E282" s="58"/>
      <c r="F282" s="13"/>
      <c r="G282" s="24" t="s">
        <v>29</v>
      </c>
      <c r="H282" s="24" t="s">
        <v>29</v>
      </c>
      <c r="I282" s="24" t="s">
        <v>29</v>
      </c>
      <c r="J282" s="24" t="s">
        <v>29</v>
      </c>
      <c r="K282" s="24" t="s">
        <v>29</v>
      </c>
      <c r="L282" s="24" t="s">
        <v>29</v>
      </c>
      <c r="M282" s="24" t="s">
        <v>29</v>
      </c>
      <c r="N282" s="24" t="s">
        <v>29</v>
      </c>
      <c r="O282" s="24" t="s">
        <v>29</v>
      </c>
      <c r="P282" s="24" t="s">
        <v>29</v>
      </c>
      <c r="Q282" s="24" t="s">
        <v>29</v>
      </c>
      <c r="R282" s="24" t="s">
        <v>29</v>
      </c>
      <c r="S282" s="24" t="s">
        <v>29</v>
      </c>
      <c r="T282" s="24" t="s">
        <v>29</v>
      </c>
      <c r="U282" s="24" t="s">
        <v>29</v>
      </c>
      <c r="V282" s="24" t="s">
        <v>29</v>
      </c>
      <c r="W282" s="24" t="s">
        <v>29</v>
      </c>
      <c r="X282" s="24" t="s">
        <v>29</v>
      </c>
      <c r="Y282" s="24" t="s">
        <v>29</v>
      </c>
      <c r="Z282" s="24" t="s">
        <v>29</v>
      </c>
      <c r="AA282" s="24" t="s">
        <v>29</v>
      </c>
      <c r="AB282" s="24" t="s">
        <v>29</v>
      </c>
      <c r="AC282" s="24" t="s">
        <v>29</v>
      </c>
      <c r="AD282" s="24" t="s">
        <v>29</v>
      </c>
      <c r="AE282" s="24" t="s">
        <v>29</v>
      </c>
      <c r="AF282" s="24" t="s">
        <v>29</v>
      </c>
      <c r="AG282" s="24" t="s">
        <v>29</v>
      </c>
      <c r="AH282" s="24" t="s">
        <v>29</v>
      </c>
      <c r="AI282" s="24" t="s">
        <v>29</v>
      </c>
      <c r="AJ282" s="24" t="s">
        <v>29</v>
      </c>
      <c r="AK282" s="24" t="s">
        <v>29</v>
      </c>
      <c r="AL282" s="24" t="s">
        <v>29</v>
      </c>
      <c r="AM282" s="24" t="s">
        <v>29</v>
      </c>
      <c r="AN282" s="24" t="s">
        <v>29</v>
      </c>
      <c r="AO282" s="24" t="s">
        <v>29</v>
      </c>
      <c r="AP282" s="24" t="s">
        <v>29</v>
      </c>
      <c r="AQ282" s="24" t="s">
        <v>29</v>
      </c>
      <c r="AR282" s="24" t="s">
        <v>29</v>
      </c>
      <c r="AS282" s="24" t="s">
        <v>29</v>
      </c>
      <c r="AT282" s="24" t="s">
        <v>29</v>
      </c>
      <c r="AU282" s="24" t="s">
        <v>29</v>
      </c>
      <c r="AV282" s="24" t="s">
        <v>29</v>
      </c>
      <c r="AW282" s="24" t="s">
        <v>29</v>
      </c>
      <c r="AX282" s="24" t="s">
        <v>29</v>
      </c>
      <c r="AY282" s="24" t="s">
        <v>29</v>
      </c>
      <c r="AZ282" s="24" t="s">
        <v>29</v>
      </c>
      <c r="BA282" s="24" t="s">
        <v>29</v>
      </c>
      <c r="BB282" s="24" t="s">
        <v>29</v>
      </c>
      <c r="BC282" s="24" t="s">
        <v>29</v>
      </c>
      <c r="BD282" s="24" t="s">
        <v>29</v>
      </c>
      <c r="BE282" s="24" t="s">
        <v>29</v>
      </c>
      <c r="BF282" s="24" t="s">
        <v>29</v>
      </c>
      <c r="BG282" s="24" t="s">
        <v>29</v>
      </c>
      <c r="BH282" s="24" t="s">
        <v>29</v>
      </c>
      <c r="BI282" s="24" t="s">
        <v>29</v>
      </c>
      <c r="BJ282" s="24" t="s">
        <v>29</v>
      </c>
      <c r="BK282" s="24" t="s">
        <v>29</v>
      </c>
      <c r="BL282" s="24" t="s">
        <v>29</v>
      </c>
      <c r="BM282" s="24" t="s">
        <v>29</v>
      </c>
      <c r="BN282" s="24" t="s">
        <v>29</v>
      </c>
      <c r="BO282" s="24" t="s">
        <v>29</v>
      </c>
      <c r="BP282" s="24" t="s">
        <v>29</v>
      </c>
      <c r="BQ282" s="24" t="s">
        <v>29</v>
      </c>
      <c r="BR282" s="24" t="s">
        <v>29</v>
      </c>
      <c r="BS282" s="24" t="s">
        <v>29</v>
      </c>
      <c r="BT282" s="24" t="s">
        <v>29</v>
      </c>
      <c r="BU282" s="24" t="s">
        <v>29</v>
      </c>
      <c r="BV282" s="24" t="s">
        <v>29</v>
      </c>
      <c r="BW282" s="24" t="s">
        <v>29</v>
      </c>
      <c r="BX282" s="24" t="s">
        <v>29</v>
      </c>
      <c r="BY282" s="24" t="s">
        <v>29</v>
      </c>
      <c r="BZ282" s="24" t="s">
        <v>29</v>
      </c>
      <c r="CA282" s="24" t="s">
        <v>29</v>
      </c>
      <c r="CB282" s="24" t="s">
        <v>29</v>
      </c>
    </row>
    <row r="283" spans="2:80" s="1" customFormat="1" ht="13.9" customHeight="1">
      <c r="B283" s="57" t="s">
        <v>29</v>
      </c>
      <c r="C283" s="57" t="s">
        <v>29</v>
      </c>
      <c r="D283" s="57" t="s">
        <v>29</v>
      </c>
      <c r="E283" s="61"/>
      <c r="G283" s="24" t="s">
        <v>29</v>
      </c>
      <c r="H283" s="24" t="s">
        <v>29</v>
      </c>
      <c r="I283" s="24" t="s">
        <v>29</v>
      </c>
      <c r="J283" s="24" t="s">
        <v>29</v>
      </c>
      <c r="K283" s="24" t="s">
        <v>29</v>
      </c>
      <c r="L283" s="24" t="s">
        <v>29</v>
      </c>
      <c r="M283" s="24" t="s">
        <v>29</v>
      </c>
      <c r="N283" s="24" t="s">
        <v>29</v>
      </c>
      <c r="O283" s="24" t="s">
        <v>29</v>
      </c>
      <c r="P283" s="24" t="s">
        <v>29</v>
      </c>
      <c r="Q283" s="24" t="s">
        <v>29</v>
      </c>
      <c r="R283" s="24" t="s">
        <v>29</v>
      </c>
      <c r="S283" s="24" t="s">
        <v>29</v>
      </c>
      <c r="T283" s="24" t="s">
        <v>29</v>
      </c>
      <c r="U283" s="24" t="s">
        <v>29</v>
      </c>
      <c r="V283" s="24" t="s">
        <v>29</v>
      </c>
      <c r="W283" s="24" t="s">
        <v>29</v>
      </c>
      <c r="X283" s="24" t="s">
        <v>29</v>
      </c>
      <c r="Y283" s="24" t="s">
        <v>29</v>
      </c>
      <c r="Z283" s="24" t="s">
        <v>29</v>
      </c>
      <c r="AA283" s="24" t="s">
        <v>29</v>
      </c>
      <c r="AB283" s="24" t="s">
        <v>29</v>
      </c>
      <c r="AC283" s="24" t="s">
        <v>29</v>
      </c>
      <c r="AD283" s="24" t="s">
        <v>29</v>
      </c>
      <c r="AE283" s="24" t="s">
        <v>29</v>
      </c>
      <c r="AF283" s="24" t="s">
        <v>29</v>
      </c>
      <c r="AG283" s="24" t="s">
        <v>29</v>
      </c>
      <c r="AH283" s="24" t="s">
        <v>29</v>
      </c>
      <c r="AI283" s="24" t="s">
        <v>29</v>
      </c>
      <c r="AJ283" s="24" t="s">
        <v>29</v>
      </c>
      <c r="AK283" s="24" t="s">
        <v>29</v>
      </c>
      <c r="AL283" s="24" t="s">
        <v>29</v>
      </c>
      <c r="AM283" s="24" t="s">
        <v>29</v>
      </c>
      <c r="AN283" s="24" t="s">
        <v>29</v>
      </c>
      <c r="AO283" s="24" t="s">
        <v>29</v>
      </c>
      <c r="AP283" s="24" t="s">
        <v>29</v>
      </c>
      <c r="AQ283" s="24" t="s">
        <v>29</v>
      </c>
      <c r="AR283" s="24" t="s">
        <v>29</v>
      </c>
      <c r="AS283" s="24" t="s">
        <v>29</v>
      </c>
      <c r="AT283" s="24" t="s">
        <v>29</v>
      </c>
      <c r="AU283" s="24" t="s">
        <v>29</v>
      </c>
      <c r="AV283" s="24" t="s">
        <v>29</v>
      </c>
      <c r="AW283" s="24" t="s">
        <v>29</v>
      </c>
      <c r="AX283" s="24" t="s">
        <v>29</v>
      </c>
      <c r="AY283" s="24" t="s">
        <v>29</v>
      </c>
      <c r="AZ283" s="24" t="s">
        <v>29</v>
      </c>
      <c r="BA283" s="24" t="s">
        <v>29</v>
      </c>
      <c r="BB283" s="24" t="s">
        <v>29</v>
      </c>
      <c r="BC283" s="24" t="s">
        <v>29</v>
      </c>
      <c r="BD283" s="24" t="s">
        <v>29</v>
      </c>
      <c r="BE283" s="24" t="s">
        <v>29</v>
      </c>
      <c r="BF283" s="24" t="s">
        <v>29</v>
      </c>
      <c r="BG283" s="24" t="s">
        <v>29</v>
      </c>
      <c r="BH283" s="24" t="s">
        <v>29</v>
      </c>
      <c r="BI283" s="24" t="s">
        <v>29</v>
      </c>
      <c r="BJ283" s="24" t="s">
        <v>29</v>
      </c>
      <c r="BK283" s="24" t="s">
        <v>29</v>
      </c>
      <c r="BL283" s="24" t="s">
        <v>29</v>
      </c>
      <c r="BM283" s="24" t="s">
        <v>29</v>
      </c>
      <c r="BN283" s="24" t="s">
        <v>29</v>
      </c>
      <c r="BO283" s="24" t="s">
        <v>29</v>
      </c>
      <c r="BP283" s="24" t="s">
        <v>29</v>
      </c>
      <c r="BQ283" s="24" t="s">
        <v>29</v>
      </c>
      <c r="BR283" s="24" t="s">
        <v>29</v>
      </c>
      <c r="BS283" s="24" t="s">
        <v>29</v>
      </c>
      <c r="BT283" s="24" t="s">
        <v>29</v>
      </c>
      <c r="BU283" s="24" t="s">
        <v>29</v>
      </c>
      <c r="BV283" s="24" t="s">
        <v>29</v>
      </c>
      <c r="BW283" s="24" t="s">
        <v>29</v>
      </c>
      <c r="BX283" s="24" t="s">
        <v>29</v>
      </c>
      <c r="BY283" s="24" t="s">
        <v>29</v>
      </c>
      <c r="BZ283" s="24" t="s">
        <v>29</v>
      </c>
      <c r="CA283" s="24" t="s">
        <v>29</v>
      </c>
      <c r="CB283" s="24" t="s">
        <v>29</v>
      </c>
    </row>
    <row r="284" spans="2:80" s="1" customFormat="1" ht="13.9" customHeight="1">
      <c r="B284" s="57" t="s">
        <v>29</v>
      </c>
      <c r="C284" s="57" t="s">
        <v>29</v>
      </c>
      <c r="D284" s="57" t="s">
        <v>29</v>
      </c>
      <c r="E284" s="61"/>
      <c r="G284" s="24" t="s">
        <v>29</v>
      </c>
      <c r="H284" s="24" t="s">
        <v>29</v>
      </c>
      <c r="I284" s="24" t="s">
        <v>29</v>
      </c>
      <c r="J284" s="24" t="s">
        <v>29</v>
      </c>
      <c r="K284" s="24" t="s">
        <v>29</v>
      </c>
      <c r="L284" s="24" t="s">
        <v>29</v>
      </c>
      <c r="M284" s="24" t="s">
        <v>29</v>
      </c>
      <c r="N284" s="24" t="s">
        <v>29</v>
      </c>
      <c r="O284" s="24" t="s">
        <v>29</v>
      </c>
      <c r="P284" s="24" t="s">
        <v>29</v>
      </c>
      <c r="Q284" s="24" t="s">
        <v>29</v>
      </c>
      <c r="R284" s="24" t="s">
        <v>29</v>
      </c>
      <c r="S284" s="24" t="s">
        <v>29</v>
      </c>
      <c r="T284" s="24" t="s">
        <v>29</v>
      </c>
      <c r="U284" s="24" t="s">
        <v>29</v>
      </c>
      <c r="V284" s="24" t="s">
        <v>29</v>
      </c>
      <c r="W284" s="24" t="s">
        <v>29</v>
      </c>
      <c r="X284" s="24" t="s">
        <v>29</v>
      </c>
      <c r="Y284" s="24" t="s">
        <v>29</v>
      </c>
      <c r="Z284" s="24" t="s">
        <v>29</v>
      </c>
      <c r="AA284" s="24" t="s">
        <v>29</v>
      </c>
      <c r="AB284" s="24" t="s">
        <v>29</v>
      </c>
      <c r="AC284" s="24" t="s">
        <v>29</v>
      </c>
      <c r="AD284" s="24" t="s">
        <v>29</v>
      </c>
      <c r="AE284" s="24" t="s">
        <v>29</v>
      </c>
      <c r="AF284" s="24" t="s">
        <v>29</v>
      </c>
      <c r="AG284" s="24" t="s">
        <v>29</v>
      </c>
      <c r="AH284" s="24" t="s">
        <v>29</v>
      </c>
      <c r="AI284" s="24" t="s">
        <v>29</v>
      </c>
      <c r="AJ284" s="24" t="s">
        <v>29</v>
      </c>
      <c r="AK284" s="24" t="s">
        <v>29</v>
      </c>
      <c r="AL284" s="24" t="s">
        <v>29</v>
      </c>
      <c r="AM284" s="24" t="s">
        <v>29</v>
      </c>
      <c r="AN284" s="24" t="s">
        <v>29</v>
      </c>
      <c r="AO284" s="24" t="s">
        <v>29</v>
      </c>
      <c r="AP284" s="24" t="s">
        <v>29</v>
      </c>
      <c r="AQ284" s="24" t="s">
        <v>29</v>
      </c>
      <c r="AR284" s="24" t="s">
        <v>29</v>
      </c>
      <c r="AS284" s="24" t="s">
        <v>29</v>
      </c>
      <c r="AT284" s="24" t="s">
        <v>29</v>
      </c>
      <c r="AU284" s="24" t="s">
        <v>29</v>
      </c>
      <c r="AV284" s="24" t="s">
        <v>29</v>
      </c>
      <c r="AW284" s="24" t="s">
        <v>29</v>
      </c>
      <c r="AX284" s="24" t="s">
        <v>29</v>
      </c>
      <c r="AY284" s="24" t="s">
        <v>29</v>
      </c>
      <c r="AZ284" s="24" t="s">
        <v>29</v>
      </c>
      <c r="BA284" s="24" t="s">
        <v>29</v>
      </c>
      <c r="BB284" s="24" t="s">
        <v>29</v>
      </c>
      <c r="BC284" s="24" t="s">
        <v>29</v>
      </c>
      <c r="BD284" s="24" t="s">
        <v>29</v>
      </c>
      <c r="BE284" s="24" t="s">
        <v>29</v>
      </c>
      <c r="BF284" s="24" t="s">
        <v>29</v>
      </c>
      <c r="BG284" s="24" t="s">
        <v>29</v>
      </c>
      <c r="BH284" s="24" t="s">
        <v>29</v>
      </c>
      <c r="BI284" s="24" t="s">
        <v>29</v>
      </c>
      <c r="BJ284" s="24" t="s">
        <v>29</v>
      </c>
      <c r="BK284" s="24" t="s">
        <v>29</v>
      </c>
      <c r="BL284" s="24" t="s">
        <v>29</v>
      </c>
      <c r="BM284" s="24" t="s">
        <v>29</v>
      </c>
      <c r="BN284" s="24" t="s">
        <v>29</v>
      </c>
      <c r="BO284" s="24" t="s">
        <v>29</v>
      </c>
      <c r="BP284" s="24" t="s">
        <v>29</v>
      </c>
      <c r="BQ284" s="24" t="s">
        <v>29</v>
      </c>
      <c r="BR284" s="24" t="s">
        <v>29</v>
      </c>
      <c r="BS284" s="24" t="s">
        <v>29</v>
      </c>
      <c r="BT284" s="24" t="s">
        <v>29</v>
      </c>
      <c r="BU284" s="24" t="s">
        <v>29</v>
      </c>
      <c r="BV284" s="24" t="s">
        <v>29</v>
      </c>
      <c r="BW284" s="24" t="s">
        <v>29</v>
      </c>
      <c r="BX284" s="24" t="s">
        <v>29</v>
      </c>
      <c r="BY284" s="24" t="s">
        <v>29</v>
      </c>
      <c r="BZ284" s="24" t="s">
        <v>29</v>
      </c>
      <c r="CA284" s="24" t="s">
        <v>29</v>
      </c>
      <c r="CB284" s="24" t="s">
        <v>29</v>
      </c>
    </row>
    <row r="285" spans="2:80" s="1" customFormat="1" ht="13.9" customHeight="1">
      <c r="B285" s="57" t="s">
        <v>29</v>
      </c>
      <c r="C285" s="57" t="s">
        <v>29</v>
      </c>
      <c r="D285" s="57" t="s">
        <v>29</v>
      </c>
      <c r="E285" s="61"/>
      <c r="G285" s="24" t="s">
        <v>29</v>
      </c>
      <c r="H285" s="24" t="s">
        <v>29</v>
      </c>
      <c r="I285" s="24" t="s">
        <v>29</v>
      </c>
      <c r="J285" s="24" t="s">
        <v>29</v>
      </c>
      <c r="K285" s="24" t="s">
        <v>29</v>
      </c>
      <c r="L285" s="24" t="s">
        <v>29</v>
      </c>
      <c r="M285" s="24" t="s">
        <v>29</v>
      </c>
      <c r="N285" s="24" t="s">
        <v>29</v>
      </c>
      <c r="O285" s="24" t="s">
        <v>29</v>
      </c>
      <c r="P285" s="24" t="s">
        <v>29</v>
      </c>
      <c r="Q285" s="24" t="s">
        <v>29</v>
      </c>
      <c r="R285" s="24" t="s">
        <v>29</v>
      </c>
      <c r="S285" s="24" t="s">
        <v>29</v>
      </c>
      <c r="T285" s="24" t="s">
        <v>29</v>
      </c>
      <c r="U285" s="24" t="s">
        <v>29</v>
      </c>
      <c r="V285" s="24" t="s">
        <v>29</v>
      </c>
      <c r="W285" s="24" t="s">
        <v>29</v>
      </c>
      <c r="X285" s="24" t="s">
        <v>29</v>
      </c>
      <c r="Y285" s="24" t="s">
        <v>29</v>
      </c>
      <c r="Z285" s="24" t="s">
        <v>29</v>
      </c>
      <c r="AA285" s="24" t="s">
        <v>29</v>
      </c>
      <c r="AB285" s="24" t="s">
        <v>29</v>
      </c>
      <c r="AC285" s="24" t="s">
        <v>29</v>
      </c>
      <c r="AD285" s="24" t="s">
        <v>29</v>
      </c>
      <c r="AE285" s="24" t="s">
        <v>29</v>
      </c>
      <c r="AF285" s="24" t="s">
        <v>29</v>
      </c>
      <c r="AG285" s="24" t="s">
        <v>29</v>
      </c>
      <c r="AH285" s="24" t="s">
        <v>29</v>
      </c>
      <c r="AI285" s="24" t="s">
        <v>29</v>
      </c>
      <c r="AJ285" s="24" t="s">
        <v>29</v>
      </c>
      <c r="AK285" s="24" t="s">
        <v>29</v>
      </c>
      <c r="AL285" s="24" t="s">
        <v>29</v>
      </c>
      <c r="AM285" s="24" t="s">
        <v>29</v>
      </c>
      <c r="AN285" s="24" t="s">
        <v>29</v>
      </c>
      <c r="AO285" s="24" t="s">
        <v>29</v>
      </c>
      <c r="AP285" s="24" t="s">
        <v>29</v>
      </c>
      <c r="AQ285" s="24" t="s">
        <v>29</v>
      </c>
      <c r="AR285" s="24" t="s">
        <v>29</v>
      </c>
      <c r="AS285" s="24" t="s">
        <v>29</v>
      </c>
      <c r="AT285" s="24" t="s">
        <v>29</v>
      </c>
      <c r="AU285" s="24" t="s">
        <v>29</v>
      </c>
      <c r="AV285" s="24" t="s">
        <v>29</v>
      </c>
      <c r="AW285" s="24" t="s">
        <v>29</v>
      </c>
      <c r="AX285" s="24" t="s">
        <v>29</v>
      </c>
      <c r="AY285" s="24" t="s">
        <v>29</v>
      </c>
      <c r="AZ285" s="24" t="s">
        <v>767</v>
      </c>
      <c r="BA285" s="24" t="s">
        <v>29</v>
      </c>
      <c r="BB285" s="24" t="s">
        <v>29</v>
      </c>
      <c r="BC285" s="24" t="s">
        <v>29</v>
      </c>
      <c r="BD285" s="24" t="s">
        <v>29</v>
      </c>
      <c r="BE285" s="24" t="s">
        <v>29</v>
      </c>
      <c r="BF285" s="24" t="s">
        <v>29</v>
      </c>
      <c r="BG285" s="24" t="s">
        <v>29</v>
      </c>
      <c r="BH285" s="24" t="s">
        <v>29</v>
      </c>
      <c r="BI285" s="24" t="s">
        <v>29</v>
      </c>
      <c r="BJ285" s="24" t="s">
        <v>29</v>
      </c>
      <c r="BK285" s="24" t="s">
        <v>29</v>
      </c>
      <c r="BL285" s="24" t="s">
        <v>29</v>
      </c>
      <c r="BM285" s="24" t="s">
        <v>29</v>
      </c>
      <c r="BN285" s="24" t="s">
        <v>29</v>
      </c>
      <c r="BO285" s="24" t="s">
        <v>29</v>
      </c>
      <c r="BP285" s="24" t="s">
        <v>29</v>
      </c>
      <c r="BQ285" s="24" t="s">
        <v>29</v>
      </c>
      <c r="BR285" s="24" t="s">
        <v>29</v>
      </c>
      <c r="BS285" s="24" t="s">
        <v>29</v>
      </c>
      <c r="BT285" s="24" t="s">
        <v>29</v>
      </c>
      <c r="BU285" s="24" t="s">
        <v>29</v>
      </c>
      <c r="BV285" s="24" t="s">
        <v>29</v>
      </c>
      <c r="BW285" s="24" t="s">
        <v>29</v>
      </c>
      <c r="BX285" s="24" t="s">
        <v>29</v>
      </c>
      <c r="BY285" s="24" t="s">
        <v>29</v>
      </c>
      <c r="BZ285" s="24" t="s">
        <v>29</v>
      </c>
      <c r="CA285" s="24" t="s">
        <v>29</v>
      </c>
      <c r="CB285" s="24" t="s">
        <v>29</v>
      </c>
    </row>
    <row r="286" spans="2:80" s="1" customFormat="1" ht="13.9" customHeight="1">
      <c r="B286" s="57" t="s">
        <v>29</v>
      </c>
      <c r="C286" s="57" t="s">
        <v>29</v>
      </c>
      <c r="D286" s="57" t="s">
        <v>29</v>
      </c>
      <c r="E286" s="61"/>
      <c r="G286" s="24" t="s">
        <v>29</v>
      </c>
      <c r="H286" s="24" t="s">
        <v>29</v>
      </c>
      <c r="I286" s="24" t="s">
        <v>29</v>
      </c>
      <c r="J286" s="24" t="s">
        <v>29</v>
      </c>
      <c r="K286" s="24" t="s">
        <v>29</v>
      </c>
      <c r="L286" s="24" t="s">
        <v>29</v>
      </c>
      <c r="M286" s="24" t="s">
        <v>29</v>
      </c>
      <c r="N286" s="24" t="s">
        <v>29</v>
      </c>
      <c r="O286" s="24" t="s">
        <v>29</v>
      </c>
      <c r="P286" s="24" t="s">
        <v>29</v>
      </c>
      <c r="Q286" s="24" t="s">
        <v>29</v>
      </c>
      <c r="R286" s="24" t="s">
        <v>29</v>
      </c>
      <c r="S286" s="24" t="s">
        <v>29</v>
      </c>
      <c r="T286" s="24" t="s">
        <v>29</v>
      </c>
      <c r="U286" s="24" t="s">
        <v>29</v>
      </c>
      <c r="V286" s="24" t="s">
        <v>29</v>
      </c>
      <c r="W286" s="24" t="s">
        <v>29</v>
      </c>
      <c r="X286" s="24" t="s">
        <v>29</v>
      </c>
      <c r="Y286" s="24" t="s">
        <v>29</v>
      </c>
      <c r="Z286" s="24" t="s">
        <v>29</v>
      </c>
      <c r="AA286" s="24" t="s">
        <v>29</v>
      </c>
      <c r="AB286" s="24" t="s">
        <v>29</v>
      </c>
      <c r="AC286" s="24" t="s">
        <v>29</v>
      </c>
      <c r="AD286" s="24" t="s">
        <v>29</v>
      </c>
      <c r="AE286" s="24" t="s">
        <v>29</v>
      </c>
      <c r="AF286" s="24" t="s">
        <v>29</v>
      </c>
      <c r="AG286" s="24" t="s">
        <v>29</v>
      </c>
      <c r="AH286" s="24" t="s">
        <v>29</v>
      </c>
      <c r="AI286" s="24" t="s">
        <v>29</v>
      </c>
      <c r="AJ286" s="24" t="s">
        <v>29</v>
      </c>
      <c r="AK286" s="24" t="s">
        <v>29</v>
      </c>
      <c r="AL286" s="24" t="s">
        <v>29</v>
      </c>
      <c r="AM286" s="24" t="s">
        <v>29</v>
      </c>
      <c r="AN286" s="24" t="s">
        <v>29</v>
      </c>
      <c r="AO286" s="24" t="s">
        <v>29</v>
      </c>
      <c r="AP286" s="24" t="s">
        <v>29</v>
      </c>
      <c r="AQ286" s="24" t="s">
        <v>29</v>
      </c>
      <c r="AR286" s="24" t="s">
        <v>29</v>
      </c>
      <c r="AS286" s="24" t="s">
        <v>29</v>
      </c>
      <c r="AT286" s="24" t="s">
        <v>29</v>
      </c>
      <c r="AU286" s="24" t="s">
        <v>29</v>
      </c>
      <c r="AV286" s="24" t="s">
        <v>29</v>
      </c>
      <c r="AW286" s="24" t="s">
        <v>29</v>
      </c>
      <c r="AX286" s="24" t="s">
        <v>29</v>
      </c>
      <c r="AY286" s="24" t="s">
        <v>29</v>
      </c>
      <c r="AZ286" s="24" t="s">
        <v>29</v>
      </c>
      <c r="BA286" s="24" t="s">
        <v>29</v>
      </c>
      <c r="BB286" s="24" t="s">
        <v>29</v>
      </c>
      <c r="BC286" s="24" t="s">
        <v>29</v>
      </c>
      <c r="BD286" s="24" t="s">
        <v>29</v>
      </c>
      <c r="BE286" s="24" t="s">
        <v>29</v>
      </c>
      <c r="BF286" s="24" t="s">
        <v>29</v>
      </c>
      <c r="BG286" s="24" t="s">
        <v>29</v>
      </c>
      <c r="BH286" s="24" t="s">
        <v>29</v>
      </c>
      <c r="BI286" s="24" t="s">
        <v>29</v>
      </c>
      <c r="BJ286" s="24" t="s">
        <v>29</v>
      </c>
      <c r="BK286" s="24" t="s">
        <v>29</v>
      </c>
      <c r="BL286" s="24" t="s">
        <v>29</v>
      </c>
      <c r="BM286" s="24" t="s">
        <v>29</v>
      </c>
      <c r="BN286" s="24" t="s">
        <v>29</v>
      </c>
      <c r="BO286" s="24" t="s">
        <v>29</v>
      </c>
      <c r="BP286" s="24" t="s">
        <v>29</v>
      </c>
      <c r="BQ286" s="24" t="s">
        <v>29</v>
      </c>
      <c r="BR286" s="24" t="s">
        <v>29</v>
      </c>
      <c r="BS286" s="24" t="s">
        <v>29</v>
      </c>
      <c r="BT286" s="24" t="s">
        <v>29</v>
      </c>
      <c r="BU286" s="24" t="s">
        <v>29</v>
      </c>
      <c r="BV286" s="24" t="s">
        <v>29</v>
      </c>
      <c r="BW286" s="24" t="s">
        <v>29</v>
      </c>
      <c r="BX286" s="24" t="s">
        <v>29</v>
      </c>
      <c r="BY286" s="24" t="s">
        <v>29</v>
      </c>
      <c r="BZ286" s="24" t="s">
        <v>29</v>
      </c>
      <c r="CA286" s="24" t="s">
        <v>29</v>
      </c>
      <c r="CB286" s="24" t="s">
        <v>29</v>
      </c>
    </row>
    <row r="287" spans="2:80" s="1" customFormat="1" ht="13.9" customHeight="1">
      <c r="B287" s="57" t="s">
        <v>29</v>
      </c>
      <c r="C287" s="57" t="s">
        <v>29</v>
      </c>
      <c r="D287" s="57" t="s">
        <v>29</v>
      </c>
      <c r="E287" s="61"/>
      <c r="G287" s="24" t="s">
        <v>29</v>
      </c>
      <c r="H287" s="24" t="s">
        <v>29</v>
      </c>
      <c r="I287" s="24" t="s">
        <v>29</v>
      </c>
      <c r="J287" s="24" t="s">
        <v>29</v>
      </c>
      <c r="K287" s="24" t="s">
        <v>29</v>
      </c>
      <c r="L287" s="24" t="s">
        <v>29</v>
      </c>
      <c r="M287" s="24" t="s">
        <v>29</v>
      </c>
      <c r="N287" s="24" t="s">
        <v>29</v>
      </c>
      <c r="O287" s="24" t="s">
        <v>29</v>
      </c>
      <c r="P287" s="24" t="s">
        <v>29</v>
      </c>
      <c r="Q287" s="24" t="s">
        <v>29</v>
      </c>
      <c r="R287" s="24" t="s">
        <v>29</v>
      </c>
      <c r="S287" s="24" t="s">
        <v>29</v>
      </c>
      <c r="T287" s="24" t="s">
        <v>29</v>
      </c>
      <c r="U287" s="24" t="s">
        <v>29</v>
      </c>
      <c r="V287" s="24" t="s">
        <v>29</v>
      </c>
      <c r="W287" s="24" t="s">
        <v>29</v>
      </c>
      <c r="X287" s="24" t="s">
        <v>29</v>
      </c>
      <c r="Y287" s="24" t="s">
        <v>29</v>
      </c>
      <c r="Z287" s="24" t="s">
        <v>29</v>
      </c>
      <c r="AA287" s="24" t="s">
        <v>29</v>
      </c>
      <c r="AB287" s="24" t="s">
        <v>29</v>
      </c>
      <c r="AC287" s="24" t="s">
        <v>29</v>
      </c>
      <c r="AD287" s="24" t="s">
        <v>29</v>
      </c>
      <c r="AE287" s="24" t="s">
        <v>29</v>
      </c>
      <c r="AF287" s="24" t="s">
        <v>29</v>
      </c>
      <c r="AG287" s="24" t="s">
        <v>29</v>
      </c>
      <c r="AH287" s="24" t="s">
        <v>29</v>
      </c>
      <c r="AI287" s="24" t="s">
        <v>29</v>
      </c>
      <c r="AJ287" s="24" t="s">
        <v>29</v>
      </c>
      <c r="AK287" s="24" t="s">
        <v>29</v>
      </c>
      <c r="AL287" s="24" t="s">
        <v>29</v>
      </c>
      <c r="AM287" s="24" t="s">
        <v>29</v>
      </c>
      <c r="AN287" s="24" t="s">
        <v>29</v>
      </c>
      <c r="AO287" s="24" t="s">
        <v>29</v>
      </c>
      <c r="AP287" s="24" t="s">
        <v>29</v>
      </c>
      <c r="AQ287" s="24" t="s">
        <v>29</v>
      </c>
      <c r="AR287" s="24" t="s">
        <v>29</v>
      </c>
      <c r="AS287" s="24" t="s">
        <v>29</v>
      </c>
      <c r="AT287" s="24" t="s">
        <v>29</v>
      </c>
      <c r="AU287" s="24" t="s">
        <v>29</v>
      </c>
      <c r="AV287" s="24" t="s">
        <v>29</v>
      </c>
      <c r="AW287" s="24" t="s">
        <v>29</v>
      </c>
      <c r="AX287" s="24" t="s">
        <v>29</v>
      </c>
      <c r="AY287" s="24" t="s">
        <v>29</v>
      </c>
      <c r="AZ287" s="24" t="s">
        <v>29</v>
      </c>
      <c r="BA287" s="24" t="s">
        <v>29</v>
      </c>
      <c r="BB287" s="24" t="s">
        <v>29</v>
      </c>
      <c r="BC287" s="24" t="s">
        <v>29</v>
      </c>
      <c r="BD287" s="24" t="s">
        <v>29</v>
      </c>
      <c r="BE287" s="24" t="s">
        <v>29</v>
      </c>
      <c r="BF287" s="24" t="s">
        <v>29</v>
      </c>
      <c r="BG287" s="24" t="s">
        <v>29</v>
      </c>
      <c r="BH287" s="24" t="s">
        <v>29</v>
      </c>
      <c r="BI287" s="24" t="s">
        <v>29</v>
      </c>
      <c r="BJ287" s="24" t="s">
        <v>29</v>
      </c>
      <c r="BK287" s="24" t="s">
        <v>29</v>
      </c>
      <c r="BL287" s="24" t="s">
        <v>29</v>
      </c>
      <c r="BM287" s="24" t="s">
        <v>29</v>
      </c>
      <c r="BN287" s="24" t="s">
        <v>29</v>
      </c>
      <c r="BO287" s="24" t="s">
        <v>29</v>
      </c>
      <c r="BP287" s="24" t="s">
        <v>29</v>
      </c>
      <c r="BQ287" s="24" t="s">
        <v>29</v>
      </c>
      <c r="BR287" s="24" t="s">
        <v>29</v>
      </c>
      <c r="BS287" s="24" t="s">
        <v>29</v>
      </c>
      <c r="BT287" s="24" t="s">
        <v>29</v>
      </c>
      <c r="BU287" s="24" t="s">
        <v>29</v>
      </c>
      <c r="BV287" s="24" t="s">
        <v>29</v>
      </c>
      <c r="BW287" s="24" t="s">
        <v>29</v>
      </c>
      <c r="BX287" s="24" t="s">
        <v>29</v>
      </c>
      <c r="BY287" s="24" t="s">
        <v>29</v>
      </c>
      <c r="BZ287" s="24" t="s">
        <v>29</v>
      </c>
      <c r="CA287" s="24" t="s">
        <v>29</v>
      </c>
      <c r="CB287" s="24" t="s">
        <v>29</v>
      </c>
    </row>
    <row r="288" spans="2:80" s="1" customFormat="1" ht="13.9" customHeight="1">
      <c r="B288" s="57" t="s">
        <v>29</v>
      </c>
      <c r="C288" s="57" t="s">
        <v>29</v>
      </c>
      <c r="D288" s="57" t="s">
        <v>29</v>
      </c>
      <c r="E288" s="61"/>
      <c r="G288" s="24" t="s">
        <v>29</v>
      </c>
      <c r="H288" s="24" t="s">
        <v>29</v>
      </c>
      <c r="I288" s="24" t="s">
        <v>29</v>
      </c>
      <c r="J288" s="24" t="s">
        <v>29</v>
      </c>
      <c r="K288" s="24" t="s">
        <v>29</v>
      </c>
      <c r="L288" s="24" t="s">
        <v>29</v>
      </c>
      <c r="M288" s="24" t="s">
        <v>29</v>
      </c>
      <c r="N288" s="24" t="s">
        <v>29</v>
      </c>
      <c r="O288" s="24" t="s">
        <v>29</v>
      </c>
      <c r="P288" s="24" t="s">
        <v>29</v>
      </c>
      <c r="Q288" s="24" t="s">
        <v>29</v>
      </c>
      <c r="R288" s="24" t="s">
        <v>29</v>
      </c>
      <c r="S288" s="24" t="s">
        <v>29</v>
      </c>
      <c r="T288" s="24" t="s">
        <v>29</v>
      </c>
      <c r="U288" s="24" t="s">
        <v>29</v>
      </c>
      <c r="V288" s="24" t="s">
        <v>29</v>
      </c>
      <c r="W288" s="24" t="s">
        <v>29</v>
      </c>
      <c r="X288" s="24" t="s">
        <v>29</v>
      </c>
      <c r="Y288" s="24" t="s">
        <v>29</v>
      </c>
      <c r="Z288" s="24" t="s">
        <v>29</v>
      </c>
      <c r="AA288" s="24" t="s">
        <v>29</v>
      </c>
      <c r="AB288" s="24" t="s">
        <v>29</v>
      </c>
      <c r="AC288" s="24" t="s">
        <v>29</v>
      </c>
      <c r="AD288" s="24" t="s">
        <v>29</v>
      </c>
      <c r="AE288" s="24" t="s">
        <v>29</v>
      </c>
      <c r="AF288" s="24" t="s">
        <v>29</v>
      </c>
      <c r="AG288" s="24" t="s">
        <v>29</v>
      </c>
      <c r="AH288" s="24" t="s">
        <v>29</v>
      </c>
      <c r="AI288" s="24" t="s">
        <v>29</v>
      </c>
      <c r="AJ288" s="24" t="s">
        <v>29</v>
      </c>
      <c r="AK288" s="24" t="s">
        <v>29</v>
      </c>
      <c r="AL288" s="24" t="s">
        <v>29</v>
      </c>
      <c r="AM288" s="24" t="s">
        <v>29</v>
      </c>
      <c r="AN288" s="24" t="s">
        <v>29</v>
      </c>
      <c r="AO288" s="24" t="s">
        <v>29</v>
      </c>
      <c r="AP288" s="24" t="s">
        <v>29</v>
      </c>
      <c r="AQ288" s="24" t="s">
        <v>29</v>
      </c>
      <c r="AR288" s="24" t="s">
        <v>29</v>
      </c>
      <c r="AS288" s="24" t="s">
        <v>29</v>
      </c>
      <c r="AT288" s="24" t="s">
        <v>29</v>
      </c>
      <c r="AU288" s="24" t="s">
        <v>29</v>
      </c>
      <c r="AV288" s="24" t="s">
        <v>29</v>
      </c>
      <c r="AW288" s="24" t="s">
        <v>29</v>
      </c>
      <c r="AX288" s="24" t="s">
        <v>29</v>
      </c>
      <c r="AY288" s="24" t="s">
        <v>29</v>
      </c>
      <c r="AZ288" s="24" t="s">
        <v>29</v>
      </c>
      <c r="BA288" s="24" t="s">
        <v>29</v>
      </c>
      <c r="BB288" s="24" t="s">
        <v>29</v>
      </c>
      <c r="BC288" s="24" t="s">
        <v>29</v>
      </c>
      <c r="BD288" s="24" t="s">
        <v>29</v>
      </c>
      <c r="BE288" s="24" t="s">
        <v>29</v>
      </c>
      <c r="BF288" s="24" t="s">
        <v>29</v>
      </c>
      <c r="BG288" s="24" t="s">
        <v>29</v>
      </c>
      <c r="BH288" s="24" t="s">
        <v>29</v>
      </c>
      <c r="BI288" s="24" t="s">
        <v>29</v>
      </c>
      <c r="BJ288" s="24" t="s">
        <v>29</v>
      </c>
      <c r="BK288" s="24" t="s">
        <v>29</v>
      </c>
      <c r="BL288" s="24" t="s">
        <v>29</v>
      </c>
      <c r="BM288" s="24" t="s">
        <v>29</v>
      </c>
      <c r="BN288" s="24" t="s">
        <v>29</v>
      </c>
      <c r="BO288" s="24" t="s">
        <v>29</v>
      </c>
      <c r="BP288" s="24" t="s">
        <v>29</v>
      </c>
      <c r="BQ288" s="24" t="s">
        <v>29</v>
      </c>
      <c r="BR288" s="24" t="s">
        <v>29</v>
      </c>
      <c r="BS288" s="24" t="s">
        <v>29</v>
      </c>
      <c r="BT288" s="24" t="s">
        <v>29</v>
      </c>
      <c r="BU288" s="24" t="s">
        <v>29</v>
      </c>
      <c r="BV288" s="24" t="s">
        <v>29</v>
      </c>
      <c r="BW288" s="24" t="s">
        <v>29</v>
      </c>
      <c r="BX288" s="24" t="s">
        <v>29</v>
      </c>
      <c r="BY288" s="24" t="s">
        <v>29</v>
      </c>
      <c r="BZ288" s="24" t="s">
        <v>29</v>
      </c>
      <c r="CA288" s="24" t="s">
        <v>29</v>
      </c>
      <c r="CB288" s="24" t="s">
        <v>29</v>
      </c>
    </row>
    <row r="289" spans="2:80" s="1" customFormat="1" ht="13.9" customHeight="1">
      <c r="B289" s="57" t="s">
        <v>29</v>
      </c>
      <c r="C289" s="57" t="s">
        <v>29</v>
      </c>
      <c r="D289" s="57" t="s">
        <v>29</v>
      </c>
      <c r="E289" s="61"/>
      <c r="G289" s="24" t="s">
        <v>29</v>
      </c>
      <c r="H289" s="24" t="s">
        <v>29</v>
      </c>
      <c r="I289" s="24" t="s">
        <v>29</v>
      </c>
      <c r="J289" s="24" t="s">
        <v>29</v>
      </c>
      <c r="K289" s="24" t="s">
        <v>29</v>
      </c>
      <c r="L289" s="24" t="s">
        <v>29</v>
      </c>
      <c r="M289" s="24" t="s">
        <v>29</v>
      </c>
      <c r="N289" s="24" t="s">
        <v>29</v>
      </c>
      <c r="O289" s="24" t="s">
        <v>29</v>
      </c>
      <c r="P289" s="24" t="s">
        <v>29</v>
      </c>
      <c r="Q289" s="24" t="s">
        <v>29</v>
      </c>
      <c r="R289" s="24" t="s">
        <v>29</v>
      </c>
      <c r="S289" s="24" t="s">
        <v>29</v>
      </c>
      <c r="T289" s="24" t="s">
        <v>29</v>
      </c>
      <c r="U289" s="24" t="s">
        <v>29</v>
      </c>
      <c r="V289" s="24" t="s">
        <v>29</v>
      </c>
      <c r="W289" s="24" t="s">
        <v>29</v>
      </c>
      <c r="X289" s="24" t="s">
        <v>29</v>
      </c>
      <c r="Y289" s="24" t="s">
        <v>29</v>
      </c>
      <c r="Z289" s="24" t="s">
        <v>29</v>
      </c>
      <c r="AA289" s="24" t="s">
        <v>29</v>
      </c>
      <c r="AB289" s="24" t="s">
        <v>29</v>
      </c>
      <c r="AC289" s="24" t="s">
        <v>29</v>
      </c>
      <c r="AD289" s="24" t="s">
        <v>29</v>
      </c>
      <c r="AE289" s="24" t="s">
        <v>29</v>
      </c>
      <c r="AF289" s="24" t="s">
        <v>29</v>
      </c>
      <c r="AG289" s="24" t="s">
        <v>29</v>
      </c>
      <c r="AH289" s="24" t="s">
        <v>29</v>
      </c>
      <c r="AI289" s="24" t="s">
        <v>29</v>
      </c>
      <c r="AJ289" s="24" t="s">
        <v>29</v>
      </c>
      <c r="AK289" s="24" t="s">
        <v>29</v>
      </c>
      <c r="AL289" s="24" t="s">
        <v>29</v>
      </c>
      <c r="AM289" s="24" t="s">
        <v>29</v>
      </c>
      <c r="AN289" s="24" t="s">
        <v>29</v>
      </c>
      <c r="AO289" s="24" t="s">
        <v>29</v>
      </c>
      <c r="AP289" s="24" t="s">
        <v>29</v>
      </c>
      <c r="AQ289" s="24" t="s">
        <v>29</v>
      </c>
      <c r="AR289" s="24" t="s">
        <v>29</v>
      </c>
      <c r="AS289" s="24" t="s">
        <v>29</v>
      </c>
      <c r="AT289" s="24" t="s">
        <v>29</v>
      </c>
      <c r="AU289" s="24" t="s">
        <v>29</v>
      </c>
      <c r="AV289" s="24" t="s">
        <v>29</v>
      </c>
      <c r="AW289" s="24" t="s">
        <v>29</v>
      </c>
      <c r="AX289" s="24" t="s">
        <v>29</v>
      </c>
      <c r="AY289" s="24" t="s">
        <v>29</v>
      </c>
      <c r="AZ289" s="24" t="s">
        <v>29</v>
      </c>
      <c r="BA289" s="24" t="s">
        <v>29</v>
      </c>
      <c r="BB289" s="24" t="s">
        <v>29</v>
      </c>
      <c r="BC289" s="24" t="s">
        <v>29</v>
      </c>
      <c r="BD289" s="24" t="s">
        <v>29</v>
      </c>
      <c r="BE289" s="24" t="s">
        <v>29</v>
      </c>
      <c r="BF289" s="24" t="s">
        <v>29</v>
      </c>
      <c r="BG289" s="24" t="s">
        <v>29</v>
      </c>
      <c r="BH289" s="24" t="s">
        <v>29</v>
      </c>
      <c r="BI289" s="24" t="s">
        <v>29</v>
      </c>
      <c r="BJ289" s="24" t="s">
        <v>29</v>
      </c>
      <c r="BK289" s="24" t="s">
        <v>29</v>
      </c>
      <c r="BL289" s="24" t="s">
        <v>29</v>
      </c>
      <c r="BM289" s="24" t="s">
        <v>29</v>
      </c>
      <c r="BN289" s="24" t="s">
        <v>29</v>
      </c>
      <c r="BO289" s="24" t="s">
        <v>29</v>
      </c>
      <c r="BP289" s="24" t="s">
        <v>29</v>
      </c>
      <c r="BQ289" s="24" t="s">
        <v>29</v>
      </c>
      <c r="BR289" s="24" t="s">
        <v>29</v>
      </c>
      <c r="BS289" s="24" t="s">
        <v>29</v>
      </c>
      <c r="BT289" s="24" t="s">
        <v>29</v>
      </c>
      <c r="BU289" s="24" t="s">
        <v>29</v>
      </c>
      <c r="BV289" s="24" t="s">
        <v>29</v>
      </c>
      <c r="BW289" s="24" t="s">
        <v>29</v>
      </c>
      <c r="BX289" s="24" t="s">
        <v>29</v>
      </c>
      <c r="BY289" s="24" t="s">
        <v>29</v>
      </c>
      <c r="BZ289" s="24" t="s">
        <v>29</v>
      </c>
      <c r="CA289" s="24" t="s">
        <v>29</v>
      </c>
      <c r="CB289" s="24" t="s">
        <v>29</v>
      </c>
    </row>
    <row r="290" spans="2:80" s="1" customFormat="1" ht="13.9" customHeight="1">
      <c r="B290" s="57" t="s">
        <v>29</v>
      </c>
      <c r="C290" s="57" t="s">
        <v>29</v>
      </c>
      <c r="D290" s="57" t="s">
        <v>29</v>
      </c>
      <c r="E290" s="61"/>
      <c r="G290" s="24" t="s">
        <v>29</v>
      </c>
      <c r="H290" s="24" t="s">
        <v>29</v>
      </c>
      <c r="I290" s="24" t="s">
        <v>29</v>
      </c>
      <c r="J290" s="24" t="s">
        <v>29</v>
      </c>
      <c r="K290" s="24" t="s">
        <v>29</v>
      </c>
      <c r="L290" s="24" t="s">
        <v>29</v>
      </c>
      <c r="M290" s="24" t="s">
        <v>29</v>
      </c>
      <c r="N290" s="24" t="s">
        <v>29</v>
      </c>
      <c r="O290" s="24" t="s">
        <v>29</v>
      </c>
      <c r="P290" s="24" t="s">
        <v>29</v>
      </c>
      <c r="Q290" s="24" t="s">
        <v>29</v>
      </c>
      <c r="R290" s="24" t="s">
        <v>29</v>
      </c>
      <c r="S290" s="24" t="s">
        <v>29</v>
      </c>
      <c r="T290" s="24" t="s">
        <v>29</v>
      </c>
      <c r="U290" s="24" t="s">
        <v>29</v>
      </c>
      <c r="V290" s="24" t="s">
        <v>29</v>
      </c>
      <c r="W290" s="24" t="s">
        <v>29</v>
      </c>
      <c r="X290" s="24" t="s">
        <v>29</v>
      </c>
      <c r="Y290" s="24" t="s">
        <v>29</v>
      </c>
      <c r="Z290" s="24" t="s">
        <v>29</v>
      </c>
      <c r="AA290" s="24" t="s">
        <v>29</v>
      </c>
      <c r="AB290" s="24" t="s">
        <v>29</v>
      </c>
      <c r="AC290" s="24" t="s">
        <v>29</v>
      </c>
      <c r="AD290" s="24" t="s">
        <v>29</v>
      </c>
      <c r="AE290" s="24" t="s">
        <v>29</v>
      </c>
      <c r="AF290" s="24" t="s">
        <v>29</v>
      </c>
      <c r="AG290" s="24" t="s">
        <v>29</v>
      </c>
      <c r="AH290" s="24" t="s">
        <v>29</v>
      </c>
      <c r="AI290" s="24" t="s">
        <v>29</v>
      </c>
      <c r="AJ290" s="24" t="s">
        <v>29</v>
      </c>
      <c r="AK290" s="24" t="s">
        <v>29</v>
      </c>
      <c r="AL290" s="24" t="s">
        <v>29</v>
      </c>
      <c r="AM290" s="24" t="s">
        <v>29</v>
      </c>
      <c r="AN290" s="24" t="s">
        <v>29</v>
      </c>
      <c r="AO290" s="24" t="s">
        <v>29</v>
      </c>
      <c r="AP290" s="24" t="s">
        <v>29</v>
      </c>
      <c r="AQ290" s="24" t="s">
        <v>29</v>
      </c>
      <c r="AR290" s="24" t="s">
        <v>29</v>
      </c>
      <c r="AS290" s="24" t="s">
        <v>29</v>
      </c>
      <c r="AT290" s="24" t="s">
        <v>29</v>
      </c>
      <c r="AU290" s="24" t="s">
        <v>29</v>
      </c>
      <c r="AV290" s="24" t="s">
        <v>29</v>
      </c>
      <c r="AW290" s="24" t="s">
        <v>29</v>
      </c>
      <c r="AX290" s="24" t="s">
        <v>29</v>
      </c>
      <c r="AY290" s="24" t="s">
        <v>29</v>
      </c>
      <c r="AZ290" s="24" t="s">
        <v>29</v>
      </c>
      <c r="BA290" s="24" t="s">
        <v>29</v>
      </c>
      <c r="BB290" s="24" t="s">
        <v>29</v>
      </c>
      <c r="BC290" s="24" t="s">
        <v>29</v>
      </c>
      <c r="BD290" s="24" t="s">
        <v>29</v>
      </c>
      <c r="BE290" s="24" t="s">
        <v>29</v>
      </c>
      <c r="BF290" s="24" t="s">
        <v>29</v>
      </c>
      <c r="BG290" s="24" t="s">
        <v>29</v>
      </c>
      <c r="BH290" s="24" t="s">
        <v>29</v>
      </c>
      <c r="BI290" s="24" t="s">
        <v>29</v>
      </c>
      <c r="BJ290" s="24" t="s">
        <v>29</v>
      </c>
      <c r="BK290" s="24" t="s">
        <v>29</v>
      </c>
      <c r="BL290" s="24" t="s">
        <v>29</v>
      </c>
      <c r="BM290" s="24" t="s">
        <v>29</v>
      </c>
      <c r="BN290" s="24" t="s">
        <v>29</v>
      </c>
      <c r="BO290" s="24" t="s">
        <v>29</v>
      </c>
      <c r="BP290" s="24" t="s">
        <v>29</v>
      </c>
      <c r="BQ290" s="24" t="s">
        <v>29</v>
      </c>
      <c r="BR290" s="24" t="s">
        <v>29</v>
      </c>
      <c r="BS290" s="24" t="s">
        <v>29</v>
      </c>
      <c r="BT290" s="24" t="s">
        <v>29</v>
      </c>
      <c r="BU290" s="24" t="s">
        <v>29</v>
      </c>
      <c r="BV290" s="24" t="s">
        <v>29</v>
      </c>
      <c r="BW290" s="24" t="s">
        <v>29</v>
      </c>
      <c r="BX290" s="24" t="s">
        <v>29</v>
      </c>
      <c r="BY290" s="24" t="s">
        <v>29</v>
      </c>
      <c r="BZ290" s="24" t="s">
        <v>29</v>
      </c>
      <c r="CA290" s="24" t="s">
        <v>29</v>
      </c>
      <c r="CB290" s="24" t="s">
        <v>29</v>
      </c>
    </row>
    <row r="291" spans="2:80" s="1" customFormat="1" ht="13.9" customHeight="1">
      <c r="B291" s="57" t="s">
        <v>29</v>
      </c>
      <c r="C291" s="57" t="s">
        <v>29</v>
      </c>
      <c r="D291" s="57" t="s">
        <v>29</v>
      </c>
      <c r="E291" s="61"/>
      <c r="G291" s="24" t="s">
        <v>29</v>
      </c>
      <c r="H291" s="24" t="s">
        <v>29</v>
      </c>
      <c r="I291" s="24" t="s">
        <v>29</v>
      </c>
      <c r="J291" s="24" t="s">
        <v>29</v>
      </c>
      <c r="K291" s="24" t="s">
        <v>29</v>
      </c>
      <c r="L291" s="24" t="s">
        <v>29</v>
      </c>
      <c r="M291" s="24" t="s">
        <v>29</v>
      </c>
      <c r="N291" s="24" t="s">
        <v>29</v>
      </c>
      <c r="O291" s="24" t="s">
        <v>29</v>
      </c>
      <c r="P291" s="24" t="s">
        <v>29</v>
      </c>
      <c r="Q291" s="24" t="s">
        <v>29</v>
      </c>
      <c r="R291" s="24" t="s">
        <v>29</v>
      </c>
      <c r="S291" s="24" t="s">
        <v>29</v>
      </c>
      <c r="T291" s="24" t="s">
        <v>29</v>
      </c>
      <c r="U291" s="24" t="s">
        <v>29</v>
      </c>
      <c r="V291" s="24" t="s">
        <v>29</v>
      </c>
      <c r="W291" s="24" t="s">
        <v>29</v>
      </c>
      <c r="X291" s="24" t="s">
        <v>29</v>
      </c>
      <c r="Y291" s="24" t="s">
        <v>29</v>
      </c>
      <c r="Z291" s="24" t="s">
        <v>29</v>
      </c>
      <c r="AA291" s="24" t="s">
        <v>29</v>
      </c>
      <c r="AB291" s="24" t="s">
        <v>29</v>
      </c>
      <c r="AC291" s="24" t="s">
        <v>29</v>
      </c>
      <c r="AD291" s="24" t="s">
        <v>29</v>
      </c>
      <c r="AE291" s="24" t="s">
        <v>29</v>
      </c>
      <c r="AF291" s="24" t="s">
        <v>29</v>
      </c>
      <c r="AG291" s="24" t="s">
        <v>29</v>
      </c>
      <c r="AH291" s="24" t="s">
        <v>29</v>
      </c>
      <c r="AI291" s="24" t="s">
        <v>29</v>
      </c>
      <c r="AJ291" s="24" t="s">
        <v>29</v>
      </c>
      <c r="AK291" s="24" t="s">
        <v>29</v>
      </c>
      <c r="AL291" s="24" t="s">
        <v>29</v>
      </c>
      <c r="AM291" s="24" t="s">
        <v>29</v>
      </c>
      <c r="AN291" s="24" t="s">
        <v>29</v>
      </c>
      <c r="AO291" s="24" t="s">
        <v>29</v>
      </c>
      <c r="AP291" s="24" t="s">
        <v>29</v>
      </c>
      <c r="AQ291" s="24" t="s">
        <v>29</v>
      </c>
      <c r="AR291" s="24" t="s">
        <v>29</v>
      </c>
      <c r="AS291" s="24" t="s">
        <v>29</v>
      </c>
      <c r="AT291" s="24" t="s">
        <v>29</v>
      </c>
      <c r="AU291" s="24" t="s">
        <v>29</v>
      </c>
      <c r="AV291" s="24" t="s">
        <v>29</v>
      </c>
      <c r="AW291" s="24" t="s">
        <v>29</v>
      </c>
      <c r="AX291" s="24" t="s">
        <v>29</v>
      </c>
      <c r="AY291" s="24" t="s">
        <v>29</v>
      </c>
      <c r="AZ291" s="24" t="s">
        <v>29</v>
      </c>
      <c r="BA291" s="24" t="s">
        <v>29</v>
      </c>
      <c r="BB291" s="24" t="s">
        <v>29</v>
      </c>
      <c r="BC291" s="24" t="s">
        <v>29</v>
      </c>
      <c r="BD291" s="24" t="s">
        <v>29</v>
      </c>
      <c r="BE291" s="24" t="s">
        <v>29</v>
      </c>
      <c r="BF291" s="24" t="s">
        <v>29</v>
      </c>
      <c r="BG291" s="24" t="s">
        <v>29</v>
      </c>
      <c r="BH291" s="24" t="s">
        <v>29</v>
      </c>
      <c r="BI291" s="24" t="s">
        <v>29</v>
      </c>
      <c r="BJ291" s="24" t="s">
        <v>29</v>
      </c>
      <c r="BK291" s="24" t="s">
        <v>29</v>
      </c>
      <c r="BL291" s="24" t="s">
        <v>29</v>
      </c>
      <c r="BM291" s="24" t="s">
        <v>29</v>
      </c>
      <c r="BN291" s="24" t="s">
        <v>29</v>
      </c>
      <c r="BO291" s="24" t="s">
        <v>29</v>
      </c>
      <c r="BP291" s="24" t="s">
        <v>29</v>
      </c>
      <c r="BQ291" s="24" t="s">
        <v>29</v>
      </c>
      <c r="BR291" s="24" t="s">
        <v>29</v>
      </c>
      <c r="BS291" s="24" t="s">
        <v>29</v>
      </c>
      <c r="BT291" s="24" t="s">
        <v>29</v>
      </c>
      <c r="BU291" s="24" t="s">
        <v>29</v>
      </c>
      <c r="BV291" s="24" t="s">
        <v>29</v>
      </c>
      <c r="BW291" s="24" t="s">
        <v>29</v>
      </c>
      <c r="BX291" s="24" t="s">
        <v>29</v>
      </c>
      <c r="BY291" s="24" t="s">
        <v>29</v>
      </c>
      <c r="BZ291" s="24" t="s">
        <v>29</v>
      </c>
      <c r="CA291" s="24" t="s">
        <v>29</v>
      </c>
      <c r="CB291" s="24" t="s">
        <v>29</v>
      </c>
    </row>
    <row r="292" spans="2:80" s="1" customFormat="1" ht="13.9" customHeight="1">
      <c r="B292" s="57" t="s">
        <v>29</v>
      </c>
      <c r="C292" s="57" t="s">
        <v>29</v>
      </c>
      <c r="D292" s="57" t="s">
        <v>29</v>
      </c>
      <c r="E292" s="61"/>
      <c r="G292" s="24" t="s">
        <v>29</v>
      </c>
      <c r="H292" s="24" t="s">
        <v>29</v>
      </c>
      <c r="I292" s="24" t="s">
        <v>29</v>
      </c>
      <c r="J292" s="24" t="s">
        <v>29</v>
      </c>
      <c r="K292" s="24" t="s">
        <v>29</v>
      </c>
      <c r="L292" s="24" t="s">
        <v>29</v>
      </c>
      <c r="M292" s="24" t="s">
        <v>29</v>
      </c>
      <c r="N292" s="24" t="s">
        <v>29</v>
      </c>
      <c r="O292" s="24" t="s">
        <v>29</v>
      </c>
      <c r="P292" s="24" t="s">
        <v>29</v>
      </c>
      <c r="Q292" s="24" t="s">
        <v>29</v>
      </c>
      <c r="R292" s="24" t="s">
        <v>29</v>
      </c>
      <c r="S292" s="24" t="s">
        <v>29</v>
      </c>
      <c r="T292" s="24" t="s">
        <v>29</v>
      </c>
      <c r="U292" s="24" t="s">
        <v>29</v>
      </c>
      <c r="V292" s="24" t="s">
        <v>29</v>
      </c>
      <c r="W292" s="24" t="s">
        <v>29</v>
      </c>
      <c r="X292" s="24" t="s">
        <v>29</v>
      </c>
      <c r="Y292" s="24" t="s">
        <v>29</v>
      </c>
      <c r="Z292" s="24" t="s">
        <v>29</v>
      </c>
      <c r="AA292" s="24" t="s">
        <v>29</v>
      </c>
      <c r="AB292" s="24" t="s">
        <v>29</v>
      </c>
      <c r="AC292" s="24" t="s">
        <v>29</v>
      </c>
      <c r="AD292" s="24" t="s">
        <v>29</v>
      </c>
      <c r="AE292" s="24" t="s">
        <v>29</v>
      </c>
      <c r="AF292" s="24" t="s">
        <v>29</v>
      </c>
      <c r="AG292" s="24" t="s">
        <v>29</v>
      </c>
      <c r="AH292" s="24" t="s">
        <v>29</v>
      </c>
      <c r="AI292" s="24" t="s">
        <v>29</v>
      </c>
      <c r="AJ292" s="24" t="s">
        <v>29</v>
      </c>
      <c r="AK292" s="24" t="s">
        <v>29</v>
      </c>
      <c r="AL292" s="24" t="s">
        <v>29</v>
      </c>
      <c r="AM292" s="24" t="s">
        <v>29</v>
      </c>
      <c r="AN292" s="24" t="s">
        <v>29</v>
      </c>
      <c r="AO292" s="24" t="s">
        <v>29</v>
      </c>
      <c r="AP292" s="24" t="s">
        <v>29</v>
      </c>
      <c r="AQ292" s="24" t="s">
        <v>29</v>
      </c>
      <c r="AR292" s="24" t="s">
        <v>29</v>
      </c>
      <c r="AS292" s="24" t="s">
        <v>29</v>
      </c>
      <c r="AT292" s="24" t="s">
        <v>29</v>
      </c>
      <c r="AU292" s="24" t="s">
        <v>29</v>
      </c>
      <c r="AV292" s="24" t="s">
        <v>29</v>
      </c>
      <c r="AW292" s="24" t="s">
        <v>29</v>
      </c>
      <c r="AX292" s="24" t="s">
        <v>29</v>
      </c>
      <c r="AY292" s="24" t="s">
        <v>29</v>
      </c>
      <c r="AZ292" s="24" t="s">
        <v>29</v>
      </c>
      <c r="BA292" s="24" t="s">
        <v>29</v>
      </c>
      <c r="BB292" s="24" t="s">
        <v>29</v>
      </c>
      <c r="BC292" s="24" t="s">
        <v>29</v>
      </c>
      <c r="BD292" s="24" t="s">
        <v>29</v>
      </c>
      <c r="BE292" s="24" t="s">
        <v>29</v>
      </c>
      <c r="BF292" s="24" t="s">
        <v>29</v>
      </c>
      <c r="BG292" s="24" t="s">
        <v>29</v>
      </c>
      <c r="BH292" s="24" t="s">
        <v>29</v>
      </c>
      <c r="BI292" s="24" t="s">
        <v>29</v>
      </c>
      <c r="BJ292" s="24" t="s">
        <v>29</v>
      </c>
      <c r="BK292" s="24" t="s">
        <v>29</v>
      </c>
      <c r="BL292" s="24" t="s">
        <v>29</v>
      </c>
      <c r="BM292" s="24" t="s">
        <v>29</v>
      </c>
      <c r="BN292" s="24" t="s">
        <v>29</v>
      </c>
      <c r="BO292" s="24" t="s">
        <v>29</v>
      </c>
      <c r="BP292" s="24" t="s">
        <v>29</v>
      </c>
      <c r="BQ292" s="24" t="s">
        <v>29</v>
      </c>
      <c r="BR292" s="24" t="s">
        <v>29</v>
      </c>
      <c r="BS292" s="24" t="s">
        <v>29</v>
      </c>
      <c r="BT292" s="24" t="s">
        <v>29</v>
      </c>
      <c r="BU292" s="24" t="s">
        <v>29</v>
      </c>
      <c r="BV292" s="24" t="s">
        <v>29</v>
      </c>
      <c r="BW292" s="24" t="s">
        <v>29</v>
      </c>
      <c r="BX292" s="24" t="s">
        <v>29</v>
      </c>
      <c r="BY292" s="24" t="s">
        <v>29</v>
      </c>
      <c r="BZ292" s="24" t="s">
        <v>29</v>
      </c>
      <c r="CA292" s="24" t="s">
        <v>29</v>
      </c>
      <c r="CB292" s="24" t="s">
        <v>29</v>
      </c>
    </row>
    <row r="293" spans="2:80" s="1" customFormat="1" ht="13.9" customHeight="1">
      <c r="B293" s="57" t="s">
        <v>29</v>
      </c>
      <c r="C293" s="57" t="s">
        <v>29</v>
      </c>
      <c r="D293" s="57" t="s">
        <v>29</v>
      </c>
      <c r="E293" s="61"/>
      <c r="G293" s="24" t="s">
        <v>29</v>
      </c>
      <c r="H293" s="24" t="s">
        <v>29</v>
      </c>
      <c r="I293" s="24" t="s">
        <v>29</v>
      </c>
      <c r="J293" s="24" t="s">
        <v>29</v>
      </c>
      <c r="K293" s="24" t="s">
        <v>29</v>
      </c>
      <c r="L293" s="24" t="s">
        <v>29</v>
      </c>
      <c r="M293" s="24" t="s">
        <v>29</v>
      </c>
      <c r="N293" s="24" t="s">
        <v>29</v>
      </c>
      <c r="O293" s="24" t="s">
        <v>29</v>
      </c>
      <c r="P293" s="24" t="s">
        <v>29</v>
      </c>
      <c r="Q293" s="24" t="s">
        <v>29</v>
      </c>
      <c r="R293" s="24" t="s">
        <v>29</v>
      </c>
      <c r="S293" s="24" t="s">
        <v>29</v>
      </c>
      <c r="T293" s="24" t="s">
        <v>29</v>
      </c>
      <c r="U293" s="24" t="s">
        <v>29</v>
      </c>
      <c r="V293" s="24" t="s">
        <v>29</v>
      </c>
      <c r="W293" s="24" t="s">
        <v>29</v>
      </c>
      <c r="X293" s="24" t="s">
        <v>29</v>
      </c>
      <c r="Y293" s="24" t="s">
        <v>29</v>
      </c>
      <c r="Z293" s="24" t="s">
        <v>29</v>
      </c>
      <c r="AA293" s="24" t="s">
        <v>29</v>
      </c>
      <c r="AB293" s="24" t="s">
        <v>29</v>
      </c>
      <c r="AC293" s="24" t="s">
        <v>29</v>
      </c>
      <c r="AD293" s="24" t="s">
        <v>29</v>
      </c>
      <c r="AE293" s="24" t="s">
        <v>29</v>
      </c>
      <c r="AF293" s="24" t="s">
        <v>29</v>
      </c>
      <c r="AG293" s="24" t="s">
        <v>29</v>
      </c>
      <c r="AH293" s="24" t="s">
        <v>29</v>
      </c>
      <c r="AI293" s="24" t="s">
        <v>29</v>
      </c>
      <c r="AJ293" s="24" t="s">
        <v>29</v>
      </c>
      <c r="AK293" s="24" t="s">
        <v>29</v>
      </c>
      <c r="AL293" s="24" t="s">
        <v>29</v>
      </c>
      <c r="AM293" s="24" t="s">
        <v>29</v>
      </c>
      <c r="AN293" s="24" t="s">
        <v>29</v>
      </c>
      <c r="AO293" s="24" t="s">
        <v>29</v>
      </c>
      <c r="AP293" s="24" t="s">
        <v>29</v>
      </c>
      <c r="AQ293" s="24" t="s">
        <v>29</v>
      </c>
      <c r="AR293" s="24" t="s">
        <v>29</v>
      </c>
      <c r="AS293" s="24" t="s">
        <v>29</v>
      </c>
      <c r="AT293" s="24" t="s">
        <v>29</v>
      </c>
      <c r="AU293" s="24" t="s">
        <v>29</v>
      </c>
      <c r="AV293" s="24" t="s">
        <v>29</v>
      </c>
      <c r="AW293" s="24" t="s">
        <v>29</v>
      </c>
      <c r="AX293" s="24" t="s">
        <v>29</v>
      </c>
      <c r="AY293" s="24" t="s">
        <v>29</v>
      </c>
      <c r="AZ293" s="24" t="s">
        <v>29</v>
      </c>
      <c r="BA293" s="24" t="s">
        <v>29</v>
      </c>
      <c r="BB293" s="24" t="s">
        <v>29</v>
      </c>
      <c r="BC293" s="24" t="s">
        <v>29</v>
      </c>
      <c r="BD293" s="24" t="s">
        <v>29</v>
      </c>
      <c r="BE293" s="24" t="s">
        <v>29</v>
      </c>
      <c r="BF293" s="24" t="s">
        <v>29</v>
      </c>
      <c r="BG293" s="24" t="s">
        <v>29</v>
      </c>
      <c r="BH293" s="24" t="s">
        <v>29</v>
      </c>
      <c r="BI293" s="24" t="s">
        <v>29</v>
      </c>
      <c r="BJ293" s="24" t="s">
        <v>29</v>
      </c>
      <c r="BK293" s="24" t="s">
        <v>29</v>
      </c>
      <c r="BL293" s="24" t="s">
        <v>29</v>
      </c>
      <c r="BM293" s="24" t="s">
        <v>29</v>
      </c>
      <c r="BN293" s="24" t="s">
        <v>29</v>
      </c>
      <c r="BO293" s="24" t="s">
        <v>29</v>
      </c>
      <c r="BP293" s="24" t="s">
        <v>29</v>
      </c>
      <c r="BQ293" s="24" t="s">
        <v>29</v>
      </c>
      <c r="BR293" s="24" t="s">
        <v>29</v>
      </c>
      <c r="BS293" s="24" t="s">
        <v>29</v>
      </c>
      <c r="BT293" s="24" t="s">
        <v>29</v>
      </c>
      <c r="BU293" s="24" t="s">
        <v>29</v>
      </c>
      <c r="BV293" s="24" t="s">
        <v>29</v>
      </c>
      <c r="BW293" s="24" t="s">
        <v>29</v>
      </c>
      <c r="BX293" s="24" t="s">
        <v>29</v>
      </c>
      <c r="BY293" s="24" t="s">
        <v>29</v>
      </c>
      <c r="BZ293" s="24" t="s">
        <v>29</v>
      </c>
      <c r="CA293" s="24" t="s">
        <v>29</v>
      </c>
      <c r="CB293" s="24" t="s">
        <v>29</v>
      </c>
    </row>
    <row r="294" spans="2:80" s="1" customFormat="1" ht="13.9" customHeight="1">
      <c r="B294" s="57" t="s">
        <v>29</v>
      </c>
      <c r="C294" s="57" t="s">
        <v>29</v>
      </c>
      <c r="D294" s="57" t="s">
        <v>29</v>
      </c>
      <c r="E294" s="61"/>
      <c r="G294" s="24" t="s">
        <v>29</v>
      </c>
      <c r="H294" s="24" t="s">
        <v>29</v>
      </c>
      <c r="I294" s="24" t="s">
        <v>29</v>
      </c>
      <c r="J294" s="24" t="s">
        <v>29</v>
      </c>
      <c r="K294" s="24" t="s">
        <v>29</v>
      </c>
      <c r="L294" s="24" t="s">
        <v>29</v>
      </c>
      <c r="M294" s="24" t="s">
        <v>29</v>
      </c>
      <c r="N294" s="24" t="s">
        <v>29</v>
      </c>
      <c r="O294" s="24" t="s">
        <v>29</v>
      </c>
      <c r="P294" s="24" t="s">
        <v>29</v>
      </c>
      <c r="Q294" s="24" t="s">
        <v>29</v>
      </c>
      <c r="R294" s="24" t="s">
        <v>29</v>
      </c>
      <c r="S294" s="24" t="s">
        <v>29</v>
      </c>
      <c r="T294" s="24" t="s">
        <v>29</v>
      </c>
      <c r="U294" s="24" t="s">
        <v>29</v>
      </c>
      <c r="V294" s="24" t="s">
        <v>29</v>
      </c>
      <c r="W294" s="24" t="s">
        <v>29</v>
      </c>
      <c r="X294" s="24" t="s">
        <v>29</v>
      </c>
      <c r="Y294" s="24" t="s">
        <v>29</v>
      </c>
      <c r="Z294" s="24" t="s">
        <v>29</v>
      </c>
      <c r="AA294" s="24" t="s">
        <v>29</v>
      </c>
      <c r="AB294" s="24" t="s">
        <v>29</v>
      </c>
      <c r="AC294" s="24" t="s">
        <v>29</v>
      </c>
      <c r="AD294" s="24" t="s">
        <v>29</v>
      </c>
      <c r="AE294" s="24" t="s">
        <v>29</v>
      </c>
      <c r="AF294" s="24" t="s">
        <v>29</v>
      </c>
      <c r="AG294" s="24" t="s">
        <v>29</v>
      </c>
      <c r="AH294" s="24" t="s">
        <v>29</v>
      </c>
      <c r="AI294" s="24" t="s">
        <v>29</v>
      </c>
      <c r="AJ294" s="24" t="s">
        <v>29</v>
      </c>
      <c r="AK294" s="24" t="s">
        <v>29</v>
      </c>
      <c r="AL294" s="24" t="s">
        <v>29</v>
      </c>
      <c r="AM294" s="24" t="s">
        <v>29</v>
      </c>
      <c r="AN294" s="24" t="s">
        <v>29</v>
      </c>
      <c r="AO294" s="24" t="s">
        <v>29</v>
      </c>
      <c r="AP294" s="24" t="s">
        <v>29</v>
      </c>
      <c r="AQ294" s="24" t="s">
        <v>29</v>
      </c>
      <c r="AR294" s="24" t="s">
        <v>29</v>
      </c>
      <c r="AS294" s="24" t="s">
        <v>29</v>
      </c>
      <c r="AT294" s="24" t="s">
        <v>29</v>
      </c>
      <c r="AU294" s="24" t="s">
        <v>29</v>
      </c>
      <c r="AV294" s="24" t="s">
        <v>29</v>
      </c>
      <c r="AW294" s="24" t="s">
        <v>29</v>
      </c>
      <c r="AX294" s="24" t="s">
        <v>29</v>
      </c>
      <c r="AY294" s="24" t="s">
        <v>29</v>
      </c>
      <c r="AZ294" s="24" t="s">
        <v>29</v>
      </c>
      <c r="BA294" s="24" t="s">
        <v>29</v>
      </c>
      <c r="BB294" s="24" t="s">
        <v>29</v>
      </c>
      <c r="BC294" s="24" t="s">
        <v>29</v>
      </c>
      <c r="BD294" s="24" t="s">
        <v>29</v>
      </c>
      <c r="BE294" s="24" t="s">
        <v>29</v>
      </c>
      <c r="BF294" s="24" t="s">
        <v>29</v>
      </c>
      <c r="BG294" s="24" t="s">
        <v>29</v>
      </c>
      <c r="BH294" s="24" t="s">
        <v>29</v>
      </c>
      <c r="BI294" s="24" t="s">
        <v>29</v>
      </c>
      <c r="BJ294" s="24" t="s">
        <v>29</v>
      </c>
      <c r="BK294" s="24" t="s">
        <v>29</v>
      </c>
      <c r="BL294" s="24" t="s">
        <v>29</v>
      </c>
      <c r="BM294" s="24" t="s">
        <v>29</v>
      </c>
      <c r="BN294" s="24" t="s">
        <v>29</v>
      </c>
      <c r="BO294" s="24" t="s">
        <v>29</v>
      </c>
      <c r="BP294" s="24" t="s">
        <v>29</v>
      </c>
      <c r="BQ294" s="24" t="s">
        <v>29</v>
      </c>
      <c r="BR294" s="24" t="s">
        <v>29</v>
      </c>
      <c r="BS294" s="24" t="s">
        <v>29</v>
      </c>
      <c r="BT294" s="24" t="s">
        <v>29</v>
      </c>
      <c r="BU294" s="24" t="s">
        <v>29</v>
      </c>
      <c r="BV294" s="24" t="s">
        <v>29</v>
      </c>
      <c r="BW294" s="24" t="s">
        <v>29</v>
      </c>
      <c r="BX294" s="24" t="s">
        <v>29</v>
      </c>
      <c r="BY294" s="24" t="s">
        <v>29</v>
      </c>
      <c r="BZ294" s="24" t="s">
        <v>29</v>
      </c>
      <c r="CA294" s="24" t="s">
        <v>29</v>
      </c>
      <c r="CB294" s="24" t="s">
        <v>29</v>
      </c>
    </row>
    <row r="295" spans="2:80" s="1" customFormat="1" ht="13.9" customHeight="1">
      <c r="B295" s="57" t="s">
        <v>29</v>
      </c>
      <c r="C295" s="57" t="s">
        <v>29</v>
      </c>
      <c r="D295" s="57" t="s">
        <v>29</v>
      </c>
      <c r="E295" s="61"/>
      <c r="G295" s="24" t="s">
        <v>29</v>
      </c>
      <c r="H295" s="24" t="s">
        <v>29</v>
      </c>
      <c r="I295" s="24" t="s">
        <v>29</v>
      </c>
      <c r="J295" s="24" t="s">
        <v>29</v>
      </c>
      <c r="K295" s="24" t="s">
        <v>29</v>
      </c>
      <c r="L295" s="24" t="s">
        <v>29</v>
      </c>
      <c r="M295" s="24" t="s">
        <v>29</v>
      </c>
      <c r="N295" s="24" t="s">
        <v>29</v>
      </c>
      <c r="O295" s="24" t="s">
        <v>29</v>
      </c>
      <c r="P295" s="24" t="s">
        <v>29</v>
      </c>
      <c r="Q295" s="24" t="s">
        <v>29</v>
      </c>
      <c r="R295" s="24" t="s">
        <v>29</v>
      </c>
      <c r="S295" s="24" t="s">
        <v>29</v>
      </c>
      <c r="T295" s="24" t="s">
        <v>29</v>
      </c>
      <c r="U295" s="24" t="s">
        <v>29</v>
      </c>
      <c r="V295" s="24" t="s">
        <v>29</v>
      </c>
      <c r="W295" s="24" t="s">
        <v>29</v>
      </c>
      <c r="X295" s="24" t="s">
        <v>29</v>
      </c>
      <c r="Y295" s="24" t="s">
        <v>29</v>
      </c>
      <c r="Z295" s="24" t="s">
        <v>29</v>
      </c>
      <c r="AA295" s="24" t="s">
        <v>29</v>
      </c>
      <c r="AB295" s="24" t="s">
        <v>29</v>
      </c>
      <c r="AC295" s="24" t="s">
        <v>29</v>
      </c>
      <c r="AD295" s="24" t="s">
        <v>29</v>
      </c>
      <c r="AE295" s="24" t="s">
        <v>29</v>
      </c>
      <c r="AF295" s="24" t="s">
        <v>29</v>
      </c>
      <c r="AG295" s="24" t="s">
        <v>29</v>
      </c>
      <c r="AH295" s="24" t="s">
        <v>29</v>
      </c>
      <c r="AI295" s="24" t="s">
        <v>29</v>
      </c>
      <c r="AJ295" s="24" t="s">
        <v>29</v>
      </c>
      <c r="AK295" s="24" t="s">
        <v>29</v>
      </c>
      <c r="AL295" s="24" t="s">
        <v>29</v>
      </c>
      <c r="AM295" s="24" t="s">
        <v>29</v>
      </c>
      <c r="AN295" s="24" t="s">
        <v>29</v>
      </c>
      <c r="AO295" s="24" t="s">
        <v>29</v>
      </c>
      <c r="AP295" s="24" t="s">
        <v>29</v>
      </c>
      <c r="AQ295" s="24" t="s">
        <v>29</v>
      </c>
      <c r="AR295" s="24" t="s">
        <v>29</v>
      </c>
      <c r="AS295" s="24" t="s">
        <v>29</v>
      </c>
      <c r="AT295" s="24" t="s">
        <v>29</v>
      </c>
      <c r="AU295" s="24" t="s">
        <v>29</v>
      </c>
      <c r="AV295" s="24" t="s">
        <v>29</v>
      </c>
      <c r="AW295" s="24" t="s">
        <v>29</v>
      </c>
      <c r="AX295" s="24" t="s">
        <v>29</v>
      </c>
      <c r="AY295" s="24" t="s">
        <v>29</v>
      </c>
      <c r="AZ295" s="24" t="s">
        <v>29</v>
      </c>
      <c r="BA295" s="24" t="s">
        <v>29</v>
      </c>
      <c r="BB295" s="24" t="s">
        <v>29</v>
      </c>
      <c r="BC295" s="24" t="s">
        <v>29</v>
      </c>
      <c r="BD295" s="24" t="s">
        <v>29</v>
      </c>
      <c r="BE295" s="24" t="s">
        <v>29</v>
      </c>
      <c r="BF295" s="24" t="s">
        <v>29</v>
      </c>
      <c r="BG295" s="24" t="s">
        <v>29</v>
      </c>
      <c r="BH295" s="24" t="s">
        <v>29</v>
      </c>
      <c r="BI295" s="24" t="s">
        <v>29</v>
      </c>
      <c r="BJ295" s="24" t="s">
        <v>29</v>
      </c>
      <c r="BK295" s="24" t="s">
        <v>29</v>
      </c>
      <c r="BL295" s="24" t="s">
        <v>29</v>
      </c>
      <c r="BM295" s="24" t="s">
        <v>29</v>
      </c>
      <c r="BN295" s="24" t="s">
        <v>29</v>
      </c>
      <c r="BO295" s="24" t="s">
        <v>29</v>
      </c>
      <c r="BP295" s="24" t="s">
        <v>29</v>
      </c>
      <c r="BQ295" s="24" t="s">
        <v>29</v>
      </c>
      <c r="BR295" s="24" t="s">
        <v>29</v>
      </c>
      <c r="BS295" s="24" t="s">
        <v>29</v>
      </c>
      <c r="BT295" s="24" t="s">
        <v>29</v>
      </c>
      <c r="BU295" s="24" t="s">
        <v>29</v>
      </c>
      <c r="BV295" s="24" t="s">
        <v>29</v>
      </c>
      <c r="BW295" s="24" t="s">
        <v>29</v>
      </c>
      <c r="BX295" s="24" t="s">
        <v>29</v>
      </c>
      <c r="BY295" s="24" t="s">
        <v>29</v>
      </c>
      <c r="BZ295" s="24" t="s">
        <v>29</v>
      </c>
      <c r="CA295" s="24" t="s">
        <v>29</v>
      </c>
      <c r="CB295" s="24" t="s">
        <v>29</v>
      </c>
    </row>
    <row r="296" spans="2:80" s="1" customFormat="1" ht="13.9" customHeight="1">
      <c r="B296" s="57" t="s">
        <v>29</v>
      </c>
      <c r="C296" s="57" t="s">
        <v>29</v>
      </c>
      <c r="D296" s="57" t="s">
        <v>29</v>
      </c>
      <c r="E296" s="61"/>
      <c r="G296" s="24" t="s">
        <v>29</v>
      </c>
      <c r="H296" s="24" t="s">
        <v>29</v>
      </c>
      <c r="I296" s="24" t="s">
        <v>29</v>
      </c>
      <c r="J296" s="24" t="s">
        <v>29</v>
      </c>
      <c r="K296" s="24" t="s">
        <v>29</v>
      </c>
      <c r="L296" s="24" t="s">
        <v>29</v>
      </c>
      <c r="M296" s="24" t="s">
        <v>29</v>
      </c>
      <c r="N296" s="24" t="s">
        <v>29</v>
      </c>
      <c r="O296" s="24" t="s">
        <v>29</v>
      </c>
      <c r="P296" s="24" t="s">
        <v>29</v>
      </c>
      <c r="Q296" s="24" t="s">
        <v>29</v>
      </c>
      <c r="R296" s="24" t="s">
        <v>29</v>
      </c>
      <c r="S296" s="24" t="s">
        <v>29</v>
      </c>
      <c r="T296" s="24" t="s">
        <v>29</v>
      </c>
      <c r="U296" s="24" t="s">
        <v>29</v>
      </c>
      <c r="V296" s="24" t="s">
        <v>29</v>
      </c>
      <c r="W296" s="24" t="s">
        <v>29</v>
      </c>
      <c r="X296" s="24" t="s">
        <v>29</v>
      </c>
      <c r="Y296" s="24" t="s">
        <v>29</v>
      </c>
      <c r="Z296" s="24" t="s">
        <v>29</v>
      </c>
      <c r="AA296" s="24" t="s">
        <v>29</v>
      </c>
      <c r="AB296" s="24" t="s">
        <v>29</v>
      </c>
      <c r="AC296" s="24" t="s">
        <v>29</v>
      </c>
      <c r="AD296" s="24" t="s">
        <v>29</v>
      </c>
      <c r="AE296" s="24" t="s">
        <v>29</v>
      </c>
      <c r="AF296" s="24" t="s">
        <v>29</v>
      </c>
      <c r="AG296" s="24" t="s">
        <v>29</v>
      </c>
      <c r="AH296" s="24" t="s">
        <v>29</v>
      </c>
      <c r="AI296" s="24" t="s">
        <v>29</v>
      </c>
      <c r="AJ296" s="24" t="s">
        <v>29</v>
      </c>
      <c r="AK296" s="24" t="s">
        <v>29</v>
      </c>
      <c r="AL296" s="24" t="s">
        <v>29</v>
      </c>
      <c r="AM296" s="24" t="s">
        <v>29</v>
      </c>
      <c r="AN296" s="24" t="s">
        <v>29</v>
      </c>
      <c r="AO296" s="24" t="s">
        <v>29</v>
      </c>
      <c r="AP296" s="24" t="s">
        <v>29</v>
      </c>
      <c r="AQ296" s="24" t="s">
        <v>29</v>
      </c>
      <c r="AR296" s="24" t="s">
        <v>29</v>
      </c>
      <c r="AS296" s="24" t="s">
        <v>29</v>
      </c>
      <c r="AT296" s="24" t="s">
        <v>29</v>
      </c>
      <c r="AU296" s="24" t="s">
        <v>29</v>
      </c>
      <c r="AV296" s="24" t="s">
        <v>29</v>
      </c>
      <c r="AW296" s="24" t="s">
        <v>29</v>
      </c>
      <c r="AX296" s="24" t="s">
        <v>29</v>
      </c>
      <c r="AY296" s="24" t="s">
        <v>29</v>
      </c>
      <c r="AZ296" s="24" t="s">
        <v>29</v>
      </c>
      <c r="BA296" s="24" t="s">
        <v>29</v>
      </c>
      <c r="BB296" s="24" t="s">
        <v>29</v>
      </c>
      <c r="BC296" s="24" t="s">
        <v>29</v>
      </c>
      <c r="BD296" s="24" t="s">
        <v>29</v>
      </c>
      <c r="BE296" s="24" t="s">
        <v>29</v>
      </c>
      <c r="BF296" s="24" t="s">
        <v>29</v>
      </c>
      <c r="BG296" s="24" t="s">
        <v>29</v>
      </c>
      <c r="BH296" s="24" t="s">
        <v>29</v>
      </c>
      <c r="BI296" s="24" t="s">
        <v>29</v>
      </c>
      <c r="BJ296" s="24" t="s">
        <v>29</v>
      </c>
      <c r="BK296" s="24" t="s">
        <v>29</v>
      </c>
      <c r="BL296" s="24" t="s">
        <v>29</v>
      </c>
      <c r="BM296" s="24" t="s">
        <v>29</v>
      </c>
      <c r="BN296" s="24" t="s">
        <v>29</v>
      </c>
      <c r="BO296" s="24" t="s">
        <v>29</v>
      </c>
      <c r="BP296" s="24" t="s">
        <v>29</v>
      </c>
      <c r="BQ296" s="24" t="s">
        <v>29</v>
      </c>
      <c r="BR296" s="24" t="s">
        <v>29</v>
      </c>
      <c r="BS296" s="24" t="s">
        <v>29</v>
      </c>
      <c r="BT296" s="24" t="s">
        <v>29</v>
      </c>
      <c r="BU296" s="24" t="s">
        <v>29</v>
      </c>
      <c r="BV296" s="24" t="s">
        <v>29</v>
      </c>
      <c r="BW296" s="24" t="s">
        <v>29</v>
      </c>
      <c r="BX296" s="24" t="s">
        <v>29</v>
      </c>
      <c r="BY296" s="24" t="s">
        <v>29</v>
      </c>
      <c r="BZ296" s="24" t="s">
        <v>29</v>
      </c>
      <c r="CA296" s="24" t="s">
        <v>29</v>
      </c>
      <c r="CB296" s="24" t="s">
        <v>29</v>
      </c>
    </row>
    <row r="297" spans="2:80" s="1" customFormat="1" ht="13.9" customHeight="1">
      <c r="B297" s="57" t="s">
        <v>29</v>
      </c>
      <c r="C297" s="57" t="s">
        <v>29</v>
      </c>
      <c r="D297" s="57" t="s">
        <v>29</v>
      </c>
      <c r="E297" s="61"/>
      <c r="G297" s="24" t="s">
        <v>29</v>
      </c>
      <c r="H297" s="24" t="s">
        <v>29</v>
      </c>
      <c r="I297" s="24" t="s">
        <v>29</v>
      </c>
      <c r="J297" s="24" t="s">
        <v>29</v>
      </c>
      <c r="K297" s="24" t="s">
        <v>29</v>
      </c>
      <c r="L297" s="24" t="s">
        <v>29</v>
      </c>
      <c r="M297" s="24" t="s">
        <v>29</v>
      </c>
      <c r="N297" s="24" t="s">
        <v>29</v>
      </c>
      <c r="O297" s="24" t="s">
        <v>29</v>
      </c>
      <c r="P297" s="24" t="s">
        <v>29</v>
      </c>
      <c r="Q297" s="24" t="s">
        <v>29</v>
      </c>
      <c r="R297" s="24" t="s">
        <v>29</v>
      </c>
      <c r="S297" s="24" t="s">
        <v>29</v>
      </c>
      <c r="T297" s="24" t="s">
        <v>29</v>
      </c>
      <c r="U297" s="24" t="s">
        <v>29</v>
      </c>
      <c r="V297" s="24" t="s">
        <v>29</v>
      </c>
      <c r="W297" s="24" t="s">
        <v>29</v>
      </c>
      <c r="X297" s="24" t="s">
        <v>29</v>
      </c>
      <c r="Y297" s="24" t="s">
        <v>29</v>
      </c>
      <c r="Z297" s="24" t="s">
        <v>29</v>
      </c>
      <c r="AA297" s="24" t="s">
        <v>29</v>
      </c>
      <c r="AB297" s="24" t="s">
        <v>29</v>
      </c>
      <c r="AC297" s="24" t="s">
        <v>29</v>
      </c>
      <c r="AD297" s="24" t="s">
        <v>29</v>
      </c>
      <c r="AE297" s="24" t="s">
        <v>29</v>
      </c>
      <c r="AF297" s="24" t="s">
        <v>29</v>
      </c>
      <c r="AG297" s="24" t="s">
        <v>29</v>
      </c>
      <c r="AH297" s="24" t="s">
        <v>29</v>
      </c>
      <c r="AI297" s="24" t="s">
        <v>29</v>
      </c>
      <c r="AJ297" s="24" t="s">
        <v>29</v>
      </c>
      <c r="AK297" s="24" t="s">
        <v>29</v>
      </c>
      <c r="AL297" s="24" t="s">
        <v>29</v>
      </c>
      <c r="AM297" s="24" t="s">
        <v>29</v>
      </c>
      <c r="AN297" s="24" t="s">
        <v>29</v>
      </c>
      <c r="AO297" s="24" t="s">
        <v>29</v>
      </c>
      <c r="AP297" s="24" t="s">
        <v>29</v>
      </c>
      <c r="AQ297" s="24" t="s">
        <v>29</v>
      </c>
      <c r="AR297" s="24" t="s">
        <v>29</v>
      </c>
      <c r="AS297" s="24" t="s">
        <v>29</v>
      </c>
      <c r="AT297" s="24" t="s">
        <v>29</v>
      </c>
      <c r="AU297" s="24" t="s">
        <v>29</v>
      </c>
      <c r="AV297" s="24" t="s">
        <v>29</v>
      </c>
      <c r="AW297" s="24" t="s">
        <v>29</v>
      </c>
      <c r="AX297" s="24" t="s">
        <v>29</v>
      </c>
      <c r="AY297" s="24" t="s">
        <v>29</v>
      </c>
      <c r="AZ297" s="24" t="s">
        <v>29</v>
      </c>
      <c r="BA297" s="24" t="s">
        <v>29</v>
      </c>
      <c r="BB297" s="24" t="s">
        <v>29</v>
      </c>
      <c r="BC297" s="24" t="s">
        <v>29</v>
      </c>
      <c r="BD297" s="24" t="s">
        <v>29</v>
      </c>
      <c r="BE297" s="24" t="s">
        <v>29</v>
      </c>
      <c r="BF297" s="24" t="s">
        <v>29</v>
      </c>
      <c r="BG297" s="24" t="s">
        <v>29</v>
      </c>
      <c r="BH297" s="24" t="s">
        <v>29</v>
      </c>
      <c r="BI297" s="24" t="s">
        <v>29</v>
      </c>
      <c r="BJ297" s="24" t="s">
        <v>29</v>
      </c>
      <c r="BK297" s="24" t="s">
        <v>29</v>
      </c>
      <c r="BL297" s="24" t="s">
        <v>29</v>
      </c>
      <c r="BM297" s="24" t="s">
        <v>29</v>
      </c>
      <c r="BN297" s="24" t="s">
        <v>29</v>
      </c>
      <c r="BO297" s="24" t="s">
        <v>29</v>
      </c>
      <c r="BP297" s="24" t="s">
        <v>29</v>
      </c>
      <c r="BQ297" s="24" t="s">
        <v>29</v>
      </c>
      <c r="BR297" s="24" t="s">
        <v>29</v>
      </c>
      <c r="BS297" s="24" t="s">
        <v>29</v>
      </c>
      <c r="BT297" s="24" t="s">
        <v>29</v>
      </c>
      <c r="BU297" s="24" t="s">
        <v>29</v>
      </c>
      <c r="BV297" s="24" t="s">
        <v>29</v>
      </c>
      <c r="BW297" s="24" t="s">
        <v>29</v>
      </c>
      <c r="BX297" s="24" t="s">
        <v>29</v>
      </c>
      <c r="BY297" s="24" t="s">
        <v>29</v>
      </c>
      <c r="BZ297" s="24" t="s">
        <v>29</v>
      </c>
      <c r="CA297" s="24" t="s">
        <v>29</v>
      </c>
      <c r="CB297" s="24" t="s">
        <v>29</v>
      </c>
    </row>
    <row r="298" spans="2:80" s="1" customFormat="1" ht="13.9" customHeight="1">
      <c r="B298" s="57" t="s">
        <v>29</v>
      </c>
      <c r="C298" s="57" t="s">
        <v>29</v>
      </c>
      <c r="D298" s="57" t="s">
        <v>29</v>
      </c>
      <c r="E298" s="61"/>
      <c r="G298" s="24" t="s">
        <v>29</v>
      </c>
      <c r="H298" s="24" t="s">
        <v>29</v>
      </c>
      <c r="I298" s="24" t="s">
        <v>29</v>
      </c>
      <c r="J298" s="24" t="s">
        <v>29</v>
      </c>
      <c r="K298" s="24" t="s">
        <v>29</v>
      </c>
      <c r="L298" s="24" t="s">
        <v>29</v>
      </c>
      <c r="M298" s="24" t="s">
        <v>29</v>
      </c>
      <c r="N298" s="24" t="s">
        <v>29</v>
      </c>
      <c r="O298" s="24" t="s">
        <v>29</v>
      </c>
      <c r="P298" s="24" t="s">
        <v>29</v>
      </c>
      <c r="Q298" s="24" t="s">
        <v>29</v>
      </c>
      <c r="R298" s="24" t="s">
        <v>29</v>
      </c>
      <c r="S298" s="24" t="s">
        <v>29</v>
      </c>
      <c r="T298" s="24" t="s">
        <v>29</v>
      </c>
      <c r="U298" s="24" t="s">
        <v>29</v>
      </c>
      <c r="V298" s="24" t="s">
        <v>29</v>
      </c>
      <c r="W298" s="24" t="s">
        <v>29</v>
      </c>
      <c r="X298" s="24" t="s">
        <v>29</v>
      </c>
      <c r="Y298" s="24" t="s">
        <v>29</v>
      </c>
      <c r="Z298" s="24" t="s">
        <v>29</v>
      </c>
      <c r="AA298" s="24" t="s">
        <v>29</v>
      </c>
      <c r="AB298" s="24" t="s">
        <v>29</v>
      </c>
      <c r="AC298" s="24" t="s">
        <v>29</v>
      </c>
      <c r="AD298" s="24" t="s">
        <v>29</v>
      </c>
      <c r="AE298" s="24" t="s">
        <v>29</v>
      </c>
      <c r="AF298" s="24" t="s">
        <v>29</v>
      </c>
      <c r="AG298" s="24" t="s">
        <v>29</v>
      </c>
      <c r="AH298" s="24" t="s">
        <v>29</v>
      </c>
      <c r="AI298" s="24" t="s">
        <v>29</v>
      </c>
      <c r="AJ298" s="24" t="s">
        <v>29</v>
      </c>
      <c r="AK298" s="24" t="s">
        <v>29</v>
      </c>
      <c r="AL298" s="24" t="s">
        <v>29</v>
      </c>
      <c r="AM298" s="24" t="s">
        <v>29</v>
      </c>
      <c r="AN298" s="24" t="s">
        <v>29</v>
      </c>
      <c r="AO298" s="24" t="s">
        <v>29</v>
      </c>
      <c r="AP298" s="24" t="s">
        <v>29</v>
      </c>
      <c r="AQ298" s="24" t="s">
        <v>29</v>
      </c>
      <c r="AR298" s="24" t="s">
        <v>29</v>
      </c>
      <c r="AS298" s="24" t="s">
        <v>29</v>
      </c>
      <c r="AT298" s="24" t="s">
        <v>29</v>
      </c>
      <c r="AU298" s="24" t="s">
        <v>29</v>
      </c>
      <c r="AV298" s="24" t="s">
        <v>29</v>
      </c>
      <c r="AW298" s="24" t="s">
        <v>29</v>
      </c>
      <c r="AX298" s="24" t="s">
        <v>29</v>
      </c>
      <c r="AY298" s="24" t="s">
        <v>29</v>
      </c>
      <c r="AZ298" s="24" t="s">
        <v>29</v>
      </c>
      <c r="BA298" s="24" t="s">
        <v>29</v>
      </c>
      <c r="BB298" s="24" t="s">
        <v>29</v>
      </c>
      <c r="BC298" s="24" t="s">
        <v>29</v>
      </c>
      <c r="BD298" s="24" t="s">
        <v>29</v>
      </c>
      <c r="BE298" s="24" t="s">
        <v>29</v>
      </c>
      <c r="BF298" s="24" t="s">
        <v>29</v>
      </c>
      <c r="BG298" s="24" t="s">
        <v>29</v>
      </c>
      <c r="BH298" s="24" t="s">
        <v>29</v>
      </c>
      <c r="BI298" s="24" t="s">
        <v>29</v>
      </c>
      <c r="BJ298" s="24" t="s">
        <v>29</v>
      </c>
      <c r="BK298" s="24" t="s">
        <v>29</v>
      </c>
      <c r="BL298" s="24" t="s">
        <v>29</v>
      </c>
      <c r="BM298" s="24" t="s">
        <v>29</v>
      </c>
      <c r="BN298" s="24" t="s">
        <v>29</v>
      </c>
      <c r="BO298" s="24" t="s">
        <v>29</v>
      </c>
      <c r="BP298" s="24" t="s">
        <v>29</v>
      </c>
      <c r="BQ298" s="24" t="s">
        <v>29</v>
      </c>
      <c r="BR298" s="24" t="s">
        <v>29</v>
      </c>
      <c r="BS298" s="24" t="s">
        <v>29</v>
      </c>
      <c r="BT298" s="24" t="s">
        <v>29</v>
      </c>
      <c r="BU298" s="24" t="s">
        <v>29</v>
      </c>
      <c r="BV298" s="24" t="s">
        <v>29</v>
      </c>
      <c r="BW298" s="24" t="s">
        <v>29</v>
      </c>
      <c r="BX298" s="24" t="s">
        <v>29</v>
      </c>
      <c r="BY298" s="24" t="s">
        <v>29</v>
      </c>
      <c r="BZ298" s="24" t="s">
        <v>29</v>
      </c>
      <c r="CA298" s="24" t="s">
        <v>29</v>
      </c>
      <c r="CB298" s="24" t="s">
        <v>29</v>
      </c>
    </row>
    <row r="299" spans="2:80" s="1" customFormat="1" ht="13.9" customHeight="1">
      <c r="B299" s="57" t="s">
        <v>29</v>
      </c>
      <c r="C299" s="57" t="s">
        <v>29</v>
      </c>
      <c r="D299" s="57" t="s">
        <v>29</v>
      </c>
      <c r="E299" s="61"/>
      <c r="G299" s="24" t="s">
        <v>29</v>
      </c>
      <c r="H299" s="24" t="s">
        <v>29</v>
      </c>
      <c r="I299" s="24" t="s">
        <v>29</v>
      </c>
      <c r="J299" s="24" t="s">
        <v>29</v>
      </c>
      <c r="K299" s="24" t="s">
        <v>29</v>
      </c>
      <c r="L299" s="24" t="s">
        <v>29</v>
      </c>
      <c r="M299" s="24" t="s">
        <v>29</v>
      </c>
      <c r="N299" s="24" t="s">
        <v>29</v>
      </c>
      <c r="O299" s="24" t="s">
        <v>29</v>
      </c>
      <c r="P299" s="24" t="s">
        <v>29</v>
      </c>
      <c r="Q299" s="24" t="s">
        <v>29</v>
      </c>
      <c r="R299" s="24" t="s">
        <v>29</v>
      </c>
      <c r="S299" s="24" t="s">
        <v>29</v>
      </c>
      <c r="T299" s="24" t="s">
        <v>29</v>
      </c>
      <c r="U299" s="24" t="s">
        <v>29</v>
      </c>
      <c r="V299" s="24" t="s">
        <v>29</v>
      </c>
      <c r="W299" s="24" t="s">
        <v>29</v>
      </c>
      <c r="X299" s="24" t="s">
        <v>29</v>
      </c>
      <c r="Y299" s="24" t="s">
        <v>29</v>
      </c>
      <c r="Z299" s="24" t="s">
        <v>29</v>
      </c>
      <c r="AA299" s="24" t="s">
        <v>29</v>
      </c>
      <c r="AB299" s="24" t="s">
        <v>29</v>
      </c>
      <c r="AC299" s="24" t="s">
        <v>29</v>
      </c>
      <c r="AD299" s="24" t="s">
        <v>29</v>
      </c>
      <c r="AE299" s="24" t="s">
        <v>29</v>
      </c>
      <c r="AF299" s="24" t="s">
        <v>29</v>
      </c>
      <c r="AG299" s="24" t="s">
        <v>29</v>
      </c>
      <c r="AH299" s="24" t="s">
        <v>29</v>
      </c>
      <c r="AI299" s="24" t="s">
        <v>29</v>
      </c>
      <c r="AJ299" s="24" t="s">
        <v>29</v>
      </c>
      <c r="AK299" s="24" t="s">
        <v>29</v>
      </c>
      <c r="AL299" s="24" t="s">
        <v>29</v>
      </c>
      <c r="AM299" s="24" t="s">
        <v>29</v>
      </c>
      <c r="AN299" s="24" t="s">
        <v>29</v>
      </c>
      <c r="AO299" s="24" t="s">
        <v>29</v>
      </c>
      <c r="AP299" s="24" t="s">
        <v>29</v>
      </c>
      <c r="AQ299" s="24" t="s">
        <v>29</v>
      </c>
      <c r="AR299" s="24" t="s">
        <v>29</v>
      </c>
      <c r="AS299" s="24" t="s">
        <v>29</v>
      </c>
      <c r="AT299" s="24" t="s">
        <v>29</v>
      </c>
      <c r="AU299" s="24" t="s">
        <v>29</v>
      </c>
      <c r="AV299" s="24" t="s">
        <v>29</v>
      </c>
      <c r="AW299" s="24" t="s">
        <v>29</v>
      </c>
      <c r="AX299" s="24" t="s">
        <v>29</v>
      </c>
      <c r="AY299" s="24" t="s">
        <v>29</v>
      </c>
      <c r="AZ299" s="24" t="s">
        <v>29</v>
      </c>
      <c r="BA299" s="24" t="s">
        <v>29</v>
      </c>
      <c r="BB299" s="24" t="s">
        <v>29</v>
      </c>
      <c r="BC299" s="24" t="s">
        <v>29</v>
      </c>
      <c r="BD299" s="24" t="s">
        <v>29</v>
      </c>
      <c r="BE299" s="24" t="s">
        <v>29</v>
      </c>
      <c r="BF299" s="24" t="s">
        <v>29</v>
      </c>
      <c r="BG299" s="24" t="s">
        <v>29</v>
      </c>
      <c r="BH299" s="24" t="s">
        <v>29</v>
      </c>
      <c r="BI299" s="24" t="s">
        <v>29</v>
      </c>
      <c r="BJ299" s="24" t="s">
        <v>29</v>
      </c>
      <c r="BK299" s="24" t="s">
        <v>29</v>
      </c>
      <c r="BL299" s="24" t="s">
        <v>29</v>
      </c>
      <c r="BM299" s="24" t="s">
        <v>29</v>
      </c>
      <c r="BN299" s="24" t="s">
        <v>29</v>
      </c>
      <c r="BO299" s="24" t="s">
        <v>29</v>
      </c>
      <c r="BP299" s="24" t="s">
        <v>29</v>
      </c>
      <c r="BQ299" s="24" t="s">
        <v>29</v>
      </c>
      <c r="BR299" s="24" t="s">
        <v>29</v>
      </c>
      <c r="BS299" s="24" t="s">
        <v>29</v>
      </c>
      <c r="BT299" s="24" t="s">
        <v>29</v>
      </c>
      <c r="BU299" s="24" t="s">
        <v>29</v>
      </c>
      <c r="BV299" s="24" t="s">
        <v>29</v>
      </c>
      <c r="BW299" s="24" t="s">
        <v>29</v>
      </c>
      <c r="BX299" s="24" t="s">
        <v>29</v>
      </c>
      <c r="BY299" s="24" t="s">
        <v>29</v>
      </c>
      <c r="BZ299" s="24" t="s">
        <v>29</v>
      </c>
      <c r="CA299" s="24" t="s">
        <v>29</v>
      </c>
      <c r="CB299" s="24" t="s">
        <v>29</v>
      </c>
    </row>
    <row r="300" spans="2:80" s="1" customFormat="1" ht="13.9" customHeight="1">
      <c r="B300" s="57" t="s">
        <v>29</v>
      </c>
      <c r="C300" s="57" t="s">
        <v>29</v>
      </c>
      <c r="D300" s="57" t="s">
        <v>29</v>
      </c>
      <c r="E300" s="61"/>
      <c r="G300" s="24" t="s">
        <v>29</v>
      </c>
      <c r="H300" s="24" t="s">
        <v>29</v>
      </c>
      <c r="I300" s="24" t="s">
        <v>29</v>
      </c>
      <c r="J300" s="24" t="s">
        <v>29</v>
      </c>
      <c r="K300" s="24" t="s">
        <v>29</v>
      </c>
      <c r="L300" s="24" t="s">
        <v>29</v>
      </c>
      <c r="M300" s="24" t="s">
        <v>29</v>
      </c>
      <c r="N300" s="24" t="s">
        <v>29</v>
      </c>
      <c r="O300" s="24" t="s">
        <v>29</v>
      </c>
      <c r="P300" s="24" t="s">
        <v>29</v>
      </c>
      <c r="Q300" s="24" t="s">
        <v>29</v>
      </c>
      <c r="R300" s="24" t="s">
        <v>29</v>
      </c>
      <c r="S300" s="24" t="s">
        <v>29</v>
      </c>
      <c r="T300" s="24" t="s">
        <v>29</v>
      </c>
      <c r="U300" s="24" t="s">
        <v>29</v>
      </c>
      <c r="V300" s="24" t="s">
        <v>29</v>
      </c>
      <c r="W300" s="24" t="s">
        <v>29</v>
      </c>
      <c r="X300" s="24" t="s">
        <v>29</v>
      </c>
      <c r="Y300" s="24" t="s">
        <v>29</v>
      </c>
      <c r="Z300" s="24" t="s">
        <v>29</v>
      </c>
      <c r="AA300" s="24" t="s">
        <v>29</v>
      </c>
      <c r="AB300" s="24" t="s">
        <v>29</v>
      </c>
      <c r="AC300" s="24" t="s">
        <v>29</v>
      </c>
      <c r="AD300" s="24" t="s">
        <v>29</v>
      </c>
      <c r="AE300" s="24" t="s">
        <v>29</v>
      </c>
      <c r="AF300" s="24" t="s">
        <v>29</v>
      </c>
      <c r="AG300" s="24" t="s">
        <v>29</v>
      </c>
      <c r="AH300" s="24" t="s">
        <v>29</v>
      </c>
      <c r="AI300" s="24" t="s">
        <v>29</v>
      </c>
      <c r="AJ300" s="24" t="s">
        <v>29</v>
      </c>
      <c r="AK300" s="24" t="s">
        <v>29</v>
      </c>
      <c r="AL300" s="24" t="s">
        <v>29</v>
      </c>
      <c r="AM300" s="24" t="s">
        <v>29</v>
      </c>
      <c r="AN300" s="24" t="s">
        <v>29</v>
      </c>
      <c r="AO300" s="24" t="s">
        <v>29</v>
      </c>
      <c r="AP300" s="24" t="s">
        <v>29</v>
      </c>
      <c r="AQ300" s="24" t="s">
        <v>29</v>
      </c>
      <c r="AR300" s="24" t="s">
        <v>29</v>
      </c>
      <c r="AS300" s="24" t="s">
        <v>29</v>
      </c>
      <c r="AT300" s="24" t="s">
        <v>29</v>
      </c>
      <c r="AU300" s="24" t="s">
        <v>29</v>
      </c>
      <c r="AV300" s="24" t="s">
        <v>29</v>
      </c>
      <c r="AW300" s="24" t="s">
        <v>29</v>
      </c>
      <c r="AX300" s="24" t="s">
        <v>29</v>
      </c>
      <c r="AY300" s="24" t="s">
        <v>29</v>
      </c>
      <c r="AZ300" s="24" t="s">
        <v>29</v>
      </c>
      <c r="BA300" s="24" t="s">
        <v>29</v>
      </c>
      <c r="BB300" s="24" t="s">
        <v>29</v>
      </c>
      <c r="BC300" s="24" t="s">
        <v>29</v>
      </c>
      <c r="BD300" s="24" t="s">
        <v>29</v>
      </c>
      <c r="BE300" s="24" t="s">
        <v>29</v>
      </c>
      <c r="BF300" s="24" t="s">
        <v>29</v>
      </c>
      <c r="BG300" s="24" t="s">
        <v>29</v>
      </c>
      <c r="BH300" s="24" t="s">
        <v>29</v>
      </c>
      <c r="BI300" s="24" t="s">
        <v>29</v>
      </c>
      <c r="BJ300" s="24" t="s">
        <v>29</v>
      </c>
      <c r="BK300" s="24" t="s">
        <v>29</v>
      </c>
      <c r="BL300" s="24" t="s">
        <v>29</v>
      </c>
      <c r="BM300" s="24" t="s">
        <v>29</v>
      </c>
      <c r="BN300" s="24" t="s">
        <v>29</v>
      </c>
      <c r="BO300" s="24" t="s">
        <v>29</v>
      </c>
      <c r="BP300" s="24" t="s">
        <v>29</v>
      </c>
      <c r="BQ300" s="24" t="s">
        <v>29</v>
      </c>
      <c r="BR300" s="24" t="s">
        <v>29</v>
      </c>
      <c r="BS300" s="24" t="s">
        <v>29</v>
      </c>
      <c r="BT300" s="24" t="s">
        <v>29</v>
      </c>
      <c r="BU300" s="24" t="s">
        <v>29</v>
      </c>
      <c r="BV300" s="24" t="s">
        <v>29</v>
      </c>
      <c r="BW300" s="24" t="s">
        <v>29</v>
      </c>
      <c r="BX300" s="24" t="s">
        <v>29</v>
      </c>
      <c r="BY300" s="24" t="s">
        <v>29</v>
      </c>
      <c r="BZ300" s="24" t="s">
        <v>29</v>
      </c>
      <c r="CA300" s="24" t="s">
        <v>29</v>
      </c>
      <c r="CB300" s="24" t="s">
        <v>29</v>
      </c>
    </row>
    <row r="301" spans="2:80" s="1" customFormat="1" ht="13.9" customHeight="1">
      <c r="B301" s="57" t="s">
        <v>29</v>
      </c>
      <c r="C301" s="57" t="s">
        <v>29</v>
      </c>
      <c r="D301" s="57" t="s">
        <v>29</v>
      </c>
      <c r="E301" s="61"/>
    </row>
    <row r="302" spans="2:80" s="1" customFormat="1" ht="13.9" customHeight="1">
      <c r="B302" s="57" t="s">
        <v>29</v>
      </c>
      <c r="C302" s="57" t="s">
        <v>29</v>
      </c>
      <c r="D302" s="57" t="s">
        <v>29</v>
      </c>
      <c r="E302" s="61"/>
    </row>
    <row r="303" spans="2:80" s="1" customFormat="1" ht="13.9" customHeight="1">
      <c r="B303" s="57" t="s">
        <v>29</v>
      </c>
      <c r="C303" s="57" t="s">
        <v>29</v>
      </c>
      <c r="D303" s="57" t="s">
        <v>29</v>
      </c>
      <c r="E303" s="61"/>
    </row>
    <row r="304" spans="2:80" s="1" customFormat="1" ht="13.9" customHeight="1">
      <c r="B304" s="57" t="s">
        <v>29</v>
      </c>
      <c r="C304" s="57" t="s">
        <v>29</v>
      </c>
      <c r="D304" s="57" t="s">
        <v>29</v>
      </c>
      <c r="E304" s="61"/>
    </row>
    <row r="305" spans="2:5" s="1" customFormat="1" ht="13.9" customHeight="1">
      <c r="B305" s="57" t="s">
        <v>29</v>
      </c>
      <c r="C305" s="57" t="s">
        <v>29</v>
      </c>
      <c r="D305" s="57" t="s">
        <v>29</v>
      </c>
      <c r="E305" s="61"/>
    </row>
    <row r="306" spans="2:5" s="1" customFormat="1" ht="13.9" customHeight="1">
      <c r="B306" s="57" t="s">
        <v>29</v>
      </c>
      <c r="C306" s="57" t="s">
        <v>29</v>
      </c>
      <c r="D306" s="57" t="s">
        <v>29</v>
      </c>
      <c r="E306" s="61"/>
    </row>
    <row r="307" spans="2:5" s="1" customFormat="1" ht="13.9" customHeight="1">
      <c r="B307" s="57" t="s">
        <v>29</v>
      </c>
      <c r="C307" s="57" t="s">
        <v>29</v>
      </c>
      <c r="D307" s="57" t="s">
        <v>29</v>
      </c>
      <c r="E307" s="61"/>
    </row>
    <row r="308" spans="2:5" s="1" customFormat="1" ht="13.9" customHeight="1">
      <c r="B308" s="57" t="s">
        <v>29</v>
      </c>
      <c r="C308" s="57" t="s">
        <v>29</v>
      </c>
      <c r="D308" s="57" t="s">
        <v>29</v>
      </c>
      <c r="E308" s="61"/>
    </row>
    <row r="309" spans="2:5" s="1" customFormat="1" ht="13.9" customHeight="1">
      <c r="B309" s="57" t="s">
        <v>29</v>
      </c>
      <c r="C309" s="57" t="s">
        <v>29</v>
      </c>
      <c r="D309" s="57" t="s">
        <v>29</v>
      </c>
      <c r="E309" s="61"/>
    </row>
    <row r="310" spans="2:5" s="1" customFormat="1" ht="13.9" customHeight="1">
      <c r="B310" s="57" t="s">
        <v>29</v>
      </c>
      <c r="C310" s="57" t="s">
        <v>29</v>
      </c>
      <c r="D310" s="57" t="s">
        <v>29</v>
      </c>
      <c r="E310" s="61"/>
    </row>
    <row r="311" spans="2:5" s="1" customFormat="1" ht="13.9" customHeight="1">
      <c r="B311" s="57" t="s">
        <v>29</v>
      </c>
      <c r="C311" s="57" t="s">
        <v>29</v>
      </c>
      <c r="D311" s="57" t="s">
        <v>29</v>
      </c>
      <c r="E311" s="61"/>
    </row>
    <row r="312" spans="2:5" s="1" customFormat="1" ht="13.9" customHeight="1">
      <c r="B312" s="57" t="s">
        <v>29</v>
      </c>
      <c r="C312" s="57" t="s">
        <v>29</v>
      </c>
      <c r="D312" s="57" t="s">
        <v>29</v>
      </c>
      <c r="E312" s="61"/>
    </row>
    <row r="313" spans="2:5" s="1" customFormat="1" ht="13.9" customHeight="1">
      <c r="B313" s="57" t="s">
        <v>29</v>
      </c>
      <c r="C313" s="57" t="s">
        <v>29</v>
      </c>
      <c r="D313" s="57" t="s">
        <v>29</v>
      </c>
      <c r="E313" s="61"/>
    </row>
    <row r="314" spans="2:5" s="1" customFormat="1" ht="13.9" customHeight="1">
      <c r="B314" s="57" t="s">
        <v>29</v>
      </c>
      <c r="C314" s="57" t="s">
        <v>29</v>
      </c>
      <c r="D314" s="57" t="s">
        <v>29</v>
      </c>
      <c r="E314" s="61"/>
    </row>
    <row r="315" spans="2:5" s="1" customFormat="1" ht="13.9" customHeight="1">
      <c r="B315" s="57" t="s">
        <v>29</v>
      </c>
      <c r="C315" s="57" t="s">
        <v>29</v>
      </c>
      <c r="D315" s="57" t="s">
        <v>29</v>
      </c>
      <c r="E315" s="61"/>
    </row>
    <row r="316" spans="2:5" s="1" customFormat="1" ht="13.9" customHeight="1">
      <c r="B316" s="57" t="s">
        <v>29</v>
      </c>
      <c r="C316" s="57" t="s">
        <v>29</v>
      </c>
      <c r="D316" s="57" t="s">
        <v>29</v>
      </c>
      <c r="E316" s="61"/>
    </row>
    <row r="317" spans="2:5" s="1" customFormat="1" ht="13.9" customHeight="1">
      <c r="B317" s="57" t="s">
        <v>29</v>
      </c>
      <c r="C317" s="57" t="s">
        <v>29</v>
      </c>
      <c r="D317" s="57" t="s">
        <v>29</v>
      </c>
      <c r="E317" s="61"/>
    </row>
    <row r="318" spans="2:5" s="1" customFormat="1" ht="13.9" customHeight="1">
      <c r="B318" s="57" t="s">
        <v>29</v>
      </c>
      <c r="C318" s="57" t="s">
        <v>29</v>
      </c>
      <c r="D318" s="57" t="s">
        <v>29</v>
      </c>
      <c r="E318" s="61"/>
    </row>
    <row r="319" spans="2:5" s="1" customFormat="1" ht="13.9" customHeight="1">
      <c r="B319" s="57" t="s">
        <v>29</v>
      </c>
      <c r="C319" s="57" t="s">
        <v>29</v>
      </c>
      <c r="D319" s="57" t="s">
        <v>29</v>
      </c>
      <c r="E319" s="61"/>
    </row>
    <row r="320" spans="2:5" s="1" customFormat="1" ht="13.9" customHeight="1">
      <c r="B320" s="57" t="s">
        <v>29</v>
      </c>
      <c r="C320" s="57" t="s">
        <v>29</v>
      </c>
      <c r="D320" s="57" t="s">
        <v>29</v>
      </c>
      <c r="E320" s="61"/>
    </row>
    <row r="321" spans="2:5" s="1" customFormat="1" ht="13.9" customHeight="1">
      <c r="B321" s="57" t="s">
        <v>29</v>
      </c>
      <c r="C321" s="57" t="s">
        <v>29</v>
      </c>
      <c r="D321" s="57" t="s">
        <v>29</v>
      </c>
      <c r="E321" s="61"/>
    </row>
    <row r="322" spans="2:5" s="1" customFormat="1" ht="13.9" customHeight="1">
      <c r="B322" s="57" t="s">
        <v>29</v>
      </c>
      <c r="C322" s="57" t="s">
        <v>29</v>
      </c>
      <c r="D322" s="57" t="s">
        <v>29</v>
      </c>
      <c r="E322" s="61"/>
    </row>
    <row r="323" spans="2:5" s="1" customFormat="1" ht="13.9" customHeight="1">
      <c r="B323" s="57" t="s">
        <v>29</v>
      </c>
      <c r="C323" s="57" t="s">
        <v>29</v>
      </c>
      <c r="D323" s="57" t="s">
        <v>29</v>
      </c>
      <c r="E323" s="61"/>
    </row>
    <row r="324" spans="2:5" s="1" customFormat="1" ht="13.9" customHeight="1">
      <c r="B324" s="57" t="s">
        <v>29</v>
      </c>
      <c r="C324" s="57" t="s">
        <v>29</v>
      </c>
      <c r="D324" s="57" t="s">
        <v>29</v>
      </c>
      <c r="E324" s="61"/>
    </row>
    <row r="325" spans="2:5" s="1" customFormat="1" ht="13.9" customHeight="1">
      <c r="B325" s="57" t="s">
        <v>29</v>
      </c>
      <c r="C325" s="57" t="s">
        <v>29</v>
      </c>
      <c r="D325" s="57" t="s">
        <v>29</v>
      </c>
      <c r="E325" s="61"/>
    </row>
    <row r="326" spans="2:5" s="1" customFormat="1" ht="13.9" customHeight="1">
      <c r="B326" s="57" t="s">
        <v>29</v>
      </c>
      <c r="C326" s="57" t="s">
        <v>29</v>
      </c>
      <c r="D326" s="57" t="s">
        <v>29</v>
      </c>
      <c r="E326" s="61"/>
    </row>
    <row r="327" spans="2:5" s="1" customFormat="1" ht="13.9" customHeight="1">
      <c r="B327" s="57" t="s">
        <v>29</v>
      </c>
      <c r="C327" s="57" t="s">
        <v>29</v>
      </c>
      <c r="D327" s="57" t="s">
        <v>29</v>
      </c>
      <c r="E327" s="61"/>
    </row>
    <row r="328" spans="2:5" s="1" customFormat="1" ht="13.9" customHeight="1">
      <c r="B328" s="57" t="s">
        <v>29</v>
      </c>
      <c r="C328" s="57" t="s">
        <v>29</v>
      </c>
      <c r="D328" s="57" t="s">
        <v>29</v>
      </c>
      <c r="E328" s="61"/>
    </row>
    <row r="329" spans="2:5" s="1" customFormat="1" ht="13.9" customHeight="1">
      <c r="B329" s="57" t="s">
        <v>29</v>
      </c>
      <c r="C329" s="57" t="s">
        <v>29</v>
      </c>
      <c r="D329" s="57" t="s">
        <v>29</v>
      </c>
      <c r="E329" s="61"/>
    </row>
    <row r="330" spans="2:5" s="1" customFormat="1" ht="13.9" customHeight="1">
      <c r="B330" s="57" t="s">
        <v>29</v>
      </c>
      <c r="C330" s="57" t="s">
        <v>29</v>
      </c>
      <c r="D330" s="57" t="s">
        <v>29</v>
      </c>
      <c r="E330" s="61"/>
    </row>
    <row r="331" spans="2:5" s="1" customFormat="1" ht="13.9" customHeight="1">
      <c r="B331" s="57" t="s">
        <v>29</v>
      </c>
      <c r="C331" s="57" t="s">
        <v>29</v>
      </c>
      <c r="D331" s="57" t="s">
        <v>29</v>
      </c>
      <c r="E331" s="61"/>
    </row>
    <row r="332" spans="2:5" s="1" customFormat="1" ht="13.9" customHeight="1">
      <c r="B332" s="57" t="s">
        <v>29</v>
      </c>
      <c r="C332" s="57" t="s">
        <v>29</v>
      </c>
      <c r="D332" s="57" t="s">
        <v>29</v>
      </c>
      <c r="E332" s="61"/>
    </row>
    <row r="333" spans="2:5" s="1" customFormat="1" ht="13.9" customHeight="1">
      <c r="B333" s="57" t="s">
        <v>29</v>
      </c>
      <c r="C333" s="57" t="s">
        <v>29</v>
      </c>
      <c r="D333" s="57" t="s">
        <v>29</v>
      </c>
      <c r="E333" s="61"/>
    </row>
    <row r="334" spans="2:5" s="1" customFormat="1" ht="13.9" customHeight="1">
      <c r="B334" s="57" t="s">
        <v>29</v>
      </c>
      <c r="C334" s="57" t="s">
        <v>29</v>
      </c>
      <c r="D334" s="57" t="s">
        <v>29</v>
      </c>
      <c r="E334" s="61"/>
    </row>
    <row r="335" spans="2:5" s="1" customFormat="1" ht="13.9" customHeight="1">
      <c r="B335" s="57" t="s">
        <v>29</v>
      </c>
      <c r="C335" s="57" t="s">
        <v>29</v>
      </c>
      <c r="D335" s="57" t="s">
        <v>29</v>
      </c>
      <c r="E335" s="61"/>
    </row>
    <row r="336" spans="2:5" s="1" customFormat="1" ht="13.9" customHeight="1">
      <c r="B336" s="57" t="s">
        <v>29</v>
      </c>
      <c r="C336" s="57" t="s">
        <v>29</v>
      </c>
      <c r="D336" s="57" t="s">
        <v>29</v>
      </c>
      <c r="E336" s="61"/>
    </row>
    <row r="337" spans="2:5" s="1" customFormat="1" ht="13.9" customHeight="1">
      <c r="B337" s="57" t="s">
        <v>29</v>
      </c>
      <c r="C337" s="57" t="s">
        <v>29</v>
      </c>
      <c r="D337" s="57" t="s">
        <v>29</v>
      </c>
      <c r="E337" s="61"/>
    </row>
    <row r="338" spans="2:5" s="1" customFormat="1" ht="13.9" customHeight="1">
      <c r="B338" s="57" t="s">
        <v>29</v>
      </c>
      <c r="C338" s="57" t="s">
        <v>29</v>
      </c>
      <c r="D338" s="57" t="s">
        <v>29</v>
      </c>
      <c r="E338" s="61"/>
    </row>
    <row r="339" spans="2:5" s="1" customFormat="1" ht="13.9" customHeight="1">
      <c r="B339" s="57" t="s">
        <v>29</v>
      </c>
      <c r="C339" s="57" t="s">
        <v>29</v>
      </c>
      <c r="D339" s="57" t="s">
        <v>29</v>
      </c>
      <c r="E339" s="61"/>
    </row>
    <row r="340" spans="2:5" s="1" customFormat="1" ht="13.9" customHeight="1">
      <c r="B340" s="57" t="s">
        <v>29</v>
      </c>
      <c r="C340" s="57" t="s">
        <v>29</v>
      </c>
      <c r="D340" s="57" t="s">
        <v>29</v>
      </c>
      <c r="E340" s="61"/>
    </row>
    <row r="341" spans="2:5" s="1" customFormat="1" ht="13.9" customHeight="1">
      <c r="B341" s="57" t="s">
        <v>29</v>
      </c>
      <c r="C341" s="57" t="s">
        <v>29</v>
      </c>
      <c r="D341" s="57" t="s">
        <v>29</v>
      </c>
      <c r="E341" s="61"/>
    </row>
    <row r="342" spans="2:5" s="1" customFormat="1" ht="13.9" customHeight="1">
      <c r="B342" s="57" t="s">
        <v>29</v>
      </c>
      <c r="C342" s="57" t="s">
        <v>29</v>
      </c>
      <c r="D342" s="57" t="s">
        <v>29</v>
      </c>
      <c r="E342" s="61"/>
    </row>
    <row r="343" spans="2:5" s="1" customFormat="1" ht="13.9" customHeight="1">
      <c r="B343" s="57" t="s">
        <v>29</v>
      </c>
      <c r="C343" s="57" t="s">
        <v>29</v>
      </c>
      <c r="D343" s="57" t="s">
        <v>29</v>
      </c>
      <c r="E343" s="61"/>
    </row>
    <row r="344" spans="2:5" s="1" customFormat="1" ht="13.9" customHeight="1">
      <c r="B344" s="57" t="s">
        <v>29</v>
      </c>
      <c r="C344" s="57" t="s">
        <v>29</v>
      </c>
      <c r="D344" s="57" t="s">
        <v>29</v>
      </c>
      <c r="E344" s="61"/>
    </row>
    <row r="345" spans="2:5" s="1" customFormat="1" ht="13.9" customHeight="1">
      <c r="B345" s="57" t="s">
        <v>29</v>
      </c>
      <c r="C345" s="57" t="s">
        <v>29</v>
      </c>
      <c r="D345" s="57" t="s">
        <v>29</v>
      </c>
      <c r="E345" s="61"/>
    </row>
    <row r="346" spans="2:5" s="1" customFormat="1" ht="13.9" customHeight="1">
      <c r="B346" s="57" t="s">
        <v>29</v>
      </c>
      <c r="C346" s="57" t="s">
        <v>29</v>
      </c>
      <c r="D346" s="57" t="s">
        <v>29</v>
      </c>
      <c r="E346" s="61"/>
    </row>
    <row r="347" spans="2:5" s="1" customFormat="1" ht="13.9" customHeight="1">
      <c r="B347" s="57" t="s">
        <v>29</v>
      </c>
      <c r="C347" s="57" t="s">
        <v>29</v>
      </c>
      <c r="D347" s="57" t="s">
        <v>29</v>
      </c>
      <c r="E347" s="61"/>
    </row>
    <row r="348" spans="2:5" s="1" customFormat="1" ht="13.9" customHeight="1">
      <c r="B348" s="57" t="s">
        <v>29</v>
      </c>
      <c r="C348" s="57" t="s">
        <v>29</v>
      </c>
      <c r="D348" s="57" t="s">
        <v>29</v>
      </c>
      <c r="E348" s="61"/>
    </row>
    <row r="349" spans="2:5" s="1" customFormat="1" ht="13.9" customHeight="1">
      <c r="B349" s="57" t="s">
        <v>29</v>
      </c>
      <c r="C349" s="57" t="s">
        <v>29</v>
      </c>
      <c r="D349" s="57" t="s">
        <v>29</v>
      </c>
      <c r="E349" s="61"/>
    </row>
    <row r="350" spans="2:5" s="1" customFormat="1" ht="13.9" customHeight="1">
      <c r="B350" s="57" t="s">
        <v>29</v>
      </c>
      <c r="C350" s="57" t="s">
        <v>29</v>
      </c>
      <c r="D350" s="57" t="s">
        <v>29</v>
      </c>
      <c r="E350" s="61"/>
    </row>
    <row r="351" spans="2:5" s="1" customFormat="1" ht="13.9" customHeight="1">
      <c r="B351" s="57" t="s">
        <v>29</v>
      </c>
      <c r="C351" s="57" t="s">
        <v>29</v>
      </c>
      <c r="D351" s="57" t="s">
        <v>29</v>
      </c>
      <c r="E351" s="61"/>
    </row>
    <row r="352" spans="2:5" s="1" customFormat="1" ht="13.9" customHeight="1">
      <c r="B352" s="57" t="s">
        <v>29</v>
      </c>
      <c r="C352" s="57" t="s">
        <v>29</v>
      </c>
      <c r="D352" s="57" t="s">
        <v>29</v>
      </c>
      <c r="E352" s="61"/>
    </row>
    <row r="353" spans="2:5" s="1" customFormat="1" ht="13.9" customHeight="1">
      <c r="B353" s="57" t="s">
        <v>29</v>
      </c>
      <c r="C353" s="57" t="s">
        <v>29</v>
      </c>
      <c r="D353" s="57" t="s">
        <v>29</v>
      </c>
      <c r="E353" s="61"/>
    </row>
    <row r="354" spans="2:5" s="1" customFormat="1" ht="13.9" customHeight="1">
      <c r="B354" s="57" t="s">
        <v>29</v>
      </c>
      <c r="C354" s="57" t="s">
        <v>29</v>
      </c>
      <c r="D354" s="57" t="s">
        <v>29</v>
      </c>
      <c r="E354" s="61"/>
    </row>
    <row r="355" spans="2:5" s="1" customFormat="1" ht="13.9" customHeight="1">
      <c r="B355" s="57" t="s">
        <v>29</v>
      </c>
      <c r="C355" s="57" t="s">
        <v>29</v>
      </c>
      <c r="D355" s="57" t="s">
        <v>29</v>
      </c>
      <c r="E355" s="61"/>
    </row>
    <row r="356" spans="2:5" s="1" customFormat="1" ht="13.9" customHeight="1">
      <c r="B356" s="57" t="s">
        <v>29</v>
      </c>
      <c r="C356" s="57" t="s">
        <v>29</v>
      </c>
      <c r="D356" s="57" t="s">
        <v>29</v>
      </c>
      <c r="E356" s="61"/>
    </row>
    <row r="357" spans="2:5" s="1" customFormat="1" ht="13.9" customHeight="1">
      <c r="B357" s="57" t="s">
        <v>29</v>
      </c>
      <c r="C357" s="57" t="s">
        <v>29</v>
      </c>
      <c r="D357" s="57" t="s">
        <v>29</v>
      </c>
      <c r="E357" s="61"/>
    </row>
    <row r="358" spans="2:5" s="1" customFormat="1" ht="13.9" customHeight="1">
      <c r="B358" s="57" t="s">
        <v>29</v>
      </c>
      <c r="C358" s="57" t="s">
        <v>29</v>
      </c>
      <c r="D358" s="57" t="s">
        <v>29</v>
      </c>
      <c r="E358" s="61"/>
    </row>
    <row r="359" spans="2:5" s="1" customFormat="1" ht="13.9" customHeight="1">
      <c r="B359" s="57" t="s">
        <v>29</v>
      </c>
      <c r="C359" s="57" t="s">
        <v>29</v>
      </c>
      <c r="D359" s="57" t="s">
        <v>29</v>
      </c>
      <c r="E359" s="61"/>
    </row>
    <row r="360" spans="2:5" s="1" customFormat="1" ht="13.9" customHeight="1">
      <c r="B360" s="57" t="s">
        <v>29</v>
      </c>
      <c r="C360" s="57" t="s">
        <v>29</v>
      </c>
      <c r="D360" s="57" t="s">
        <v>29</v>
      </c>
      <c r="E360" s="61"/>
    </row>
    <row r="361" spans="2:5" s="1" customFormat="1" ht="13.9" customHeight="1">
      <c r="B361" s="57" t="s">
        <v>29</v>
      </c>
      <c r="C361" s="57" t="s">
        <v>29</v>
      </c>
      <c r="D361" s="57" t="s">
        <v>29</v>
      </c>
      <c r="E361" s="61"/>
    </row>
    <row r="362" spans="2:5" s="1" customFormat="1" ht="13.9" customHeight="1">
      <c r="B362" s="57" t="s">
        <v>29</v>
      </c>
      <c r="C362" s="57" t="s">
        <v>29</v>
      </c>
      <c r="D362" s="57" t="s">
        <v>29</v>
      </c>
      <c r="E362" s="61"/>
    </row>
    <row r="363" spans="2:5" s="1" customFormat="1" ht="13.9" customHeight="1">
      <c r="B363" s="57" t="s">
        <v>29</v>
      </c>
      <c r="C363" s="57" t="s">
        <v>29</v>
      </c>
      <c r="D363" s="57" t="s">
        <v>29</v>
      </c>
      <c r="E363" s="61"/>
    </row>
    <row r="364" spans="2:5" s="1" customFormat="1" ht="13.9" customHeight="1">
      <c r="B364" s="57" t="s">
        <v>29</v>
      </c>
      <c r="C364" s="57" t="s">
        <v>29</v>
      </c>
      <c r="D364" s="57" t="s">
        <v>29</v>
      </c>
      <c r="E364" s="61"/>
    </row>
    <row r="365" spans="2:5" s="1" customFormat="1" ht="13.9" customHeight="1">
      <c r="B365" s="57" t="s">
        <v>29</v>
      </c>
      <c r="C365" s="57" t="s">
        <v>29</v>
      </c>
      <c r="D365" s="57" t="s">
        <v>29</v>
      </c>
      <c r="E365" s="61"/>
    </row>
    <row r="366" spans="2:5" s="1" customFormat="1" ht="13.9" customHeight="1">
      <c r="B366" s="57" t="s">
        <v>29</v>
      </c>
      <c r="C366" s="57" t="s">
        <v>29</v>
      </c>
      <c r="D366" s="57" t="s">
        <v>29</v>
      </c>
      <c r="E366" s="61"/>
    </row>
    <row r="367" spans="2:5" s="1" customFormat="1" ht="13.9" customHeight="1">
      <c r="B367" s="57" t="s">
        <v>29</v>
      </c>
      <c r="C367" s="57" t="s">
        <v>29</v>
      </c>
      <c r="D367" s="57" t="s">
        <v>29</v>
      </c>
      <c r="E367" s="61"/>
    </row>
    <row r="368" spans="2:5" s="1" customFormat="1" ht="13.9" customHeight="1">
      <c r="B368" s="57" t="s">
        <v>29</v>
      </c>
      <c r="C368" s="57" t="s">
        <v>29</v>
      </c>
      <c r="D368" s="57" t="s">
        <v>29</v>
      </c>
      <c r="E368" s="61"/>
    </row>
    <row r="369" spans="2:5" s="1" customFormat="1" ht="13.9" customHeight="1">
      <c r="B369" s="57" t="s">
        <v>29</v>
      </c>
      <c r="C369" s="57" t="s">
        <v>29</v>
      </c>
      <c r="D369" s="57" t="s">
        <v>29</v>
      </c>
      <c r="E369" s="61"/>
    </row>
    <row r="370" spans="2:5" s="1" customFormat="1" ht="13.9" customHeight="1">
      <c r="B370" s="57" t="s">
        <v>29</v>
      </c>
      <c r="C370" s="57" t="s">
        <v>29</v>
      </c>
      <c r="D370" s="57" t="s">
        <v>29</v>
      </c>
      <c r="E370" s="61"/>
    </row>
    <row r="371" spans="2:5" s="1" customFormat="1" ht="13.9" customHeight="1">
      <c r="B371" s="57" t="s">
        <v>29</v>
      </c>
      <c r="C371" s="57" t="s">
        <v>29</v>
      </c>
      <c r="D371" s="57" t="s">
        <v>29</v>
      </c>
      <c r="E371" s="61"/>
    </row>
    <row r="372" spans="2:5" s="1" customFormat="1" ht="13.9" customHeight="1">
      <c r="B372" s="57" t="s">
        <v>29</v>
      </c>
      <c r="C372" s="57" t="s">
        <v>29</v>
      </c>
      <c r="D372" s="57" t="s">
        <v>29</v>
      </c>
      <c r="E372" s="61"/>
    </row>
    <row r="373" spans="2:5" s="1" customFormat="1" ht="13.9" customHeight="1">
      <c r="B373" s="57" t="s">
        <v>29</v>
      </c>
      <c r="C373" s="57" t="s">
        <v>29</v>
      </c>
      <c r="D373" s="57" t="s">
        <v>29</v>
      </c>
      <c r="E373" s="61"/>
    </row>
    <row r="374" spans="2:5" s="1" customFormat="1" ht="13.9" customHeight="1">
      <c r="B374" s="57" t="s">
        <v>29</v>
      </c>
      <c r="C374" s="57" t="s">
        <v>29</v>
      </c>
      <c r="D374" s="57" t="s">
        <v>29</v>
      </c>
      <c r="E374" s="61"/>
    </row>
    <row r="375" spans="2:5" s="1" customFormat="1" ht="13.9" customHeight="1">
      <c r="B375" s="57" t="s">
        <v>29</v>
      </c>
      <c r="C375" s="57" t="s">
        <v>29</v>
      </c>
      <c r="D375" s="57" t="s">
        <v>29</v>
      </c>
      <c r="E375" s="61"/>
    </row>
    <row r="376" spans="2:5" s="1" customFormat="1" ht="13.9" customHeight="1">
      <c r="B376" s="57" t="s">
        <v>29</v>
      </c>
      <c r="C376" s="57" t="s">
        <v>29</v>
      </c>
      <c r="D376" s="57" t="s">
        <v>29</v>
      </c>
      <c r="E376" s="61"/>
    </row>
    <row r="377" spans="2:5" s="1" customFormat="1" ht="13.9" customHeight="1">
      <c r="B377" s="57" t="s">
        <v>29</v>
      </c>
      <c r="C377" s="57" t="s">
        <v>29</v>
      </c>
      <c r="D377" s="57" t="s">
        <v>29</v>
      </c>
      <c r="E377" s="61"/>
    </row>
    <row r="378" spans="2:5" s="1" customFormat="1" ht="13.9" customHeight="1">
      <c r="B378" s="57" t="s">
        <v>29</v>
      </c>
      <c r="C378" s="57" t="s">
        <v>29</v>
      </c>
      <c r="D378" s="57" t="s">
        <v>29</v>
      </c>
      <c r="E378" s="61"/>
    </row>
    <row r="379" spans="2:5" s="1" customFormat="1" ht="13.9" customHeight="1">
      <c r="B379" s="57" t="s">
        <v>29</v>
      </c>
      <c r="C379" s="57" t="s">
        <v>29</v>
      </c>
      <c r="D379" s="57" t="s">
        <v>29</v>
      </c>
      <c r="E379" s="61"/>
    </row>
    <row r="380" spans="2:5" s="1" customFormat="1" ht="13.9" customHeight="1">
      <c r="B380" s="57" t="s">
        <v>29</v>
      </c>
      <c r="C380" s="57" t="s">
        <v>29</v>
      </c>
      <c r="D380" s="57" t="s">
        <v>29</v>
      </c>
      <c r="E380" s="61"/>
    </row>
    <row r="381" spans="2:5" s="1" customFormat="1" ht="13.9" customHeight="1">
      <c r="B381" s="57" t="s">
        <v>29</v>
      </c>
      <c r="C381" s="57" t="s">
        <v>29</v>
      </c>
      <c r="D381" s="57" t="s">
        <v>29</v>
      </c>
      <c r="E381" s="61"/>
    </row>
    <row r="382" spans="2:5" s="1" customFormat="1" ht="13.9" customHeight="1">
      <c r="B382" s="57" t="s">
        <v>29</v>
      </c>
      <c r="C382" s="57" t="s">
        <v>29</v>
      </c>
      <c r="D382" s="57" t="s">
        <v>29</v>
      </c>
      <c r="E382" s="61"/>
    </row>
    <row r="383" spans="2:5" s="1" customFormat="1" ht="13.9" customHeight="1">
      <c r="B383" s="57" t="s">
        <v>29</v>
      </c>
      <c r="C383" s="57" t="s">
        <v>29</v>
      </c>
      <c r="D383" s="57" t="s">
        <v>29</v>
      </c>
      <c r="E383" s="61"/>
    </row>
    <row r="384" spans="2:5" s="1" customFormat="1" ht="13.9" customHeight="1">
      <c r="B384" s="57" t="s">
        <v>29</v>
      </c>
      <c r="C384" s="57" t="s">
        <v>29</v>
      </c>
      <c r="D384" s="57" t="s">
        <v>29</v>
      </c>
      <c r="E384" s="61"/>
    </row>
    <row r="385" spans="2:5" s="1" customFormat="1" ht="13.9" customHeight="1">
      <c r="B385" s="57" t="s">
        <v>29</v>
      </c>
      <c r="C385" s="57" t="s">
        <v>29</v>
      </c>
      <c r="D385" s="57" t="s">
        <v>29</v>
      </c>
      <c r="E385" s="61"/>
    </row>
    <row r="386" spans="2:5" s="1" customFormat="1" ht="13.9" customHeight="1">
      <c r="B386" s="57" t="s">
        <v>29</v>
      </c>
      <c r="C386" s="57" t="s">
        <v>29</v>
      </c>
      <c r="D386" s="57" t="s">
        <v>29</v>
      </c>
      <c r="E386" s="61"/>
    </row>
    <row r="387" spans="2:5" s="1" customFormat="1" ht="13.9" customHeight="1">
      <c r="B387" s="57" t="s">
        <v>29</v>
      </c>
      <c r="C387" s="57" t="s">
        <v>29</v>
      </c>
      <c r="D387" s="57" t="s">
        <v>29</v>
      </c>
      <c r="E387" s="61"/>
    </row>
    <row r="388" spans="2:5" s="1" customFormat="1" ht="13.9" customHeight="1">
      <c r="B388" s="57" t="s">
        <v>29</v>
      </c>
      <c r="C388" s="57" t="s">
        <v>29</v>
      </c>
      <c r="D388" s="57" t="s">
        <v>29</v>
      </c>
      <c r="E388" s="61"/>
    </row>
    <row r="389" spans="2:5" s="1" customFormat="1" ht="13.9" customHeight="1">
      <c r="B389" s="57" t="s">
        <v>29</v>
      </c>
      <c r="C389" s="57" t="s">
        <v>29</v>
      </c>
      <c r="D389" s="57" t="s">
        <v>29</v>
      </c>
      <c r="E389" s="61"/>
    </row>
    <row r="390" spans="2:5" s="1" customFormat="1" ht="13.9" customHeight="1">
      <c r="B390" s="57" t="s">
        <v>29</v>
      </c>
      <c r="C390" s="57" t="s">
        <v>29</v>
      </c>
      <c r="D390" s="57" t="s">
        <v>29</v>
      </c>
      <c r="E390" s="61"/>
    </row>
    <row r="391" spans="2:5" s="1" customFormat="1" ht="13.9" customHeight="1">
      <c r="B391" s="57" t="s">
        <v>29</v>
      </c>
      <c r="C391" s="57" t="s">
        <v>29</v>
      </c>
      <c r="D391" s="57" t="s">
        <v>29</v>
      </c>
      <c r="E391" s="61"/>
    </row>
    <row r="392" spans="2:5" s="1" customFormat="1" ht="13.9" customHeight="1">
      <c r="B392" s="57" t="s">
        <v>29</v>
      </c>
      <c r="C392" s="57" t="s">
        <v>29</v>
      </c>
      <c r="D392" s="57" t="s">
        <v>29</v>
      </c>
      <c r="E392" s="61"/>
    </row>
    <row r="393" spans="2:5" s="1" customFormat="1" ht="13.9" customHeight="1">
      <c r="B393" s="57" t="s">
        <v>29</v>
      </c>
      <c r="C393" s="57" t="s">
        <v>29</v>
      </c>
      <c r="D393" s="57" t="s">
        <v>29</v>
      </c>
      <c r="E393" s="61"/>
    </row>
    <row r="394" spans="2:5" s="1" customFormat="1" ht="13.9" customHeight="1">
      <c r="B394" s="57" t="s">
        <v>29</v>
      </c>
      <c r="C394" s="57" t="s">
        <v>29</v>
      </c>
      <c r="D394" s="57" t="s">
        <v>29</v>
      </c>
      <c r="E394" s="61"/>
    </row>
    <row r="395" spans="2:5" s="1" customFormat="1" ht="13.9" customHeight="1">
      <c r="B395" s="57" t="s">
        <v>29</v>
      </c>
      <c r="C395" s="57" t="s">
        <v>29</v>
      </c>
      <c r="D395" s="57" t="s">
        <v>29</v>
      </c>
      <c r="E395" s="61"/>
    </row>
    <row r="396" spans="2:5" s="1" customFormat="1" ht="13.9" customHeight="1">
      <c r="B396" s="57" t="s">
        <v>29</v>
      </c>
      <c r="C396" s="57" t="s">
        <v>29</v>
      </c>
      <c r="D396" s="57" t="s">
        <v>29</v>
      </c>
      <c r="E396" s="61"/>
    </row>
    <row r="397" spans="2:5" s="1" customFormat="1" ht="13.9" customHeight="1">
      <c r="B397" s="57" t="s">
        <v>29</v>
      </c>
      <c r="C397" s="57" t="s">
        <v>29</v>
      </c>
      <c r="D397" s="57" t="s">
        <v>29</v>
      </c>
      <c r="E397" s="61"/>
    </row>
    <row r="398" spans="2:5" s="1" customFormat="1" ht="13.9" customHeight="1">
      <c r="B398" s="57" t="s">
        <v>29</v>
      </c>
      <c r="C398" s="57" t="s">
        <v>29</v>
      </c>
      <c r="D398" s="57" t="s">
        <v>29</v>
      </c>
      <c r="E398" s="61"/>
    </row>
    <row r="399" spans="2:5" s="1" customFormat="1" ht="13.9" customHeight="1">
      <c r="B399" s="57" t="s">
        <v>29</v>
      </c>
      <c r="C399" s="57" t="s">
        <v>29</v>
      </c>
      <c r="D399" s="57" t="s">
        <v>29</v>
      </c>
      <c r="E399" s="61"/>
    </row>
    <row r="400" spans="2:5" s="1" customFormat="1" ht="13.9" customHeight="1">
      <c r="B400" s="57" t="s">
        <v>29</v>
      </c>
      <c r="C400" s="57" t="s">
        <v>29</v>
      </c>
      <c r="D400" s="57" t="s">
        <v>29</v>
      </c>
      <c r="E400" s="61"/>
    </row>
    <row r="401" spans="2:5" s="1" customFormat="1" ht="13.9" customHeight="1">
      <c r="B401" s="57" t="s">
        <v>29</v>
      </c>
      <c r="C401" s="57" t="s">
        <v>29</v>
      </c>
      <c r="D401" s="57" t="s">
        <v>29</v>
      </c>
      <c r="E401" s="61"/>
    </row>
    <row r="402" spans="2:5" s="1" customFormat="1" ht="13.9" customHeight="1">
      <c r="B402" s="57" t="s">
        <v>29</v>
      </c>
      <c r="C402" s="57" t="s">
        <v>29</v>
      </c>
      <c r="D402" s="57" t="s">
        <v>29</v>
      </c>
      <c r="E402" s="61"/>
    </row>
    <row r="403" spans="2:5" s="1" customFormat="1" ht="13.9" customHeight="1">
      <c r="B403" s="57" t="s">
        <v>29</v>
      </c>
      <c r="C403" s="57" t="s">
        <v>29</v>
      </c>
      <c r="D403" s="57" t="s">
        <v>29</v>
      </c>
      <c r="E403" s="61"/>
    </row>
    <row r="404" spans="2:5" s="1" customFormat="1" ht="13.9" customHeight="1">
      <c r="B404" s="57" t="s">
        <v>29</v>
      </c>
      <c r="C404" s="57" t="s">
        <v>29</v>
      </c>
      <c r="D404" s="57" t="s">
        <v>29</v>
      </c>
      <c r="E404" s="61"/>
    </row>
    <row r="405" spans="2:5" s="1" customFormat="1" ht="13.9" customHeight="1">
      <c r="B405" s="57" t="s">
        <v>29</v>
      </c>
      <c r="C405" s="57" t="s">
        <v>29</v>
      </c>
      <c r="D405" s="57" t="s">
        <v>29</v>
      </c>
      <c r="E405" s="61"/>
    </row>
    <row r="406" spans="2:5" s="1" customFormat="1" ht="13.9" customHeight="1">
      <c r="B406" s="57" t="s">
        <v>29</v>
      </c>
      <c r="C406" s="57" t="s">
        <v>29</v>
      </c>
      <c r="D406" s="57" t="s">
        <v>29</v>
      </c>
      <c r="E406" s="61"/>
    </row>
    <row r="407" spans="2:5" s="1" customFormat="1" ht="13.9" customHeight="1">
      <c r="B407" s="57" t="s">
        <v>29</v>
      </c>
      <c r="C407" s="57" t="s">
        <v>29</v>
      </c>
      <c r="D407" s="57" t="s">
        <v>29</v>
      </c>
      <c r="E407" s="61"/>
    </row>
    <row r="408" spans="2:5" s="1" customFormat="1" ht="13.9" customHeight="1">
      <c r="B408" s="57" t="s">
        <v>29</v>
      </c>
      <c r="C408" s="57" t="s">
        <v>29</v>
      </c>
      <c r="D408" s="57" t="s">
        <v>29</v>
      </c>
      <c r="E408" s="61"/>
    </row>
    <row r="409" spans="2:5" s="1" customFormat="1" ht="13.9" customHeight="1">
      <c r="B409" s="57" t="s">
        <v>29</v>
      </c>
      <c r="C409" s="57" t="s">
        <v>29</v>
      </c>
      <c r="D409" s="57" t="s">
        <v>29</v>
      </c>
      <c r="E409" s="61"/>
    </row>
    <row r="410" spans="2:5" s="1" customFormat="1" ht="13.9" customHeight="1">
      <c r="B410" s="57" t="s">
        <v>29</v>
      </c>
      <c r="C410" s="57" t="s">
        <v>29</v>
      </c>
      <c r="D410" s="57" t="s">
        <v>29</v>
      </c>
      <c r="E410" s="61"/>
    </row>
    <row r="411" spans="2:5" s="1" customFormat="1" ht="13.9" customHeight="1">
      <c r="B411" s="57" t="s">
        <v>29</v>
      </c>
      <c r="C411" s="57" t="s">
        <v>29</v>
      </c>
      <c r="D411" s="57" t="s">
        <v>29</v>
      </c>
      <c r="E411" s="61"/>
    </row>
    <row r="412" spans="2:5" s="1" customFormat="1" ht="13.9" customHeight="1">
      <c r="B412" s="57" t="s">
        <v>29</v>
      </c>
      <c r="C412" s="57" t="s">
        <v>29</v>
      </c>
      <c r="D412" s="57" t="s">
        <v>29</v>
      </c>
      <c r="E412" s="61"/>
    </row>
    <row r="413" spans="2:5" s="1" customFormat="1" ht="13.9" customHeight="1">
      <c r="B413" s="57" t="s">
        <v>29</v>
      </c>
      <c r="C413" s="57" t="s">
        <v>29</v>
      </c>
      <c r="D413" s="57" t="s">
        <v>29</v>
      </c>
      <c r="E413" s="61"/>
    </row>
    <row r="414" spans="2:5" s="1" customFormat="1" ht="13.9" customHeight="1">
      <c r="B414" s="57" t="s">
        <v>29</v>
      </c>
      <c r="C414" s="57" t="s">
        <v>29</v>
      </c>
      <c r="D414" s="57" t="s">
        <v>29</v>
      </c>
      <c r="E414" s="61"/>
    </row>
    <row r="415" spans="2:5" s="1" customFormat="1" ht="13.9" customHeight="1">
      <c r="B415" s="57" t="s">
        <v>29</v>
      </c>
      <c r="C415" s="57" t="s">
        <v>29</v>
      </c>
      <c r="D415" s="57" t="s">
        <v>29</v>
      </c>
      <c r="E415" s="61"/>
    </row>
    <row r="416" spans="2:5" s="1" customFormat="1" ht="13.9" customHeight="1">
      <c r="B416" s="57" t="s">
        <v>29</v>
      </c>
      <c r="C416" s="57" t="s">
        <v>29</v>
      </c>
      <c r="D416" s="57" t="s">
        <v>29</v>
      </c>
      <c r="E416" s="61"/>
    </row>
    <row r="417" spans="2:5" s="1" customFormat="1" ht="13.9" customHeight="1">
      <c r="B417" s="57" t="s">
        <v>29</v>
      </c>
      <c r="C417" s="57" t="s">
        <v>29</v>
      </c>
      <c r="D417" s="57" t="s">
        <v>29</v>
      </c>
      <c r="E417" s="61"/>
    </row>
    <row r="418" spans="2:5" s="1" customFormat="1" ht="13.9" customHeight="1">
      <c r="B418" s="57" t="s">
        <v>29</v>
      </c>
      <c r="C418" s="57" t="s">
        <v>29</v>
      </c>
      <c r="D418" s="57" t="s">
        <v>29</v>
      </c>
      <c r="E418" s="61"/>
    </row>
    <row r="419" spans="2:5" s="1" customFormat="1" ht="13.9" customHeight="1">
      <c r="B419" s="57" t="s">
        <v>29</v>
      </c>
      <c r="C419" s="57" t="s">
        <v>29</v>
      </c>
      <c r="D419" s="57" t="s">
        <v>29</v>
      </c>
      <c r="E419" s="61"/>
    </row>
    <row r="420" spans="2:5" s="1" customFormat="1" ht="13.9" customHeight="1">
      <c r="B420" s="57" t="s">
        <v>29</v>
      </c>
      <c r="C420" s="57" t="s">
        <v>29</v>
      </c>
      <c r="D420" s="57" t="s">
        <v>29</v>
      </c>
      <c r="E420" s="61"/>
    </row>
    <row r="421" spans="2:5" s="1" customFormat="1" ht="13.9" customHeight="1">
      <c r="B421" s="57" t="s">
        <v>29</v>
      </c>
      <c r="C421" s="57" t="s">
        <v>29</v>
      </c>
      <c r="D421" s="57" t="s">
        <v>29</v>
      </c>
      <c r="E421" s="61"/>
    </row>
    <row r="422" spans="2:5" s="1" customFormat="1" ht="13.9" customHeight="1">
      <c r="B422" s="57" t="s">
        <v>29</v>
      </c>
      <c r="C422" s="57" t="s">
        <v>29</v>
      </c>
      <c r="D422" s="57" t="s">
        <v>29</v>
      </c>
      <c r="E422" s="61"/>
    </row>
    <row r="423" spans="2:5" s="1" customFormat="1" ht="13.9" customHeight="1">
      <c r="B423" s="57" t="s">
        <v>29</v>
      </c>
      <c r="C423" s="57" t="s">
        <v>29</v>
      </c>
      <c r="D423" s="57" t="s">
        <v>29</v>
      </c>
      <c r="E423" s="61"/>
    </row>
    <row r="424" spans="2:5" s="1" customFormat="1" ht="13.9" customHeight="1">
      <c r="B424" s="57" t="s">
        <v>29</v>
      </c>
      <c r="C424" s="57" t="s">
        <v>29</v>
      </c>
      <c r="D424" s="57" t="s">
        <v>29</v>
      </c>
      <c r="E424" s="61"/>
    </row>
    <row r="425" spans="2:5" s="1" customFormat="1" ht="13.9" customHeight="1">
      <c r="B425" s="57" t="s">
        <v>29</v>
      </c>
      <c r="C425" s="57" t="s">
        <v>29</v>
      </c>
      <c r="D425" s="57" t="s">
        <v>29</v>
      </c>
      <c r="E425" s="61"/>
    </row>
    <row r="426" spans="2:5" s="1" customFormat="1" ht="13.9" customHeight="1">
      <c r="B426" s="57" t="s">
        <v>29</v>
      </c>
      <c r="C426" s="57" t="s">
        <v>29</v>
      </c>
      <c r="D426" s="57" t="s">
        <v>29</v>
      </c>
      <c r="E426" s="61"/>
    </row>
    <row r="427" spans="2:5" s="1" customFormat="1" ht="13.9" customHeight="1">
      <c r="B427" s="57" t="s">
        <v>29</v>
      </c>
      <c r="C427" s="57" t="s">
        <v>29</v>
      </c>
      <c r="D427" s="57" t="s">
        <v>29</v>
      </c>
      <c r="E427" s="61"/>
    </row>
    <row r="428" spans="2:5" s="1" customFormat="1" ht="13.9" customHeight="1">
      <c r="B428" s="57" t="s">
        <v>29</v>
      </c>
      <c r="C428" s="57" t="s">
        <v>29</v>
      </c>
      <c r="D428" s="57" t="s">
        <v>29</v>
      </c>
      <c r="E428" s="61"/>
    </row>
    <row r="429" spans="2:5" s="1" customFormat="1" ht="13.9" customHeight="1">
      <c r="B429" s="57" t="s">
        <v>29</v>
      </c>
      <c r="C429" s="57" t="s">
        <v>29</v>
      </c>
      <c r="D429" s="57" t="s">
        <v>29</v>
      </c>
      <c r="E429" s="61"/>
    </row>
    <row r="430" spans="2:5" s="1" customFormat="1" ht="13.9" customHeight="1">
      <c r="B430" s="57" t="s">
        <v>29</v>
      </c>
      <c r="C430" s="57" t="s">
        <v>29</v>
      </c>
      <c r="D430" s="57" t="s">
        <v>29</v>
      </c>
      <c r="E430" s="61"/>
    </row>
    <row r="431" spans="2:5" s="1" customFormat="1" ht="13.9" customHeight="1">
      <c r="B431" s="57" t="s">
        <v>29</v>
      </c>
      <c r="C431" s="57" t="s">
        <v>29</v>
      </c>
      <c r="D431" s="57" t="s">
        <v>29</v>
      </c>
      <c r="E431" s="61"/>
    </row>
    <row r="432" spans="2:5" s="1" customFormat="1" ht="13.9" customHeight="1">
      <c r="B432" s="57" t="s">
        <v>29</v>
      </c>
      <c r="C432" s="57" t="s">
        <v>29</v>
      </c>
      <c r="D432" s="57" t="s">
        <v>29</v>
      </c>
      <c r="E432" s="61"/>
    </row>
    <row r="433" spans="2:5" s="1" customFormat="1" ht="13.9" customHeight="1">
      <c r="B433" s="57" t="s">
        <v>29</v>
      </c>
      <c r="C433" s="57" t="s">
        <v>29</v>
      </c>
      <c r="D433" s="57" t="s">
        <v>29</v>
      </c>
      <c r="E433" s="61"/>
    </row>
    <row r="434" spans="2:5" s="1" customFormat="1" ht="13.9" customHeight="1">
      <c r="B434" s="57" t="s">
        <v>29</v>
      </c>
      <c r="C434" s="57" t="s">
        <v>29</v>
      </c>
      <c r="D434" s="57" t="s">
        <v>29</v>
      </c>
      <c r="E434" s="61"/>
    </row>
    <row r="435" spans="2:5" s="1" customFormat="1" ht="13.9" customHeight="1">
      <c r="B435" s="57" t="s">
        <v>29</v>
      </c>
      <c r="C435" s="57" t="s">
        <v>29</v>
      </c>
      <c r="D435" s="57" t="s">
        <v>29</v>
      </c>
      <c r="E435" s="61"/>
    </row>
    <row r="436" spans="2:5" s="1" customFormat="1" ht="13.9" customHeight="1">
      <c r="B436" s="57" t="s">
        <v>29</v>
      </c>
      <c r="C436" s="57" t="s">
        <v>29</v>
      </c>
      <c r="D436" s="57" t="s">
        <v>29</v>
      </c>
      <c r="E436" s="61"/>
    </row>
    <row r="437" spans="2:5" s="1" customFormat="1" ht="13.9" customHeight="1">
      <c r="B437" s="57" t="s">
        <v>29</v>
      </c>
      <c r="C437" s="57" t="s">
        <v>29</v>
      </c>
      <c r="D437" s="57" t="s">
        <v>29</v>
      </c>
      <c r="E437" s="61"/>
    </row>
    <row r="438" spans="2:5" s="1" customFormat="1" ht="13.9" customHeight="1">
      <c r="B438" s="57" t="s">
        <v>29</v>
      </c>
      <c r="C438" s="57" t="s">
        <v>29</v>
      </c>
      <c r="D438" s="57" t="s">
        <v>29</v>
      </c>
      <c r="E438" s="61"/>
    </row>
    <row r="439" spans="2:5" s="1" customFormat="1" ht="13.9" customHeight="1">
      <c r="B439" s="57" t="s">
        <v>29</v>
      </c>
      <c r="C439" s="57" t="s">
        <v>29</v>
      </c>
      <c r="D439" s="57" t="s">
        <v>29</v>
      </c>
      <c r="E439" s="61"/>
    </row>
    <row r="440" spans="2:5" s="1" customFormat="1" ht="13.9" customHeight="1">
      <c r="B440" s="57" t="s">
        <v>29</v>
      </c>
      <c r="C440" s="57" t="s">
        <v>29</v>
      </c>
      <c r="D440" s="57" t="s">
        <v>29</v>
      </c>
      <c r="E440" s="61"/>
    </row>
    <row r="441" spans="2:5" s="1" customFormat="1" ht="13.9" customHeight="1">
      <c r="B441" s="57" t="s">
        <v>29</v>
      </c>
      <c r="C441" s="57" t="s">
        <v>29</v>
      </c>
      <c r="D441" s="57" t="s">
        <v>29</v>
      </c>
      <c r="E441" s="61"/>
    </row>
    <row r="442" spans="2:5" s="1" customFormat="1" ht="13.9" customHeight="1">
      <c r="B442" s="57" t="s">
        <v>29</v>
      </c>
      <c r="C442" s="57" t="s">
        <v>29</v>
      </c>
      <c r="D442" s="57" t="s">
        <v>29</v>
      </c>
      <c r="E442" s="61"/>
    </row>
    <row r="443" spans="2:5" s="1" customFormat="1" ht="13.9" customHeight="1">
      <c r="B443" s="57" t="s">
        <v>29</v>
      </c>
      <c r="C443" s="57" t="s">
        <v>29</v>
      </c>
      <c r="D443" s="57" t="s">
        <v>29</v>
      </c>
      <c r="E443" s="61"/>
    </row>
    <row r="444" spans="2:5" s="1" customFormat="1" ht="13.9" customHeight="1">
      <c r="B444" s="57" t="s">
        <v>29</v>
      </c>
      <c r="C444" s="57" t="s">
        <v>29</v>
      </c>
      <c r="D444" s="57" t="s">
        <v>29</v>
      </c>
      <c r="E444" s="61"/>
    </row>
    <row r="445" spans="2:5" s="1" customFormat="1" ht="13.9" customHeight="1">
      <c r="B445" s="57" t="s">
        <v>29</v>
      </c>
      <c r="C445" s="57" t="s">
        <v>29</v>
      </c>
      <c r="D445" s="57" t="s">
        <v>29</v>
      </c>
      <c r="E445" s="61"/>
    </row>
    <row r="446" spans="2:5" s="1" customFormat="1" ht="13.9" customHeight="1">
      <c r="B446" s="57" t="s">
        <v>29</v>
      </c>
      <c r="C446" s="57" t="s">
        <v>29</v>
      </c>
      <c r="D446" s="57" t="s">
        <v>29</v>
      </c>
      <c r="E446" s="61"/>
    </row>
    <row r="447" spans="2:5" s="1" customFormat="1" ht="13.9" customHeight="1">
      <c r="B447" s="57" t="s">
        <v>29</v>
      </c>
      <c r="C447" s="57" t="s">
        <v>29</v>
      </c>
      <c r="D447" s="57" t="s">
        <v>29</v>
      </c>
      <c r="E447" s="61"/>
    </row>
    <row r="448" spans="2:5" s="1" customFormat="1" ht="13.9" customHeight="1">
      <c r="B448" s="57" t="s">
        <v>29</v>
      </c>
      <c r="C448" s="57" t="s">
        <v>29</v>
      </c>
      <c r="D448" s="57" t="s">
        <v>29</v>
      </c>
      <c r="E448" s="61"/>
    </row>
    <row r="449" spans="2:5" s="1" customFormat="1" ht="13.9" customHeight="1">
      <c r="B449" s="57" t="s">
        <v>29</v>
      </c>
      <c r="C449" s="57" t="s">
        <v>29</v>
      </c>
      <c r="D449" s="57" t="s">
        <v>29</v>
      </c>
      <c r="E449" s="61"/>
    </row>
    <row r="450" spans="2:5" s="1" customFormat="1" ht="13.9" customHeight="1">
      <c r="B450" s="57" t="s">
        <v>29</v>
      </c>
      <c r="C450" s="57" t="s">
        <v>29</v>
      </c>
      <c r="D450" s="57" t="s">
        <v>29</v>
      </c>
      <c r="E450" s="61"/>
    </row>
    <row r="451" spans="2:5" s="1" customFormat="1" ht="13.9" customHeight="1">
      <c r="B451" s="57" t="s">
        <v>29</v>
      </c>
      <c r="C451" s="57" t="s">
        <v>29</v>
      </c>
      <c r="D451" s="57" t="s">
        <v>29</v>
      </c>
      <c r="E451" s="61"/>
    </row>
    <row r="452" spans="2:5" s="1" customFormat="1" ht="13.9" customHeight="1">
      <c r="B452" s="57" t="s">
        <v>29</v>
      </c>
      <c r="C452" s="57" t="s">
        <v>29</v>
      </c>
      <c r="D452" s="57" t="s">
        <v>29</v>
      </c>
      <c r="E452" s="61"/>
    </row>
    <row r="453" spans="2:5" s="1" customFormat="1" ht="13.9" customHeight="1">
      <c r="B453" s="57" t="s">
        <v>29</v>
      </c>
      <c r="C453" s="57" t="s">
        <v>29</v>
      </c>
      <c r="D453" s="57" t="s">
        <v>29</v>
      </c>
      <c r="E453" s="61"/>
    </row>
    <row r="454" spans="2:5" s="1" customFormat="1" ht="13.9" customHeight="1">
      <c r="B454" s="57" t="s">
        <v>29</v>
      </c>
      <c r="C454" s="57" t="s">
        <v>29</v>
      </c>
      <c r="D454" s="57" t="s">
        <v>29</v>
      </c>
      <c r="E454" s="61"/>
    </row>
    <row r="455" spans="2:5" s="1" customFormat="1" ht="13.9" customHeight="1">
      <c r="B455" s="57" t="s">
        <v>29</v>
      </c>
      <c r="C455" s="57" t="s">
        <v>29</v>
      </c>
      <c r="D455" s="57" t="s">
        <v>29</v>
      </c>
      <c r="E455" s="61"/>
    </row>
    <row r="456" spans="2:5" s="1" customFormat="1" ht="13.9" customHeight="1">
      <c r="B456" s="57" t="s">
        <v>29</v>
      </c>
      <c r="C456" s="57" t="s">
        <v>29</v>
      </c>
      <c r="D456" s="57" t="s">
        <v>29</v>
      </c>
      <c r="E456" s="61"/>
    </row>
    <row r="457" spans="2:5" s="1" customFormat="1" ht="13.9" customHeight="1">
      <c r="B457" s="57" t="s">
        <v>29</v>
      </c>
      <c r="C457" s="57" t="s">
        <v>29</v>
      </c>
      <c r="D457" s="57" t="s">
        <v>29</v>
      </c>
      <c r="E457" s="61"/>
    </row>
    <row r="458" spans="2:5" s="1" customFormat="1" ht="13.9" customHeight="1">
      <c r="B458" s="57" t="s">
        <v>29</v>
      </c>
      <c r="C458" s="57" t="s">
        <v>29</v>
      </c>
      <c r="D458" s="57" t="s">
        <v>29</v>
      </c>
      <c r="E458" s="61"/>
    </row>
    <row r="459" spans="2:5" s="1" customFormat="1" ht="13.9" customHeight="1">
      <c r="B459" s="57" t="s">
        <v>29</v>
      </c>
      <c r="C459" s="57" t="s">
        <v>29</v>
      </c>
      <c r="D459" s="57" t="s">
        <v>29</v>
      </c>
      <c r="E459" s="61"/>
    </row>
    <row r="460" spans="2:5" s="1" customFormat="1" ht="13.9" customHeight="1">
      <c r="B460" s="57" t="s">
        <v>29</v>
      </c>
      <c r="C460" s="57" t="s">
        <v>29</v>
      </c>
      <c r="D460" s="57" t="s">
        <v>29</v>
      </c>
      <c r="E460" s="61"/>
    </row>
    <row r="461" spans="2:5" s="1" customFormat="1" ht="13.9" customHeight="1">
      <c r="B461" s="57" t="s">
        <v>29</v>
      </c>
      <c r="C461" s="57" t="s">
        <v>29</v>
      </c>
      <c r="D461" s="57" t="s">
        <v>29</v>
      </c>
      <c r="E461" s="61"/>
    </row>
    <row r="462" spans="2:5" s="1" customFormat="1" ht="13.9" customHeight="1">
      <c r="B462" s="57" t="s">
        <v>29</v>
      </c>
      <c r="C462" s="57" t="s">
        <v>29</v>
      </c>
      <c r="D462" s="57" t="s">
        <v>29</v>
      </c>
      <c r="E462" s="61"/>
    </row>
    <row r="463" spans="2:5" s="1" customFormat="1" ht="13.9" customHeight="1">
      <c r="B463" s="57" t="s">
        <v>29</v>
      </c>
      <c r="C463" s="57" t="s">
        <v>29</v>
      </c>
      <c r="D463" s="57" t="s">
        <v>29</v>
      </c>
      <c r="E463" s="61"/>
    </row>
    <row r="464" spans="2:5" s="1" customFormat="1" ht="13.9" customHeight="1">
      <c r="B464" s="57" t="s">
        <v>29</v>
      </c>
      <c r="C464" s="57" t="s">
        <v>29</v>
      </c>
      <c r="D464" s="57" t="s">
        <v>29</v>
      </c>
      <c r="E464" s="61"/>
    </row>
    <row r="465" spans="2:5" s="1" customFormat="1" ht="13.9" customHeight="1">
      <c r="B465" s="57" t="s">
        <v>29</v>
      </c>
      <c r="C465" s="57" t="s">
        <v>29</v>
      </c>
      <c r="D465" s="57" t="s">
        <v>29</v>
      </c>
      <c r="E465" s="61"/>
    </row>
    <row r="466" spans="2:5" s="1" customFormat="1" ht="13.9" customHeight="1">
      <c r="B466" s="57" t="s">
        <v>29</v>
      </c>
      <c r="C466" s="57" t="s">
        <v>29</v>
      </c>
      <c r="D466" s="57" t="s">
        <v>29</v>
      </c>
      <c r="E466" s="61"/>
    </row>
    <row r="467" spans="2:5" s="1" customFormat="1" ht="13.9" customHeight="1">
      <c r="B467" s="57" t="s">
        <v>29</v>
      </c>
      <c r="C467" s="57" t="s">
        <v>29</v>
      </c>
      <c r="D467" s="57" t="s">
        <v>29</v>
      </c>
      <c r="E467" s="61"/>
    </row>
    <row r="468" spans="2:5" s="1" customFormat="1" ht="13.9" customHeight="1">
      <c r="B468" s="57" t="s">
        <v>29</v>
      </c>
      <c r="C468" s="57" t="s">
        <v>29</v>
      </c>
      <c r="D468" s="57" t="s">
        <v>29</v>
      </c>
      <c r="E468" s="61"/>
    </row>
    <row r="469" spans="2:5" s="1" customFormat="1" ht="13.9" customHeight="1">
      <c r="B469" s="57" t="s">
        <v>29</v>
      </c>
      <c r="C469" s="57" t="s">
        <v>29</v>
      </c>
      <c r="D469" s="57" t="s">
        <v>29</v>
      </c>
      <c r="E469" s="61"/>
    </row>
    <row r="470" spans="2:5" s="1" customFormat="1" ht="13.9" customHeight="1">
      <c r="B470" s="57" t="s">
        <v>29</v>
      </c>
      <c r="C470" s="57" t="s">
        <v>29</v>
      </c>
      <c r="D470" s="57" t="s">
        <v>29</v>
      </c>
      <c r="E470" s="61"/>
    </row>
    <row r="471" spans="2:5" s="1" customFormat="1" ht="13.9" customHeight="1">
      <c r="B471" s="57" t="s">
        <v>29</v>
      </c>
      <c r="C471" s="57" t="s">
        <v>29</v>
      </c>
      <c r="D471" s="57" t="s">
        <v>29</v>
      </c>
      <c r="E471" s="61"/>
    </row>
    <row r="472" spans="2:5" s="1" customFormat="1" ht="13.9" customHeight="1">
      <c r="B472" s="57" t="s">
        <v>29</v>
      </c>
      <c r="C472" s="57" t="s">
        <v>29</v>
      </c>
      <c r="D472" s="57" t="s">
        <v>29</v>
      </c>
      <c r="E472" s="61"/>
    </row>
    <row r="473" spans="2:5" s="1" customFormat="1" ht="13.9" customHeight="1">
      <c r="B473" s="57" t="s">
        <v>29</v>
      </c>
      <c r="C473" s="57" t="s">
        <v>29</v>
      </c>
      <c r="D473" s="57" t="s">
        <v>29</v>
      </c>
      <c r="E473" s="61"/>
    </row>
    <row r="474" spans="2:5" s="1" customFormat="1" ht="13.9" customHeight="1">
      <c r="B474" s="57" t="s">
        <v>29</v>
      </c>
      <c r="C474" s="57" t="s">
        <v>29</v>
      </c>
      <c r="D474" s="57" t="s">
        <v>29</v>
      </c>
      <c r="E474" s="61"/>
    </row>
    <row r="475" spans="2:5" s="1" customFormat="1" ht="13.9" customHeight="1">
      <c r="B475" s="57" t="s">
        <v>29</v>
      </c>
      <c r="C475" s="57" t="s">
        <v>29</v>
      </c>
      <c r="D475" s="57" t="s">
        <v>29</v>
      </c>
      <c r="E475" s="61"/>
    </row>
    <row r="476" spans="2:5" s="1" customFormat="1" ht="13.9" customHeight="1">
      <c r="B476" s="57" t="s">
        <v>29</v>
      </c>
      <c r="C476" s="57" t="s">
        <v>29</v>
      </c>
      <c r="D476" s="57" t="s">
        <v>29</v>
      </c>
      <c r="E476" s="61"/>
    </row>
    <row r="477" spans="2:5" s="1" customFormat="1" ht="13.9" customHeight="1">
      <c r="B477" s="57" t="s">
        <v>29</v>
      </c>
      <c r="C477" s="57" t="s">
        <v>29</v>
      </c>
      <c r="D477" s="57" t="s">
        <v>29</v>
      </c>
      <c r="E477" s="61"/>
    </row>
    <row r="478" spans="2:5" s="1" customFormat="1" ht="13.9" customHeight="1">
      <c r="B478" s="57" t="s">
        <v>29</v>
      </c>
      <c r="C478" s="57" t="s">
        <v>29</v>
      </c>
      <c r="D478" s="57" t="s">
        <v>29</v>
      </c>
      <c r="E478" s="61"/>
    </row>
    <row r="479" spans="2:5" s="1" customFormat="1" ht="13.9" customHeight="1">
      <c r="B479" s="57" t="s">
        <v>29</v>
      </c>
      <c r="C479" s="57" t="s">
        <v>29</v>
      </c>
      <c r="D479" s="57" t="s">
        <v>29</v>
      </c>
      <c r="E479" s="61"/>
    </row>
    <row r="480" spans="2:5" s="1" customFormat="1" ht="13.9" customHeight="1">
      <c r="B480" s="57" t="s">
        <v>29</v>
      </c>
      <c r="C480" s="57" t="s">
        <v>29</v>
      </c>
      <c r="D480" s="57" t="s">
        <v>29</v>
      </c>
      <c r="E480" s="61"/>
    </row>
    <row r="481" spans="2:5" s="1" customFormat="1" ht="13.9" customHeight="1">
      <c r="B481" s="57" t="s">
        <v>29</v>
      </c>
      <c r="C481" s="57" t="s">
        <v>29</v>
      </c>
      <c r="D481" s="57" t="s">
        <v>29</v>
      </c>
      <c r="E481" s="61"/>
    </row>
    <row r="482" spans="2:5" s="1" customFormat="1" ht="13.9" customHeight="1">
      <c r="B482" s="57" t="s">
        <v>29</v>
      </c>
      <c r="C482" s="57" t="s">
        <v>29</v>
      </c>
      <c r="D482" s="57" t="s">
        <v>29</v>
      </c>
      <c r="E482" s="61"/>
    </row>
    <row r="483" spans="2:5" s="1" customFormat="1" ht="13.9" customHeight="1">
      <c r="B483" s="57" t="s">
        <v>29</v>
      </c>
      <c r="C483" s="57" t="s">
        <v>29</v>
      </c>
      <c r="D483" s="57" t="s">
        <v>29</v>
      </c>
      <c r="E483" s="61"/>
    </row>
    <row r="484" spans="2:5" s="1" customFormat="1" ht="13.9" customHeight="1">
      <c r="B484" s="57" t="s">
        <v>29</v>
      </c>
      <c r="C484" s="57" t="s">
        <v>29</v>
      </c>
      <c r="D484" s="57" t="s">
        <v>29</v>
      </c>
      <c r="E484" s="61"/>
    </row>
    <row r="485" spans="2:5" s="1" customFormat="1" ht="13.9" customHeight="1">
      <c r="B485" s="57" t="s">
        <v>29</v>
      </c>
      <c r="C485" s="57" t="s">
        <v>29</v>
      </c>
      <c r="D485" s="57" t="s">
        <v>29</v>
      </c>
      <c r="E485" s="61"/>
    </row>
    <row r="486" spans="2:5" s="1" customFormat="1" ht="13.9" customHeight="1">
      <c r="B486" s="57" t="s">
        <v>29</v>
      </c>
      <c r="C486" s="57" t="s">
        <v>29</v>
      </c>
      <c r="D486" s="57" t="s">
        <v>29</v>
      </c>
      <c r="E486" s="61"/>
    </row>
    <row r="487" spans="2:5" s="1" customFormat="1" ht="13.9" customHeight="1">
      <c r="B487" s="57" t="s">
        <v>29</v>
      </c>
      <c r="C487" s="57" t="s">
        <v>29</v>
      </c>
      <c r="D487" s="57" t="s">
        <v>29</v>
      </c>
      <c r="E487" s="61"/>
    </row>
    <row r="488" spans="2:5" s="1" customFormat="1" ht="13.9" customHeight="1">
      <c r="B488" s="57" t="s">
        <v>29</v>
      </c>
      <c r="C488" s="57" t="s">
        <v>29</v>
      </c>
      <c r="D488" s="57" t="s">
        <v>29</v>
      </c>
      <c r="E488" s="61"/>
    </row>
    <row r="489" spans="2:5" s="1" customFormat="1" ht="13.9" customHeight="1">
      <c r="B489" s="57" t="s">
        <v>29</v>
      </c>
      <c r="C489" s="57" t="s">
        <v>29</v>
      </c>
      <c r="D489" s="57" t="s">
        <v>29</v>
      </c>
      <c r="E489" s="61"/>
    </row>
    <row r="490" spans="2:5" s="1" customFormat="1" ht="13.9" customHeight="1">
      <c r="B490" s="57" t="s">
        <v>29</v>
      </c>
      <c r="C490" s="57" t="s">
        <v>29</v>
      </c>
      <c r="D490" s="57" t="s">
        <v>29</v>
      </c>
      <c r="E490" s="61"/>
    </row>
    <row r="491" spans="2:5" s="1" customFormat="1" ht="13.9" customHeight="1">
      <c r="B491" s="57" t="s">
        <v>29</v>
      </c>
      <c r="C491" s="57" t="s">
        <v>29</v>
      </c>
      <c r="D491" s="57" t="s">
        <v>29</v>
      </c>
      <c r="E491" s="61"/>
    </row>
    <row r="492" spans="2:5" s="1" customFormat="1" ht="13.9" customHeight="1">
      <c r="B492" s="57" t="s">
        <v>29</v>
      </c>
      <c r="C492" s="57" t="s">
        <v>29</v>
      </c>
      <c r="D492" s="57" t="s">
        <v>29</v>
      </c>
      <c r="E492" s="61"/>
    </row>
    <row r="493" spans="2:5" s="1" customFormat="1" ht="13.9" customHeight="1">
      <c r="B493" s="57" t="s">
        <v>29</v>
      </c>
      <c r="C493" s="57" t="s">
        <v>29</v>
      </c>
      <c r="D493" s="57" t="s">
        <v>29</v>
      </c>
      <c r="E493" s="61"/>
    </row>
    <row r="494" spans="2:5" s="1" customFormat="1" ht="13.9" customHeight="1">
      <c r="B494" s="57" t="s">
        <v>29</v>
      </c>
      <c r="C494" s="57" t="s">
        <v>29</v>
      </c>
      <c r="D494" s="57" t="s">
        <v>29</v>
      </c>
      <c r="E494" s="61"/>
    </row>
    <row r="495" spans="2:5" s="1" customFormat="1" ht="13.9" customHeight="1">
      <c r="B495" s="57" t="s">
        <v>29</v>
      </c>
      <c r="C495" s="57" t="s">
        <v>29</v>
      </c>
      <c r="D495" s="57" t="s">
        <v>29</v>
      </c>
      <c r="E495" s="61"/>
    </row>
    <row r="496" spans="2:5" s="1" customFormat="1" ht="13.9" customHeight="1">
      <c r="B496" s="57" t="s">
        <v>29</v>
      </c>
      <c r="C496" s="57" t="s">
        <v>29</v>
      </c>
      <c r="D496" s="57" t="s">
        <v>29</v>
      </c>
      <c r="E496" s="61"/>
    </row>
    <row r="497" spans="2:5" s="1" customFormat="1" ht="13.9" customHeight="1">
      <c r="B497" s="57" t="s">
        <v>29</v>
      </c>
      <c r="C497" s="57" t="s">
        <v>29</v>
      </c>
      <c r="D497" s="57" t="s">
        <v>29</v>
      </c>
      <c r="E497" s="61"/>
    </row>
    <row r="498" spans="2:5" s="1" customFormat="1" ht="13.9" customHeight="1">
      <c r="B498" s="57" t="s">
        <v>29</v>
      </c>
      <c r="C498" s="57" t="s">
        <v>29</v>
      </c>
      <c r="D498" s="57" t="s">
        <v>29</v>
      </c>
      <c r="E498" s="61"/>
    </row>
    <row r="499" spans="2:5" s="1" customFormat="1" ht="13.9" customHeight="1">
      <c r="B499" s="57" t="s">
        <v>29</v>
      </c>
      <c r="C499" s="57" t="s">
        <v>29</v>
      </c>
      <c r="D499" s="57" t="s">
        <v>29</v>
      </c>
      <c r="E499" s="61"/>
    </row>
    <row r="500" spans="2:5" s="1" customFormat="1" ht="13.9" customHeight="1">
      <c r="B500" s="57" t="s">
        <v>29</v>
      </c>
      <c r="C500" s="57" t="s">
        <v>29</v>
      </c>
      <c r="D500" s="57" t="s">
        <v>29</v>
      </c>
      <c r="E500" s="61"/>
    </row>
    <row r="501" spans="2:5" s="1" customFormat="1" ht="13.9" customHeight="1">
      <c r="B501" s="57" t="s">
        <v>29</v>
      </c>
      <c r="C501" s="57" t="s">
        <v>29</v>
      </c>
      <c r="D501" s="57" t="s">
        <v>29</v>
      </c>
      <c r="E501" s="61"/>
    </row>
    <row r="502" spans="2:5" s="1" customFormat="1" ht="13.9" customHeight="1">
      <c r="B502" s="57" t="s">
        <v>29</v>
      </c>
      <c r="C502" s="57" t="s">
        <v>29</v>
      </c>
      <c r="D502" s="57" t="s">
        <v>29</v>
      </c>
      <c r="E502" s="61"/>
    </row>
    <row r="503" spans="2:5" s="1" customFormat="1" ht="13.9" customHeight="1">
      <c r="B503" s="57" t="s">
        <v>29</v>
      </c>
      <c r="C503" s="57" t="s">
        <v>29</v>
      </c>
      <c r="D503" s="57" t="s">
        <v>29</v>
      </c>
      <c r="E503" s="61"/>
    </row>
    <row r="504" spans="2:5" s="1" customFormat="1" ht="13.9" customHeight="1">
      <c r="B504" s="57" t="s">
        <v>29</v>
      </c>
      <c r="C504" s="57" t="s">
        <v>29</v>
      </c>
      <c r="D504" s="57" t="s">
        <v>29</v>
      </c>
      <c r="E504" s="61"/>
    </row>
    <row r="505" spans="2:5" s="1" customFormat="1" ht="13.9" customHeight="1">
      <c r="B505" s="57" t="s">
        <v>29</v>
      </c>
      <c r="C505" s="57" t="s">
        <v>29</v>
      </c>
      <c r="D505" s="57" t="s">
        <v>29</v>
      </c>
      <c r="E505" s="61"/>
    </row>
    <row r="506" spans="2:5" s="1" customFormat="1" ht="13.9" customHeight="1">
      <c r="B506" s="57" t="s">
        <v>29</v>
      </c>
      <c r="C506" s="57" t="s">
        <v>29</v>
      </c>
      <c r="D506" s="57" t="s">
        <v>29</v>
      </c>
      <c r="E506" s="61"/>
    </row>
    <row r="507" spans="2:5" s="1" customFormat="1" ht="13.9" customHeight="1">
      <c r="B507" s="57" t="s">
        <v>29</v>
      </c>
      <c r="C507" s="57" t="s">
        <v>29</v>
      </c>
      <c r="D507" s="57" t="s">
        <v>29</v>
      </c>
      <c r="E507" s="61"/>
    </row>
    <row r="508" spans="2:5" s="1" customFormat="1" ht="13.9" customHeight="1">
      <c r="B508" s="57" t="s">
        <v>29</v>
      </c>
      <c r="C508" s="57" t="s">
        <v>29</v>
      </c>
      <c r="D508" s="57" t="s">
        <v>29</v>
      </c>
      <c r="E508" s="61"/>
    </row>
    <row r="509" spans="2:5" s="1" customFormat="1" ht="13.9" customHeight="1">
      <c r="B509" s="57" t="s">
        <v>29</v>
      </c>
      <c r="C509" s="57" t="s">
        <v>29</v>
      </c>
      <c r="D509" s="57" t="s">
        <v>29</v>
      </c>
      <c r="E509" s="61"/>
    </row>
    <row r="510" spans="2:5" s="1" customFormat="1" ht="13.9" customHeight="1">
      <c r="B510" s="57" t="s">
        <v>29</v>
      </c>
      <c r="C510" s="57" t="s">
        <v>29</v>
      </c>
      <c r="D510" s="57" t="s">
        <v>29</v>
      </c>
      <c r="E510" s="61"/>
    </row>
    <row r="511" spans="2:5" s="1" customFormat="1" ht="13.9" customHeight="1">
      <c r="B511" s="57" t="s">
        <v>29</v>
      </c>
      <c r="C511" s="57" t="s">
        <v>29</v>
      </c>
      <c r="D511" s="57" t="s">
        <v>29</v>
      </c>
      <c r="E511" s="61"/>
    </row>
    <row r="512" spans="2:5" s="1" customFormat="1" ht="13.9" customHeight="1">
      <c r="B512" s="57" t="s">
        <v>29</v>
      </c>
      <c r="C512" s="57" t="s">
        <v>29</v>
      </c>
      <c r="D512" s="57" t="s">
        <v>29</v>
      </c>
      <c r="E512" s="61"/>
    </row>
    <row r="513" spans="2:5" s="1" customFormat="1" ht="13.9" customHeight="1">
      <c r="B513" s="57" t="s">
        <v>29</v>
      </c>
      <c r="C513" s="57" t="s">
        <v>29</v>
      </c>
      <c r="D513" s="57" t="s">
        <v>29</v>
      </c>
      <c r="E513" s="61"/>
    </row>
    <row r="514" spans="2:5" s="1" customFormat="1" ht="13.9" customHeight="1">
      <c r="B514" s="57" t="s">
        <v>29</v>
      </c>
      <c r="C514" s="57" t="s">
        <v>29</v>
      </c>
      <c r="D514" s="57" t="s">
        <v>29</v>
      </c>
      <c r="E514" s="61"/>
    </row>
    <row r="515" spans="2:5" s="1" customFormat="1" ht="13.9" customHeight="1">
      <c r="B515" s="57" t="s">
        <v>29</v>
      </c>
      <c r="C515" s="57" t="s">
        <v>29</v>
      </c>
      <c r="D515" s="57" t="s">
        <v>29</v>
      </c>
      <c r="E515" s="61"/>
    </row>
    <row r="516" spans="2:5" s="1" customFormat="1" ht="13.9" customHeight="1">
      <c r="B516" s="57" t="s">
        <v>29</v>
      </c>
      <c r="C516" s="57" t="s">
        <v>29</v>
      </c>
      <c r="D516" s="57" t="s">
        <v>29</v>
      </c>
      <c r="E516" s="61"/>
    </row>
    <row r="517" spans="2:5" s="1" customFormat="1" ht="13.9" customHeight="1">
      <c r="B517" s="57" t="s">
        <v>29</v>
      </c>
      <c r="C517" s="57" t="s">
        <v>29</v>
      </c>
      <c r="D517" s="57" t="s">
        <v>29</v>
      </c>
      <c r="E517" s="61"/>
    </row>
    <row r="518" spans="2:5" s="1" customFormat="1" ht="13.9" customHeight="1">
      <c r="B518" s="57" t="s">
        <v>29</v>
      </c>
      <c r="C518" s="57" t="s">
        <v>29</v>
      </c>
      <c r="D518" s="57" t="s">
        <v>29</v>
      </c>
      <c r="E518" s="61"/>
    </row>
    <row r="519" spans="2:5" s="1" customFormat="1" ht="13.9" customHeight="1">
      <c r="B519" s="57" t="s">
        <v>29</v>
      </c>
      <c r="C519" s="57" t="s">
        <v>29</v>
      </c>
      <c r="D519" s="57" t="s">
        <v>29</v>
      </c>
      <c r="E519" s="61"/>
    </row>
    <row r="520" spans="2:5" s="1" customFormat="1" ht="13.9" customHeight="1">
      <c r="B520" s="57" t="s">
        <v>29</v>
      </c>
      <c r="C520" s="57" t="s">
        <v>29</v>
      </c>
      <c r="D520" s="57" t="s">
        <v>29</v>
      </c>
      <c r="E520" s="61"/>
    </row>
    <row r="521" spans="2:5" s="1" customFormat="1" ht="13.9" customHeight="1">
      <c r="B521" s="57" t="s">
        <v>29</v>
      </c>
      <c r="C521" s="57" t="s">
        <v>29</v>
      </c>
      <c r="D521" s="57" t="s">
        <v>29</v>
      </c>
      <c r="E521" s="61"/>
    </row>
    <row r="522" spans="2:5" s="1" customFormat="1" ht="13.9" customHeight="1">
      <c r="B522" s="57" t="s">
        <v>29</v>
      </c>
      <c r="C522" s="57" t="s">
        <v>29</v>
      </c>
      <c r="D522" s="57" t="s">
        <v>29</v>
      </c>
      <c r="E522" s="61"/>
    </row>
    <row r="523" spans="2:5" s="1" customFormat="1" ht="13.9" customHeight="1">
      <c r="B523" s="57" t="s">
        <v>29</v>
      </c>
      <c r="C523" s="57" t="s">
        <v>29</v>
      </c>
      <c r="D523" s="57" t="s">
        <v>29</v>
      </c>
      <c r="E523" s="61"/>
    </row>
    <row r="524" spans="2:5" s="1" customFormat="1" ht="13.9" customHeight="1">
      <c r="B524" s="57" t="s">
        <v>29</v>
      </c>
      <c r="C524" s="57" t="s">
        <v>29</v>
      </c>
      <c r="D524" s="57" t="s">
        <v>29</v>
      </c>
      <c r="E524" s="61"/>
    </row>
    <row r="525" spans="2:5" s="1" customFormat="1" ht="13.9" customHeight="1">
      <c r="B525" s="57" t="s">
        <v>29</v>
      </c>
      <c r="C525" s="57" t="s">
        <v>29</v>
      </c>
      <c r="D525" s="57" t="s">
        <v>29</v>
      </c>
      <c r="E525" s="61"/>
    </row>
    <row r="526" spans="2:5" s="1" customFormat="1" ht="13.9" customHeight="1">
      <c r="B526" s="57" t="s">
        <v>29</v>
      </c>
      <c r="C526" s="57" t="s">
        <v>29</v>
      </c>
      <c r="D526" s="57" t="s">
        <v>29</v>
      </c>
      <c r="E526" s="61"/>
    </row>
    <row r="527" spans="2:5" s="1" customFormat="1" ht="13.9" customHeight="1">
      <c r="B527" s="57" t="s">
        <v>29</v>
      </c>
      <c r="C527" s="57" t="s">
        <v>29</v>
      </c>
      <c r="D527" s="57" t="s">
        <v>29</v>
      </c>
      <c r="E527" s="61"/>
    </row>
    <row r="528" spans="2:5" s="1" customFormat="1" ht="13.9" customHeight="1">
      <c r="B528" s="57" t="s">
        <v>29</v>
      </c>
      <c r="C528" s="57" t="s">
        <v>29</v>
      </c>
      <c r="D528" s="57" t="s">
        <v>29</v>
      </c>
      <c r="E528" s="61"/>
    </row>
    <row r="529" spans="2:5" s="1" customFormat="1" ht="13.9" customHeight="1">
      <c r="B529" s="57" t="s">
        <v>29</v>
      </c>
      <c r="C529" s="57" t="s">
        <v>29</v>
      </c>
      <c r="D529" s="57" t="s">
        <v>29</v>
      </c>
      <c r="E529" s="61"/>
    </row>
    <row r="530" spans="2:5" s="1" customFormat="1" ht="13.9" customHeight="1">
      <c r="B530" s="57" t="s">
        <v>29</v>
      </c>
      <c r="C530" s="57" t="s">
        <v>29</v>
      </c>
      <c r="D530" s="57" t="s">
        <v>29</v>
      </c>
      <c r="E530" s="61"/>
    </row>
    <row r="531" spans="2:5" s="1" customFormat="1" ht="13.9" customHeight="1">
      <c r="B531" s="57" t="s">
        <v>29</v>
      </c>
      <c r="C531" s="57" t="s">
        <v>29</v>
      </c>
      <c r="D531" s="57" t="s">
        <v>29</v>
      </c>
      <c r="E531" s="61"/>
    </row>
    <row r="532" spans="2:5" s="1" customFormat="1" ht="13.9" customHeight="1">
      <c r="B532" s="57" t="s">
        <v>29</v>
      </c>
      <c r="C532" s="57" t="s">
        <v>29</v>
      </c>
      <c r="D532" s="57" t="s">
        <v>29</v>
      </c>
      <c r="E532" s="61"/>
    </row>
    <row r="533" spans="2:5" s="1" customFormat="1" ht="13.9" customHeight="1">
      <c r="B533" s="57" t="s">
        <v>29</v>
      </c>
      <c r="C533" s="57" t="s">
        <v>29</v>
      </c>
      <c r="D533" s="57" t="s">
        <v>29</v>
      </c>
      <c r="E533" s="61"/>
    </row>
    <row r="534" spans="2:5" s="1" customFormat="1" ht="13.9" customHeight="1">
      <c r="B534" s="57" t="s">
        <v>29</v>
      </c>
      <c r="C534" s="57" t="s">
        <v>29</v>
      </c>
      <c r="D534" s="57" t="s">
        <v>29</v>
      </c>
      <c r="E534" s="61"/>
    </row>
    <row r="535" spans="2:5" s="1" customFormat="1" ht="13.9" customHeight="1">
      <c r="B535" s="57" t="s">
        <v>29</v>
      </c>
      <c r="C535" s="57" t="s">
        <v>29</v>
      </c>
      <c r="D535" s="57" t="s">
        <v>29</v>
      </c>
      <c r="E535" s="61"/>
    </row>
    <row r="536" spans="2:5" s="1" customFormat="1" ht="13.9" customHeight="1">
      <c r="B536" s="57" t="s">
        <v>29</v>
      </c>
      <c r="C536" s="57" t="s">
        <v>29</v>
      </c>
      <c r="D536" s="57" t="s">
        <v>29</v>
      </c>
      <c r="E536" s="61"/>
    </row>
    <row r="537" spans="2:5" s="1" customFormat="1" ht="13.9" customHeight="1">
      <c r="B537" s="57" t="s">
        <v>29</v>
      </c>
      <c r="C537" s="57" t="s">
        <v>29</v>
      </c>
      <c r="D537" s="57" t="s">
        <v>29</v>
      </c>
      <c r="E537" s="61"/>
    </row>
    <row r="538" spans="2:5" s="1" customFormat="1" ht="13.9" customHeight="1">
      <c r="B538" s="57" t="s">
        <v>29</v>
      </c>
      <c r="C538" s="57" t="s">
        <v>29</v>
      </c>
      <c r="D538" s="57" t="s">
        <v>29</v>
      </c>
      <c r="E538" s="61"/>
    </row>
    <row r="539" spans="2:5" s="1" customFormat="1" ht="13.9" customHeight="1">
      <c r="B539" s="57" t="s">
        <v>29</v>
      </c>
      <c r="C539" s="57" t="s">
        <v>29</v>
      </c>
      <c r="D539" s="57" t="s">
        <v>29</v>
      </c>
      <c r="E539" s="61"/>
    </row>
    <row r="540" spans="2:5" s="1" customFormat="1" ht="13.9" customHeight="1">
      <c r="B540" s="57" t="s">
        <v>29</v>
      </c>
      <c r="C540" s="57" t="s">
        <v>29</v>
      </c>
      <c r="D540" s="57" t="s">
        <v>29</v>
      </c>
      <c r="E540" s="61"/>
    </row>
    <row r="541" spans="2:5" s="1" customFormat="1" ht="13.9" customHeight="1">
      <c r="B541" s="57" t="s">
        <v>29</v>
      </c>
      <c r="C541" s="57" t="s">
        <v>29</v>
      </c>
      <c r="D541" s="57" t="s">
        <v>29</v>
      </c>
      <c r="E541" s="61"/>
    </row>
    <row r="542" spans="2:5" s="1" customFormat="1" ht="13.9" customHeight="1">
      <c r="B542" s="57" t="s">
        <v>29</v>
      </c>
      <c r="C542" s="57" t="s">
        <v>29</v>
      </c>
      <c r="D542" s="57" t="s">
        <v>29</v>
      </c>
      <c r="E542" s="61"/>
    </row>
    <row r="543" spans="2:5" s="1" customFormat="1" ht="13.9" customHeight="1">
      <c r="B543" s="57" t="s">
        <v>29</v>
      </c>
      <c r="C543" s="57" t="s">
        <v>29</v>
      </c>
      <c r="D543" s="57" t="s">
        <v>29</v>
      </c>
      <c r="E543" s="61"/>
    </row>
    <row r="544" spans="2:5" s="1" customFormat="1" ht="13.9" customHeight="1">
      <c r="B544" s="57" t="s">
        <v>29</v>
      </c>
      <c r="C544" s="57" t="s">
        <v>29</v>
      </c>
      <c r="D544" s="57" t="s">
        <v>29</v>
      </c>
      <c r="E544" s="61"/>
    </row>
    <row r="545" spans="2:5" s="1" customFormat="1" ht="13.9" customHeight="1">
      <c r="B545" s="57" t="s">
        <v>29</v>
      </c>
      <c r="C545" s="57" t="s">
        <v>29</v>
      </c>
      <c r="D545" s="57" t="s">
        <v>29</v>
      </c>
      <c r="E545" s="61"/>
    </row>
    <row r="546" spans="2:5" s="1" customFormat="1" ht="13.9" customHeight="1">
      <c r="B546" s="57" t="s">
        <v>29</v>
      </c>
      <c r="C546" s="57" t="s">
        <v>29</v>
      </c>
      <c r="D546" s="57" t="s">
        <v>29</v>
      </c>
      <c r="E546" s="61"/>
    </row>
    <row r="547" spans="2:5" s="1" customFormat="1" ht="13.9" customHeight="1">
      <c r="B547" s="57" t="s">
        <v>29</v>
      </c>
      <c r="C547" s="57" t="s">
        <v>29</v>
      </c>
      <c r="D547" s="57" t="s">
        <v>29</v>
      </c>
      <c r="E547" s="61"/>
    </row>
    <row r="548" spans="2:5" s="1" customFormat="1" ht="13.9" customHeight="1">
      <c r="B548" s="57" t="s">
        <v>29</v>
      </c>
      <c r="C548" s="57" t="s">
        <v>29</v>
      </c>
      <c r="D548" s="57" t="s">
        <v>29</v>
      </c>
      <c r="E548" s="61"/>
    </row>
    <row r="549" spans="2:5" s="1" customFormat="1" ht="13.9" customHeight="1">
      <c r="B549" s="57" t="s">
        <v>29</v>
      </c>
      <c r="C549" s="57" t="s">
        <v>29</v>
      </c>
      <c r="D549" s="57" t="s">
        <v>29</v>
      </c>
      <c r="E549" s="61"/>
    </row>
    <row r="550" spans="2:5" s="1" customFormat="1" ht="13.9" customHeight="1">
      <c r="B550" s="57" t="s">
        <v>29</v>
      </c>
      <c r="C550" s="57" t="s">
        <v>29</v>
      </c>
      <c r="D550" s="57" t="s">
        <v>29</v>
      </c>
      <c r="E550" s="61"/>
    </row>
    <row r="551" spans="2:5" s="1" customFormat="1" ht="13.9" customHeight="1">
      <c r="B551" s="57" t="s">
        <v>29</v>
      </c>
      <c r="C551" s="57" t="s">
        <v>29</v>
      </c>
      <c r="D551" s="57" t="s">
        <v>29</v>
      </c>
      <c r="E551" s="61"/>
    </row>
    <row r="552" spans="2:5" s="1" customFormat="1" ht="13.9" customHeight="1">
      <c r="B552" s="57" t="s">
        <v>29</v>
      </c>
      <c r="C552" s="57" t="s">
        <v>29</v>
      </c>
      <c r="D552" s="57" t="s">
        <v>29</v>
      </c>
      <c r="E552" s="61"/>
    </row>
    <row r="553" spans="2:5" s="1" customFormat="1" ht="13.9" customHeight="1">
      <c r="B553" s="57" t="s">
        <v>29</v>
      </c>
      <c r="C553" s="57" t="s">
        <v>29</v>
      </c>
      <c r="D553" s="57" t="s">
        <v>29</v>
      </c>
      <c r="E553" s="61"/>
    </row>
    <row r="554" spans="2:5" s="1" customFormat="1" ht="13.9" customHeight="1">
      <c r="B554" s="57" t="s">
        <v>29</v>
      </c>
      <c r="C554" s="57" t="s">
        <v>29</v>
      </c>
      <c r="D554" s="57" t="s">
        <v>29</v>
      </c>
      <c r="E554" s="61"/>
    </row>
    <row r="555" spans="2:5" s="1" customFormat="1" ht="13.9" customHeight="1">
      <c r="B555" s="57" t="s">
        <v>29</v>
      </c>
      <c r="C555" s="57" t="s">
        <v>29</v>
      </c>
      <c r="D555" s="57" t="s">
        <v>29</v>
      </c>
      <c r="E555" s="61"/>
    </row>
    <row r="556" spans="2:5" s="1" customFormat="1" ht="13.9" customHeight="1">
      <c r="B556" s="57" t="s">
        <v>29</v>
      </c>
      <c r="C556" s="57" t="s">
        <v>29</v>
      </c>
      <c r="D556" s="57" t="s">
        <v>29</v>
      </c>
      <c r="E556" s="61"/>
    </row>
    <row r="557" spans="2:5" s="1" customFormat="1" ht="13.9" customHeight="1">
      <c r="B557" s="57" t="s">
        <v>29</v>
      </c>
      <c r="C557" s="57" t="s">
        <v>29</v>
      </c>
      <c r="D557" s="57" t="s">
        <v>29</v>
      </c>
      <c r="E557" s="61"/>
    </row>
    <row r="558" spans="2:5" s="1" customFormat="1" ht="13.9" customHeight="1">
      <c r="B558" s="57" t="s">
        <v>29</v>
      </c>
      <c r="C558" s="57" t="s">
        <v>29</v>
      </c>
      <c r="D558" s="57" t="s">
        <v>29</v>
      </c>
      <c r="E558" s="61"/>
    </row>
    <row r="559" spans="2:5" s="1" customFormat="1" ht="13.9" customHeight="1">
      <c r="B559" s="57" t="s">
        <v>29</v>
      </c>
      <c r="C559" s="57" t="s">
        <v>29</v>
      </c>
      <c r="D559" s="57" t="s">
        <v>29</v>
      </c>
      <c r="E559" s="61"/>
    </row>
    <row r="560" spans="2:5" s="1" customFormat="1" ht="13.9" customHeight="1">
      <c r="B560" s="57" t="s">
        <v>29</v>
      </c>
      <c r="C560" s="57" t="s">
        <v>29</v>
      </c>
      <c r="D560" s="57" t="s">
        <v>29</v>
      </c>
      <c r="E560" s="61"/>
    </row>
    <row r="561" spans="2:5" s="1" customFormat="1" ht="13.9" customHeight="1">
      <c r="B561" s="57" t="s">
        <v>29</v>
      </c>
      <c r="C561" s="57" t="s">
        <v>29</v>
      </c>
      <c r="D561" s="57" t="s">
        <v>29</v>
      </c>
      <c r="E561" s="61"/>
    </row>
    <row r="562" spans="2:5" s="1" customFormat="1" ht="13.9" customHeight="1">
      <c r="B562" s="57" t="s">
        <v>29</v>
      </c>
      <c r="C562" s="57" t="s">
        <v>29</v>
      </c>
      <c r="D562" s="57" t="s">
        <v>29</v>
      </c>
      <c r="E562" s="61"/>
    </row>
    <row r="563" spans="2:5" s="1" customFormat="1" ht="13.9" customHeight="1">
      <c r="B563" s="57" t="s">
        <v>29</v>
      </c>
      <c r="C563" s="57" t="s">
        <v>29</v>
      </c>
      <c r="D563" s="57" t="s">
        <v>29</v>
      </c>
      <c r="E563" s="61"/>
    </row>
    <row r="564" spans="2:5" s="1" customFormat="1" ht="13.9" customHeight="1">
      <c r="B564" s="57" t="s">
        <v>29</v>
      </c>
      <c r="C564" s="57" t="s">
        <v>29</v>
      </c>
      <c r="D564" s="57" t="s">
        <v>29</v>
      </c>
      <c r="E564" s="61"/>
    </row>
    <row r="565" spans="2:5" s="1" customFormat="1" ht="13.9" customHeight="1">
      <c r="B565" s="57" t="s">
        <v>29</v>
      </c>
      <c r="C565" s="57" t="s">
        <v>29</v>
      </c>
      <c r="D565" s="57" t="s">
        <v>29</v>
      </c>
      <c r="E565" s="61"/>
    </row>
    <row r="566" spans="2:5" s="1" customFormat="1" ht="13.9" customHeight="1">
      <c r="B566" s="57" t="s">
        <v>29</v>
      </c>
      <c r="C566" s="57" t="s">
        <v>29</v>
      </c>
      <c r="D566" s="57" t="s">
        <v>29</v>
      </c>
      <c r="E566" s="61"/>
    </row>
    <row r="567" spans="2:5" s="1" customFormat="1" ht="13.9" customHeight="1">
      <c r="B567" s="57" t="s">
        <v>29</v>
      </c>
      <c r="C567" s="57" t="s">
        <v>29</v>
      </c>
      <c r="D567" s="57" t="s">
        <v>29</v>
      </c>
      <c r="E567" s="61"/>
    </row>
    <row r="568" spans="2:5" s="1" customFormat="1" ht="13.9" customHeight="1">
      <c r="B568" s="57" t="s">
        <v>29</v>
      </c>
      <c r="C568" s="57" t="s">
        <v>29</v>
      </c>
      <c r="D568" s="57" t="s">
        <v>29</v>
      </c>
      <c r="E568" s="61"/>
    </row>
    <row r="569" spans="2:5" s="1" customFormat="1" ht="13.9" customHeight="1">
      <c r="B569" s="57" t="s">
        <v>29</v>
      </c>
      <c r="C569" s="57" t="s">
        <v>29</v>
      </c>
      <c r="D569" s="57" t="s">
        <v>29</v>
      </c>
      <c r="E569" s="61"/>
    </row>
    <row r="570" spans="2:5" s="1" customFormat="1" ht="13.9" customHeight="1">
      <c r="B570" s="57" t="s">
        <v>29</v>
      </c>
      <c r="C570" s="57" t="s">
        <v>29</v>
      </c>
      <c r="D570" s="57" t="s">
        <v>29</v>
      </c>
      <c r="E570" s="61"/>
    </row>
    <row r="571" spans="2:5" s="1" customFormat="1" ht="13.9" customHeight="1">
      <c r="B571" s="57" t="s">
        <v>29</v>
      </c>
      <c r="C571" s="57" t="s">
        <v>29</v>
      </c>
      <c r="D571" s="57" t="s">
        <v>29</v>
      </c>
      <c r="E571" s="61"/>
    </row>
    <row r="572" spans="2:5" s="1" customFormat="1" ht="13.9" customHeight="1">
      <c r="B572" s="57" t="s">
        <v>29</v>
      </c>
      <c r="C572" s="57" t="s">
        <v>29</v>
      </c>
      <c r="D572" s="57" t="s">
        <v>29</v>
      </c>
      <c r="E572" s="61"/>
    </row>
    <row r="573" spans="2:5" s="1" customFormat="1" ht="13.9" customHeight="1">
      <c r="B573" s="57" t="s">
        <v>29</v>
      </c>
      <c r="C573" s="57" t="s">
        <v>29</v>
      </c>
      <c r="D573" s="57" t="s">
        <v>29</v>
      </c>
      <c r="E573" s="61"/>
    </row>
    <row r="574" spans="2:5" s="1" customFormat="1" ht="13.9" customHeight="1">
      <c r="B574" s="57" t="s">
        <v>29</v>
      </c>
      <c r="C574" s="57" t="s">
        <v>29</v>
      </c>
      <c r="D574" s="57" t="s">
        <v>29</v>
      </c>
      <c r="E574" s="61"/>
    </row>
    <row r="575" spans="2:5" s="1" customFormat="1" ht="13.9" customHeight="1">
      <c r="B575" s="57" t="s">
        <v>29</v>
      </c>
      <c r="C575" s="57" t="s">
        <v>29</v>
      </c>
      <c r="D575" s="57" t="s">
        <v>29</v>
      </c>
      <c r="E575" s="61"/>
    </row>
    <row r="576" spans="2:5" s="1" customFormat="1" ht="13.9" customHeight="1">
      <c r="B576" s="57" t="s">
        <v>29</v>
      </c>
      <c r="C576" s="57" t="s">
        <v>29</v>
      </c>
      <c r="D576" s="57" t="s">
        <v>29</v>
      </c>
      <c r="E576" s="61"/>
    </row>
    <row r="577" spans="2:5" s="1" customFormat="1" ht="13.9" customHeight="1">
      <c r="B577" s="57" t="s">
        <v>29</v>
      </c>
      <c r="C577" s="57" t="s">
        <v>29</v>
      </c>
      <c r="D577" s="57" t="s">
        <v>29</v>
      </c>
      <c r="E577" s="61"/>
    </row>
    <row r="578" spans="2:5" s="1" customFormat="1" ht="13.9" customHeight="1">
      <c r="B578" s="57" t="s">
        <v>29</v>
      </c>
      <c r="C578" s="57" t="s">
        <v>29</v>
      </c>
      <c r="D578" s="57" t="s">
        <v>29</v>
      </c>
      <c r="E578" s="61"/>
    </row>
    <row r="579" spans="2:5" s="1" customFormat="1" ht="13.9" customHeight="1">
      <c r="B579" s="57" t="s">
        <v>29</v>
      </c>
      <c r="C579" s="57" t="s">
        <v>29</v>
      </c>
      <c r="D579" s="57" t="s">
        <v>29</v>
      </c>
      <c r="E579" s="61"/>
    </row>
    <row r="580" spans="2:5" s="1" customFormat="1" ht="13.9" customHeight="1">
      <c r="B580" s="57" t="s">
        <v>29</v>
      </c>
      <c r="C580" s="57" t="s">
        <v>29</v>
      </c>
      <c r="D580" s="57" t="s">
        <v>29</v>
      </c>
      <c r="E580" s="61"/>
    </row>
    <row r="581" spans="2:5" s="1" customFormat="1" ht="13.9" customHeight="1">
      <c r="B581" s="57" t="s">
        <v>29</v>
      </c>
      <c r="C581" s="57" t="s">
        <v>29</v>
      </c>
      <c r="D581" s="57" t="s">
        <v>29</v>
      </c>
      <c r="E581" s="61"/>
    </row>
    <row r="582" spans="2:5" s="1" customFormat="1" ht="13.9" customHeight="1">
      <c r="B582" s="57" t="s">
        <v>29</v>
      </c>
      <c r="C582" s="57" t="s">
        <v>29</v>
      </c>
      <c r="D582" s="57" t="s">
        <v>29</v>
      </c>
      <c r="E582" s="61"/>
    </row>
    <row r="583" spans="2:5" s="1" customFormat="1" ht="13.9" customHeight="1">
      <c r="B583" s="57" t="s">
        <v>29</v>
      </c>
      <c r="C583" s="57" t="s">
        <v>29</v>
      </c>
      <c r="D583" s="57" t="s">
        <v>29</v>
      </c>
      <c r="E583" s="61"/>
    </row>
    <row r="584" spans="2:5" s="1" customFormat="1" ht="13.9" customHeight="1">
      <c r="B584" s="57" t="s">
        <v>29</v>
      </c>
      <c r="C584" s="57" t="s">
        <v>29</v>
      </c>
      <c r="D584" s="57" t="s">
        <v>29</v>
      </c>
      <c r="E584" s="61"/>
    </row>
    <row r="585" spans="2:5" s="1" customFormat="1" ht="13.9" customHeight="1">
      <c r="B585" s="57" t="s">
        <v>29</v>
      </c>
      <c r="C585" s="57" t="s">
        <v>29</v>
      </c>
      <c r="D585" s="57" t="s">
        <v>29</v>
      </c>
      <c r="E585" s="61"/>
    </row>
    <row r="586" spans="2:5" s="1" customFormat="1" ht="13.9" customHeight="1">
      <c r="B586" s="57" t="s">
        <v>29</v>
      </c>
      <c r="C586" s="57" t="s">
        <v>29</v>
      </c>
      <c r="D586" s="57" t="s">
        <v>29</v>
      </c>
      <c r="E586" s="61"/>
    </row>
    <row r="587" spans="2:5" s="1" customFormat="1" ht="13.9" customHeight="1">
      <c r="B587" s="57" t="s">
        <v>29</v>
      </c>
      <c r="C587" s="57" t="s">
        <v>29</v>
      </c>
      <c r="D587" s="57" t="s">
        <v>29</v>
      </c>
      <c r="E587" s="61"/>
    </row>
    <row r="588" spans="2:5" s="1" customFormat="1" ht="13.9" customHeight="1">
      <c r="B588" s="57" t="s">
        <v>29</v>
      </c>
      <c r="C588" s="57" t="s">
        <v>29</v>
      </c>
      <c r="D588" s="57" t="s">
        <v>29</v>
      </c>
      <c r="E588" s="61"/>
    </row>
    <row r="589" spans="2:5" s="1" customFormat="1" ht="13.9" customHeight="1">
      <c r="B589" s="57" t="s">
        <v>29</v>
      </c>
      <c r="C589" s="57" t="s">
        <v>29</v>
      </c>
      <c r="D589" s="57" t="s">
        <v>29</v>
      </c>
      <c r="E589" s="61"/>
    </row>
    <row r="590" spans="2:5" s="1" customFormat="1" ht="13.9" customHeight="1">
      <c r="B590" s="57" t="s">
        <v>29</v>
      </c>
      <c r="C590" s="57" t="s">
        <v>29</v>
      </c>
      <c r="D590" s="57" t="s">
        <v>29</v>
      </c>
      <c r="E590" s="61"/>
    </row>
    <row r="591" spans="2:5" s="1" customFormat="1" ht="13.9" customHeight="1">
      <c r="B591" s="57" t="s">
        <v>29</v>
      </c>
      <c r="C591" s="57" t="s">
        <v>29</v>
      </c>
      <c r="D591" s="57" t="s">
        <v>29</v>
      </c>
      <c r="E591" s="61"/>
    </row>
    <row r="592" spans="2:5" s="1" customFormat="1" ht="13.9" customHeight="1">
      <c r="B592" s="57" t="s">
        <v>29</v>
      </c>
      <c r="C592" s="57" t="s">
        <v>29</v>
      </c>
      <c r="D592" s="57" t="s">
        <v>29</v>
      </c>
      <c r="E592" s="61"/>
    </row>
    <row r="593" spans="2:5" s="1" customFormat="1" ht="13.9" customHeight="1">
      <c r="B593" s="57" t="s">
        <v>29</v>
      </c>
      <c r="C593" s="57" t="s">
        <v>29</v>
      </c>
      <c r="D593" s="57" t="s">
        <v>29</v>
      </c>
      <c r="E593" s="61"/>
    </row>
    <row r="594" spans="2:5" s="1" customFormat="1" ht="13.9" customHeight="1">
      <c r="B594" s="57" t="s">
        <v>29</v>
      </c>
      <c r="C594" s="57" t="s">
        <v>29</v>
      </c>
      <c r="D594" s="57" t="s">
        <v>29</v>
      </c>
      <c r="E594" s="61"/>
    </row>
    <row r="595" spans="2:5" s="1" customFormat="1" ht="13.9" customHeight="1">
      <c r="B595" s="57" t="s">
        <v>29</v>
      </c>
      <c r="C595" s="57" t="s">
        <v>29</v>
      </c>
      <c r="D595" s="57" t="s">
        <v>29</v>
      </c>
      <c r="E595" s="61"/>
    </row>
    <row r="596" spans="2:5" s="1" customFormat="1" ht="13.9" customHeight="1">
      <c r="B596" s="57" t="s">
        <v>29</v>
      </c>
      <c r="C596" s="57" t="s">
        <v>29</v>
      </c>
      <c r="D596" s="57" t="s">
        <v>29</v>
      </c>
      <c r="E596" s="61"/>
    </row>
    <row r="597" spans="2:5" s="1" customFormat="1" ht="13.9" customHeight="1">
      <c r="B597" s="57" t="s">
        <v>29</v>
      </c>
      <c r="C597" s="57" t="s">
        <v>29</v>
      </c>
      <c r="D597" s="57" t="s">
        <v>29</v>
      </c>
      <c r="E597" s="61"/>
    </row>
    <row r="598" spans="2:5" s="1" customFormat="1" ht="13.9" customHeight="1">
      <c r="B598" s="57" t="s">
        <v>29</v>
      </c>
      <c r="C598" s="57" t="s">
        <v>29</v>
      </c>
      <c r="D598" s="57" t="s">
        <v>29</v>
      </c>
      <c r="E598" s="61"/>
    </row>
    <row r="599" spans="2:5" s="1" customFormat="1" ht="13.9" customHeight="1">
      <c r="B599" s="57" t="s">
        <v>29</v>
      </c>
      <c r="C599" s="57" t="s">
        <v>29</v>
      </c>
      <c r="D599" s="57" t="s">
        <v>29</v>
      </c>
      <c r="E599" s="61"/>
    </row>
    <row r="600" spans="2:5" s="1" customFormat="1" ht="13.9" customHeight="1">
      <c r="B600" s="57" t="s">
        <v>29</v>
      </c>
      <c r="C600" s="57" t="s">
        <v>29</v>
      </c>
      <c r="D600" s="57" t="s">
        <v>29</v>
      </c>
      <c r="E600" s="61"/>
    </row>
    <row r="601" spans="2:5" s="1" customFormat="1" ht="13.9" customHeight="1">
      <c r="B601" s="57" t="s">
        <v>29</v>
      </c>
      <c r="C601" s="57" t="s">
        <v>29</v>
      </c>
      <c r="D601" s="57" t="s">
        <v>29</v>
      </c>
      <c r="E601" s="61"/>
    </row>
    <row r="602" spans="2:5" s="1" customFormat="1" ht="13.9" customHeight="1">
      <c r="B602" s="57" t="s">
        <v>29</v>
      </c>
      <c r="C602" s="57" t="s">
        <v>29</v>
      </c>
      <c r="D602" s="57" t="s">
        <v>29</v>
      </c>
      <c r="E602" s="61"/>
    </row>
    <row r="603" spans="2:5" s="1" customFormat="1" ht="13.9" customHeight="1">
      <c r="B603" s="57" t="s">
        <v>29</v>
      </c>
      <c r="C603" s="57" t="s">
        <v>29</v>
      </c>
      <c r="D603" s="57" t="s">
        <v>29</v>
      </c>
      <c r="E603" s="61"/>
    </row>
    <row r="604" spans="2:5" s="1" customFormat="1" ht="13.9" customHeight="1">
      <c r="B604" s="57" t="s">
        <v>29</v>
      </c>
      <c r="C604" s="57" t="s">
        <v>29</v>
      </c>
      <c r="D604" s="57" t="s">
        <v>29</v>
      </c>
      <c r="E604" s="61"/>
    </row>
    <row r="605" spans="2:5" s="1" customFormat="1" ht="13.9" customHeight="1">
      <c r="B605" s="57" t="s">
        <v>29</v>
      </c>
      <c r="C605" s="57" t="s">
        <v>29</v>
      </c>
      <c r="D605" s="57" t="s">
        <v>29</v>
      </c>
      <c r="E605" s="61"/>
    </row>
    <row r="606" spans="2:5" s="1" customFormat="1" ht="13.9" customHeight="1">
      <c r="B606" s="57" t="s">
        <v>29</v>
      </c>
      <c r="C606" s="57" t="s">
        <v>29</v>
      </c>
      <c r="D606" s="57" t="s">
        <v>29</v>
      </c>
      <c r="E606" s="61"/>
    </row>
    <row r="607" spans="2:5" s="1" customFormat="1" ht="13.9" customHeight="1">
      <c r="B607" s="57" t="s">
        <v>29</v>
      </c>
      <c r="C607" s="57" t="s">
        <v>29</v>
      </c>
      <c r="D607" s="57" t="s">
        <v>29</v>
      </c>
      <c r="E607" s="61"/>
    </row>
    <row r="608" spans="2:5" s="1" customFormat="1" ht="13.9" customHeight="1">
      <c r="B608" s="57" t="s">
        <v>29</v>
      </c>
      <c r="C608" s="57" t="s">
        <v>29</v>
      </c>
      <c r="D608" s="57" t="s">
        <v>29</v>
      </c>
      <c r="E608" s="61"/>
    </row>
    <row r="609" spans="2:5" s="1" customFormat="1" ht="13.9" customHeight="1">
      <c r="B609" s="57" t="s">
        <v>29</v>
      </c>
      <c r="C609" s="57" t="s">
        <v>29</v>
      </c>
      <c r="D609" s="57" t="s">
        <v>29</v>
      </c>
      <c r="E609" s="61"/>
    </row>
    <row r="610" spans="2:5" s="1" customFormat="1" ht="13.9" customHeight="1">
      <c r="B610" s="57" t="s">
        <v>29</v>
      </c>
      <c r="C610" s="57" t="s">
        <v>29</v>
      </c>
      <c r="D610" s="57" t="s">
        <v>29</v>
      </c>
      <c r="E610" s="61"/>
    </row>
    <row r="611" spans="2:5" s="1" customFormat="1" ht="13.9" customHeight="1">
      <c r="B611" s="57" t="s">
        <v>29</v>
      </c>
      <c r="C611" s="57" t="s">
        <v>29</v>
      </c>
      <c r="D611" s="57" t="s">
        <v>29</v>
      </c>
      <c r="E611" s="61"/>
    </row>
    <row r="612" spans="2:5" s="1" customFormat="1" ht="13.9" customHeight="1">
      <c r="B612" s="57" t="s">
        <v>29</v>
      </c>
      <c r="C612" s="57" t="s">
        <v>29</v>
      </c>
      <c r="D612" s="57" t="s">
        <v>29</v>
      </c>
      <c r="E612" s="61"/>
    </row>
    <row r="613" spans="2:5" s="1" customFormat="1" ht="13.9" customHeight="1">
      <c r="B613" s="57" t="s">
        <v>29</v>
      </c>
      <c r="C613" s="57" t="s">
        <v>29</v>
      </c>
      <c r="D613" s="57" t="s">
        <v>29</v>
      </c>
      <c r="E613" s="61"/>
    </row>
    <row r="614" spans="2:5" s="1" customFormat="1" ht="13.9" customHeight="1">
      <c r="B614" s="57" t="s">
        <v>29</v>
      </c>
      <c r="C614" s="57" t="s">
        <v>29</v>
      </c>
      <c r="D614" s="57" t="s">
        <v>29</v>
      </c>
      <c r="E614" s="61"/>
    </row>
    <row r="615" spans="2:5" s="1" customFormat="1" ht="13.9" customHeight="1">
      <c r="B615" s="57" t="s">
        <v>29</v>
      </c>
      <c r="C615" s="57" t="s">
        <v>29</v>
      </c>
      <c r="D615" s="57" t="s">
        <v>29</v>
      </c>
      <c r="E615" s="61"/>
    </row>
    <row r="616" spans="2:5" s="1" customFormat="1" ht="13.9" customHeight="1">
      <c r="B616" s="57" t="s">
        <v>29</v>
      </c>
      <c r="C616" s="57" t="s">
        <v>29</v>
      </c>
      <c r="D616" s="57" t="s">
        <v>29</v>
      </c>
      <c r="E616" s="61"/>
    </row>
    <row r="617" spans="2:5" s="1" customFormat="1" ht="13.9" customHeight="1">
      <c r="B617" s="57" t="s">
        <v>29</v>
      </c>
      <c r="C617" s="57" t="s">
        <v>29</v>
      </c>
      <c r="D617" s="57" t="s">
        <v>29</v>
      </c>
      <c r="E617" s="61"/>
    </row>
    <row r="618" spans="2:5" s="1" customFormat="1" ht="13.9" customHeight="1">
      <c r="B618" s="57" t="s">
        <v>29</v>
      </c>
      <c r="C618" s="57" t="s">
        <v>29</v>
      </c>
      <c r="D618" s="57" t="s">
        <v>29</v>
      </c>
      <c r="E618" s="61"/>
    </row>
    <row r="619" spans="2:5" s="1" customFormat="1" ht="13.9" customHeight="1">
      <c r="B619" s="57" t="s">
        <v>29</v>
      </c>
      <c r="C619" s="57" t="s">
        <v>29</v>
      </c>
      <c r="D619" s="57" t="s">
        <v>29</v>
      </c>
      <c r="E619" s="61"/>
    </row>
    <row r="620" spans="2:5" s="1" customFormat="1" ht="13.9" customHeight="1">
      <c r="B620" s="57" t="s">
        <v>29</v>
      </c>
      <c r="C620" s="57" t="s">
        <v>29</v>
      </c>
      <c r="D620" s="57" t="s">
        <v>29</v>
      </c>
      <c r="E620" s="61"/>
    </row>
    <row r="621" spans="2:5" s="1" customFormat="1" ht="13.9" customHeight="1">
      <c r="B621" s="57" t="s">
        <v>29</v>
      </c>
      <c r="C621" s="57" t="s">
        <v>29</v>
      </c>
      <c r="D621" s="57" t="s">
        <v>29</v>
      </c>
      <c r="E621" s="61"/>
    </row>
    <row r="622" spans="2:5" s="1" customFormat="1" ht="13.9" customHeight="1">
      <c r="B622" s="57" t="s">
        <v>29</v>
      </c>
      <c r="C622" s="57" t="s">
        <v>29</v>
      </c>
      <c r="D622" s="57" t="s">
        <v>29</v>
      </c>
      <c r="E622" s="61"/>
    </row>
    <row r="623" spans="2:5" s="1" customFormat="1" ht="13.9" customHeight="1">
      <c r="B623" s="57" t="s">
        <v>29</v>
      </c>
      <c r="C623" s="57" t="s">
        <v>29</v>
      </c>
      <c r="D623" s="57" t="s">
        <v>29</v>
      </c>
      <c r="E623" s="61"/>
    </row>
    <row r="624" spans="2:5" s="1" customFormat="1" ht="13.9" customHeight="1">
      <c r="B624" s="57" t="s">
        <v>29</v>
      </c>
      <c r="C624" s="57" t="s">
        <v>29</v>
      </c>
      <c r="D624" s="57" t="s">
        <v>29</v>
      </c>
      <c r="E624" s="61"/>
    </row>
    <row r="625" spans="2:5" s="1" customFormat="1" ht="13.9" customHeight="1">
      <c r="B625" s="57" t="s">
        <v>29</v>
      </c>
      <c r="C625" s="57" t="s">
        <v>29</v>
      </c>
      <c r="D625" s="57" t="s">
        <v>29</v>
      </c>
      <c r="E625" s="61"/>
    </row>
    <row r="626" spans="2:5" s="1" customFormat="1" ht="13.9" customHeight="1">
      <c r="B626" s="57" t="s">
        <v>29</v>
      </c>
      <c r="C626" s="57" t="s">
        <v>29</v>
      </c>
      <c r="D626" s="57" t="s">
        <v>29</v>
      </c>
      <c r="E626" s="61"/>
    </row>
    <row r="627" spans="2:5" s="1" customFormat="1" ht="13.9" customHeight="1">
      <c r="B627" s="57" t="s">
        <v>29</v>
      </c>
      <c r="C627" s="57" t="s">
        <v>29</v>
      </c>
      <c r="D627" s="57" t="s">
        <v>29</v>
      </c>
      <c r="E627" s="61"/>
    </row>
    <row r="628" spans="2:5" s="1" customFormat="1" ht="13.9" customHeight="1">
      <c r="B628" s="57" t="s">
        <v>29</v>
      </c>
      <c r="C628" s="57" t="s">
        <v>29</v>
      </c>
      <c r="D628" s="57" t="s">
        <v>29</v>
      </c>
      <c r="E628" s="61"/>
    </row>
    <row r="629" spans="2:5" s="1" customFormat="1" ht="13.9" customHeight="1">
      <c r="B629" s="57" t="s">
        <v>29</v>
      </c>
      <c r="C629" s="57" t="s">
        <v>29</v>
      </c>
      <c r="D629" s="57" t="s">
        <v>29</v>
      </c>
      <c r="E629" s="61"/>
    </row>
    <row r="630" spans="2:5" s="1" customFormat="1" ht="13.9" customHeight="1">
      <c r="B630" s="57" t="s">
        <v>29</v>
      </c>
      <c r="C630" s="57" t="s">
        <v>29</v>
      </c>
      <c r="D630" s="57" t="s">
        <v>29</v>
      </c>
      <c r="E630" s="61"/>
    </row>
    <row r="631" spans="2:5" s="1" customFormat="1" ht="13.9" customHeight="1">
      <c r="B631" s="57" t="s">
        <v>29</v>
      </c>
      <c r="C631" s="57" t="s">
        <v>29</v>
      </c>
      <c r="D631" s="57" t="s">
        <v>29</v>
      </c>
      <c r="E631" s="61"/>
    </row>
    <row r="632" spans="2:5" s="1" customFormat="1" ht="13.9" customHeight="1">
      <c r="B632" s="57" t="s">
        <v>29</v>
      </c>
      <c r="C632" s="57" t="s">
        <v>29</v>
      </c>
      <c r="D632" s="57" t="s">
        <v>29</v>
      </c>
      <c r="E632" s="61"/>
    </row>
    <row r="633" spans="2:5" s="1" customFormat="1" ht="13.9" customHeight="1">
      <c r="B633" s="57" t="s">
        <v>29</v>
      </c>
      <c r="C633" s="57" t="s">
        <v>29</v>
      </c>
      <c r="D633" s="57" t="s">
        <v>29</v>
      </c>
      <c r="E633" s="61"/>
    </row>
    <row r="634" spans="2:5" s="1" customFormat="1" ht="13.9" customHeight="1">
      <c r="B634" s="57" t="s">
        <v>29</v>
      </c>
      <c r="C634" s="57" t="s">
        <v>29</v>
      </c>
      <c r="D634" s="57" t="s">
        <v>29</v>
      </c>
      <c r="E634" s="61"/>
    </row>
    <row r="635" spans="2:5" s="1" customFormat="1" ht="13.9" customHeight="1">
      <c r="B635" s="57" t="s">
        <v>29</v>
      </c>
      <c r="C635" s="57" t="s">
        <v>29</v>
      </c>
      <c r="D635" s="57" t="s">
        <v>29</v>
      </c>
      <c r="E635" s="61"/>
    </row>
    <row r="636" spans="2:5" s="1" customFormat="1" ht="13.9" customHeight="1">
      <c r="B636" s="57" t="s">
        <v>29</v>
      </c>
      <c r="C636" s="57" t="s">
        <v>29</v>
      </c>
      <c r="D636" s="57" t="s">
        <v>29</v>
      </c>
      <c r="E636" s="61"/>
    </row>
    <row r="637" spans="2:5" s="1" customFormat="1" ht="13.9" customHeight="1">
      <c r="B637" s="57" t="s">
        <v>29</v>
      </c>
      <c r="C637" s="57" t="s">
        <v>29</v>
      </c>
      <c r="D637" s="57" t="s">
        <v>29</v>
      </c>
      <c r="E637" s="61"/>
    </row>
    <row r="638" spans="2:5" s="1" customFormat="1" ht="13.9" customHeight="1">
      <c r="B638" s="57" t="s">
        <v>29</v>
      </c>
      <c r="C638" s="57" t="s">
        <v>29</v>
      </c>
      <c r="D638" s="57" t="s">
        <v>29</v>
      </c>
      <c r="E638" s="61"/>
    </row>
    <row r="639" spans="2:5" s="1" customFormat="1" ht="13.9" customHeight="1">
      <c r="B639" s="57" t="s">
        <v>29</v>
      </c>
      <c r="C639" s="57" t="s">
        <v>29</v>
      </c>
      <c r="D639" s="57" t="s">
        <v>29</v>
      </c>
      <c r="E639" s="61"/>
    </row>
    <row r="640" spans="2:5" s="1" customFormat="1" ht="13.9" customHeight="1">
      <c r="B640" s="57" t="s">
        <v>29</v>
      </c>
      <c r="C640" s="57" t="s">
        <v>29</v>
      </c>
      <c r="D640" s="57" t="s">
        <v>29</v>
      </c>
      <c r="E640" s="61"/>
    </row>
    <row r="641" spans="2:5" s="1" customFormat="1" ht="13.9" customHeight="1">
      <c r="B641" s="57" t="s">
        <v>29</v>
      </c>
      <c r="C641" s="57" t="s">
        <v>29</v>
      </c>
      <c r="D641" s="57" t="s">
        <v>29</v>
      </c>
      <c r="E641" s="61"/>
    </row>
    <row r="642" spans="2:5" s="1" customFormat="1" ht="13.9" customHeight="1">
      <c r="B642" s="57" t="s">
        <v>29</v>
      </c>
      <c r="C642" s="57" t="s">
        <v>29</v>
      </c>
      <c r="D642" s="57" t="s">
        <v>29</v>
      </c>
      <c r="E642" s="61"/>
    </row>
    <row r="643" spans="2:5" s="1" customFormat="1" ht="13.9" customHeight="1">
      <c r="B643" s="57" t="s">
        <v>29</v>
      </c>
      <c r="C643" s="57" t="s">
        <v>29</v>
      </c>
      <c r="D643" s="57" t="s">
        <v>29</v>
      </c>
      <c r="E643" s="61"/>
    </row>
    <row r="644" spans="2:5" s="1" customFormat="1" ht="13.9" customHeight="1">
      <c r="B644" s="57" t="s">
        <v>29</v>
      </c>
      <c r="C644" s="57" t="s">
        <v>29</v>
      </c>
      <c r="D644" s="57" t="s">
        <v>29</v>
      </c>
      <c r="E644" s="61"/>
    </row>
    <row r="645" spans="2:5" s="1" customFormat="1" ht="13.9" customHeight="1">
      <c r="B645" s="57" t="s">
        <v>29</v>
      </c>
      <c r="C645" s="57" t="s">
        <v>29</v>
      </c>
      <c r="D645" s="57" t="s">
        <v>29</v>
      </c>
      <c r="E645" s="61"/>
    </row>
    <row r="646" spans="2:5" s="1" customFormat="1" ht="13.9" customHeight="1">
      <c r="B646" s="57" t="s">
        <v>29</v>
      </c>
      <c r="C646" s="57" t="s">
        <v>29</v>
      </c>
      <c r="D646" s="57" t="s">
        <v>29</v>
      </c>
      <c r="E646" s="61"/>
    </row>
    <row r="647" spans="2:5" s="1" customFormat="1" ht="13.9" customHeight="1">
      <c r="B647" s="57" t="s">
        <v>29</v>
      </c>
      <c r="C647" s="57" t="s">
        <v>29</v>
      </c>
      <c r="D647" s="57" t="s">
        <v>29</v>
      </c>
      <c r="E647" s="61"/>
    </row>
    <row r="648" spans="2:5" s="1" customFormat="1" ht="13.9" customHeight="1">
      <c r="B648" s="57" t="s">
        <v>29</v>
      </c>
      <c r="C648" s="57" t="s">
        <v>29</v>
      </c>
      <c r="D648" s="57" t="s">
        <v>29</v>
      </c>
      <c r="E648" s="61"/>
    </row>
    <row r="649" spans="2:5" s="1" customFormat="1" ht="13.9" customHeight="1">
      <c r="B649" s="57" t="s">
        <v>29</v>
      </c>
      <c r="C649" s="57" t="s">
        <v>29</v>
      </c>
      <c r="D649" s="57" t="s">
        <v>29</v>
      </c>
      <c r="E649" s="61"/>
    </row>
    <row r="650" spans="2:5" s="1" customFormat="1" ht="13.9" customHeight="1">
      <c r="B650" s="57" t="s">
        <v>29</v>
      </c>
      <c r="C650" s="57" t="s">
        <v>29</v>
      </c>
      <c r="D650" s="57" t="s">
        <v>29</v>
      </c>
      <c r="E650" s="61"/>
    </row>
    <row r="651" spans="2:5" s="1" customFormat="1" ht="13.9" customHeight="1">
      <c r="B651" s="57" t="s">
        <v>29</v>
      </c>
      <c r="C651" s="57" t="s">
        <v>29</v>
      </c>
      <c r="D651" s="57" t="s">
        <v>29</v>
      </c>
      <c r="E651" s="61"/>
    </row>
    <row r="652" spans="2:5" s="1" customFormat="1" ht="13.9" customHeight="1">
      <c r="B652" s="57" t="s">
        <v>29</v>
      </c>
      <c r="C652" s="57" t="s">
        <v>29</v>
      </c>
      <c r="D652" s="57" t="s">
        <v>29</v>
      </c>
      <c r="E652" s="61"/>
    </row>
    <row r="653" spans="2:5" s="1" customFormat="1" ht="13.9" customHeight="1">
      <c r="B653" s="57" t="s">
        <v>29</v>
      </c>
      <c r="C653" s="57" t="s">
        <v>29</v>
      </c>
      <c r="D653" s="57" t="s">
        <v>29</v>
      </c>
      <c r="E653" s="61"/>
    </row>
    <row r="654" spans="2:5" s="1" customFormat="1" ht="13.9" customHeight="1">
      <c r="B654" s="57" t="s">
        <v>29</v>
      </c>
      <c r="C654" s="57" t="s">
        <v>29</v>
      </c>
      <c r="D654" s="57" t="s">
        <v>29</v>
      </c>
      <c r="E654" s="61"/>
    </row>
    <row r="655" spans="2:5" s="1" customFormat="1" ht="13.9" customHeight="1">
      <c r="B655" s="57" t="s">
        <v>29</v>
      </c>
      <c r="C655" s="57" t="s">
        <v>29</v>
      </c>
      <c r="D655" s="57" t="s">
        <v>29</v>
      </c>
      <c r="E655" s="61"/>
    </row>
    <row r="656" spans="2:5" s="1" customFormat="1" ht="13.9" customHeight="1">
      <c r="B656" s="57" t="s">
        <v>29</v>
      </c>
      <c r="C656" s="57" t="s">
        <v>29</v>
      </c>
      <c r="D656" s="57" t="s">
        <v>29</v>
      </c>
      <c r="E656" s="61"/>
    </row>
    <row r="657" spans="2:5" s="1" customFormat="1" ht="13.9" customHeight="1">
      <c r="B657" s="57" t="s">
        <v>29</v>
      </c>
      <c r="C657" s="57" t="s">
        <v>29</v>
      </c>
      <c r="D657" s="57" t="s">
        <v>29</v>
      </c>
      <c r="E657" s="61"/>
    </row>
    <row r="658" spans="2:5" s="1" customFormat="1" ht="13.9" customHeight="1">
      <c r="B658" s="57" t="s">
        <v>29</v>
      </c>
      <c r="C658" s="57" t="s">
        <v>29</v>
      </c>
      <c r="D658" s="57" t="s">
        <v>29</v>
      </c>
      <c r="E658" s="61"/>
    </row>
    <row r="659" spans="2:5" s="1" customFormat="1" ht="13.9" customHeight="1">
      <c r="B659" s="57" t="s">
        <v>29</v>
      </c>
      <c r="C659" s="57" t="s">
        <v>29</v>
      </c>
      <c r="D659" s="57" t="s">
        <v>29</v>
      </c>
      <c r="E659" s="61"/>
    </row>
    <row r="660" spans="2:5" s="1" customFormat="1" ht="13.9" customHeight="1">
      <c r="B660" s="57" t="s">
        <v>29</v>
      </c>
      <c r="C660" s="57" t="s">
        <v>29</v>
      </c>
      <c r="D660" s="57" t="s">
        <v>29</v>
      </c>
      <c r="E660" s="61"/>
    </row>
    <row r="661" spans="2:5" s="1" customFormat="1" ht="13.9" customHeight="1">
      <c r="B661" s="57" t="s">
        <v>29</v>
      </c>
      <c r="C661" s="57" t="s">
        <v>29</v>
      </c>
      <c r="D661" s="57" t="s">
        <v>29</v>
      </c>
      <c r="E661" s="61"/>
    </row>
    <row r="662" spans="2:5" s="1" customFormat="1" ht="13.9" customHeight="1">
      <c r="B662" s="57" t="s">
        <v>29</v>
      </c>
      <c r="C662" s="57" t="s">
        <v>29</v>
      </c>
      <c r="D662" s="57" t="s">
        <v>29</v>
      </c>
      <c r="E662" s="61"/>
    </row>
    <row r="663" spans="2:5" s="1" customFormat="1" ht="13.9" customHeight="1">
      <c r="B663" s="57" t="s">
        <v>29</v>
      </c>
      <c r="C663" s="57" t="s">
        <v>29</v>
      </c>
      <c r="D663" s="57" t="s">
        <v>29</v>
      </c>
      <c r="E663" s="61"/>
    </row>
    <row r="664" spans="2:5" s="1" customFormat="1" ht="13.9" customHeight="1">
      <c r="B664" s="57" t="s">
        <v>29</v>
      </c>
      <c r="C664" s="57" t="s">
        <v>29</v>
      </c>
      <c r="D664" s="57" t="s">
        <v>29</v>
      </c>
      <c r="E664" s="61"/>
    </row>
    <row r="665" spans="2:5" s="1" customFormat="1" ht="13.9" customHeight="1">
      <c r="B665" s="57" t="s">
        <v>29</v>
      </c>
      <c r="C665" s="57" t="s">
        <v>29</v>
      </c>
      <c r="D665" s="57" t="s">
        <v>29</v>
      </c>
      <c r="E665" s="61"/>
    </row>
    <row r="666" spans="2:5" s="1" customFormat="1" ht="13.9" customHeight="1">
      <c r="B666" s="57" t="s">
        <v>29</v>
      </c>
      <c r="C666" s="57" t="s">
        <v>29</v>
      </c>
      <c r="D666" s="57" t="s">
        <v>29</v>
      </c>
      <c r="E666" s="61"/>
    </row>
    <row r="667" spans="2:5" s="1" customFormat="1" ht="13.9" customHeight="1">
      <c r="B667" s="57" t="s">
        <v>29</v>
      </c>
      <c r="C667" s="57" t="s">
        <v>29</v>
      </c>
      <c r="D667" s="57" t="s">
        <v>29</v>
      </c>
      <c r="E667" s="61"/>
    </row>
    <row r="668" spans="2:5" s="1" customFormat="1" ht="13.9" customHeight="1">
      <c r="B668" s="57" t="s">
        <v>29</v>
      </c>
      <c r="C668" s="57" t="s">
        <v>29</v>
      </c>
      <c r="D668" s="57" t="s">
        <v>29</v>
      </c>
      <c r="E668" s="61"/>
    </row>
    <row r="669" spans="2:5" s="1" customFormat="1" ht="13.9" customHeight="1">
      <c r="B669" s="57" t="s">
        <v>29</v>
      </c>
      <c r="C669" s="57" t="s">
        <v>29</v>
      </c>
      <c r="D669" s="57" t="s">
        <v>29</v>
      </c>
      <c r="E669" s="61"/>
    </row>
    <row r="670" spans="2:5" s="1" customFormat="1" ht="13.9" customHeight="1">
      <c r="B670" s="57" t="s">
        <v>29</v>
      </c>
      <c r="C670" s="57" t="s">
        <v>29</v>
      </c>
      <c r="D670" s="57" t="s">
        <v>29</v>
      </c>
      <c r="E670" s="61"/>
    </row>
    <row r="671" spans="2:5" s="1" customFormat="1" ht="13.9" customHeight="1">
      <c r="B671" s="57" t="s">
        <v>29</v>
      </c>
      <c r="C671" s="57" t="s">
        <v>29</v>
      </c>
      <c r="D671" s="57" t="s">
        <v>29</v>
      </c>
      <c r="E671" s="61"/>
    </row>
    <row r="672" spans="2:5" s="1" customFormat="1" ht="13.9" customHeight="1">
      <c r="B672" s="57" t="s">
        <v>29</v>
      </c>
      <c r="C672" s="57" t="s">
        <v>29</v>
      </c>
      <c r="D672" s="57" t="s">
        <v>29</v>
      </c>
      <c r="E672" s="61"/>
    </row>
    <row r="673" spans="2:5" s="1" customFormat="1" ht="13.9" customHeight="1">
      <c r="B673" s="57" t="s">
        <v>29</v>
      </c>
      <c r="C673" s="57" t="s">
        <v>29</v>
      </c>
      <c r="D673" s="57" t="s">
        <v>29</v>
      </c>
      <c r="E673" s="61"/>
    </row>
    <row r="674" spans="2:5" s="1" customFormat="1" ht="13.9" customHeight="1">
      <c r="B674" s="57" t="s">
        <v>29</v>
      </c>
      <c r="C674" s="57" t="s">
        <v>29</v>
      </c>
      <c r="D674" s="57" t="s">
        <v>29</v>
      </c>
      <c r="E674" s="61"/>
    </row>
    <row r="675" spans="2:5" s="1" customFormat="1" ht="13.9" customHeight="1">
      <c r="B675" s="57" t="s">
        <v>29</v>
      </c>
      <c r="C675" s="57" t="s">
        <v>29</v>
      </c>
      <c r="D675" s="57" t="s">
        <v>29</v>
      </c>
      <c r="E675" s="61"/>
    </row>
    <row r="676" spans="2:5" s="1" customFormat="1" ht="13.9" customHeight="1">
      <c r="B676" s="57" t="s">
        <v>29</v>
      </c>
      <c r="C676" s="57" t="s">
        <v>29</v>
      </c>
      <c r="D676" s="57" t="s">
        <v>29</v>
      </c>
      <c r="E676" s="61"/>
    </row>
    <row r="677" spans="2:5" s="1" customFormat="1" ht="13.9" customHeight="1">
      <c r="B677" s="57" t="s">
        <v>29</v>
      </c>
      <c r="C677" s="57" t="s">
        <v>29</v>
      </c>
      <c r="D677" s="57" t="s">
        <v>29</v>
      </c>
      <c r="E677" s="61"/>
    </row>
    <row r="678" spans="2:5" s="1" customFormat="1" ht="13.9" customHeight="1">
      <c r="B678" s="57" t="s">
        <v>29</v>
      </c>
      <c r="C678" s="57" t="s">
        <v>29</v>
      </c>
      <c r="D678" s="57" t="s">
        <v>29</v>
      </c>
      <c r="E678" s="61"/>
    </row>
    <row r="679" spans="2:5" s="1" customFormat="1" ht="13.9" customHeight="1">
      <c r="B679" s="57" t="s">
        <v>29</v>
      </c>
      <c r="C679" s="57" t="s">
        <v>29</v>
      </c>
      <c r="D679" s="57" t="s">
        <v>29</v>
      </c>
      <c r="E679" s="61"/>
    </row>
    <row r="680" spans="2:5" s="1" customFormat="1" ht="13.9" customHeight="1">
      <c r="B680" s="57" t="s">
        <v>29</v>
      </c>
      <c r="C680" s="57" t="s">
        <v>29</v>
      </c>
      <c r="D680" s="57" t="s">
        <v>29</v>
      </c>
      <c r="E680" s="61"/>
    </row>
    <row r="681" spans="2:5" s="1" customFormat="1" ht="13.9" customHeight="1">
      <c r="B681" s="57" t="s">
        <v>29</v>
      </c>
      <c r="C681" s="57" t="s">
        <v>29</v>
      </c>
      <c r="D681" s="57" t="s">
        <v>29</v>
      </c>
      <c r="E681" s="61"/>
    </row>
    <row r="682" spans="2:5" s="1" customFormat="1" ht="13.9" customHeight="1">
      <c r="B682" s="57" t="s">
        <v>29</v>
      </c>
      <c r="C682" s="57" t="s">
        <v>29</v>
      </c>
      <c r="D682" s="57" t="s">
        <v>29</v>
      </c>
      <c r="E682" s="61"/>
    </row>
    <row r="683" spans="2:5" s="1" customFormat="1" ht="13.9" customHeight="1">
      <c r="B683" s="57" t="s">
        <v>29</v>
      </c>
      <c r="C683" s="57" t="s">
        <v>29</v>
      </c>
      <c r="D683" s="57" t="s">
        <v>29</v>
      </c>
      <c r="E683" s="61"/>
    </row>
    <row r="684" spans="2:5" s="1" customFormat="1" ht="13.9" customHeight="1">
      <c r="B684" s="57" t="s">
        <v>29</v>
      </c>
      <c r="C684" s="57" t="s">
        <v>29</v>
      </c>
      <c r="D684" s="57" t="s">
        <v>29</v>
      </c>
      <c r="E684" s="61"/>
    </row>
    <row r="685" spans="2:5" s="1" customFormat="1" ht="13.9" customHeight="1">
      <c r="B685" s="57" t="s">
        <v>29</v>
      </c>
      <c r="C685" s="57" t="s">
        <v>29</v>
      </c>
      <c r="D685" s="57" t="s">
        <v>29</v>
      </c>
      <c r="E685" s="61"/>
    </row>
    <row r="686" spans="2:5" s="1" customFormat="1" ht="13.9" customHeight="1">
      <c r="B686" s="57" t="s">
        <v>29</v>
      </c>
      <c r="C686" s="57" t="s">
        <v>29</v>
      </c>
      <c r="D686" s="57" t="s">
        <v>29</v>
      </c>
      <c r="E686" s="61"/>
    </row>
    <row r="687" spans="2:5" s="1" customFormat="1" ht="13.9" customHeight="1">
      <c r="B687" s="57" t="s">
        <v>29</v>
      </c>
      <c r="C687" s="57" t="s">
        <v>29</v>
      </c>
      <c r="D687" s="57" t="s">
        <v>29</v>
      </c>
      <c r="E687" s="61"/>
    </row>
    <row r="688" spans="2:5" s="1" customFormat="1" ht="13.9" customHeight="1">
      <c r="B688" s="57" t="s">
        <v>29</v>
      </c>
      <c r="C688" s="57" t="s">
        <v>29</v>
      </c>
      <c r="D688" s="57" t="s">
        <v>29</v>
      </c>
      <c r="E688" s="61"/>
    </row>
    <row r="689" spans="2:5" s="1" customFormat="1" ht="13.9" customHeight="1">
      <c r="B689" s="57" t="s">
        <v>29</v>
      </c>
      <c r="C689" s="57" t="s">
        <v>29</v>
      </c>
      <c r="D689" s="57" t="s">
        <v>29</v>
      </c>
      <c r="E689" s="61"/>
    </row>
    <row r="690" spans="2:5" s="1" customFormat="1" ht="13.9" customHeight="1">
      <c r="B690" s="57" t="s">
        <v>29</v>
      </c>
      <c r="C690" s="57" t="s">
        <v>29</v>
      </c>
      <c r="D690" s="57" t="s">
        <v>29</v>
      </c>
      <c r="E690" s="61"/>
    </row>
    <row r="691" spans="2:5" s="1" customFormat="1" ht="13.9" customHeight="1">
      <c r="B691" s="57" t="s">
        <v>29</v>
      </c>
      <c r="C691" s="57" t="s">
        <v>29</v>
      </c>
      <c r="D691" s="57" t="s">
        <v>29</v>
      </c>
      <c r="E691" s="61"/>
    </row>
    <row r="692" spans="2:5" s="1" customFormat="1" ht="13.9" customHeight="1">
      <c r="B692" s="57" t="s">
        <v>29</v>
      </c>
      <c r="C692" s="57" t="s">
        <v>29</v>
      </c>
      <c r="D692" s="57" t="s">
        <v>29</v>
      </c>
      <c r="E692" s="61"/>
    </row>
    <row r="693" spans="2:5" s="1" customFormat="1" ht="13.9" customHeight="1">
      <c r="B693" s="57" t="s">
        <v>29</v>
      </c>
      <c r="C693" s="57" t="s">
        <v>29</v>
      </c>
      <c r="D693" s="57" t="s">
        <v>29</v>
      </c>
      <c r="E693" s="61"/>
    </row>
    <row r="694" spans="2:5" s="1" customFormat="1" ht="13.9" customHeight="1">
      <c r="B694" s="57" t="s">
        <v>29</v>
      </c>
      <c r="C694" s="57" t="s">
        <v>29</v>
      </c>
      <c r="D694" s="57" t="s">
        <v>29</v>
      </c>
      <c r="E694" s="61"/>
    </row>
    <row r="695" spans="2:5" s="1" customFormat="1" ht="13.9" customHeight="1">
      <c r="B695" s="57" t="s">
        <v>29</v>
      </c>
      <c r="C695" s="57" t="s">
        <v>29</v>
      </c>
      <c r="D695" s="57" t="s">
        <v>29</v>
      </c>
      <c r="E695" s="61"/>
    </row>
    <row r="696" spans="2:5" s="1" customFormat="1" ht="13.9" customHeight="1">
      <c r="B696" s="57" t="s">
        <v>29</v>
      </c>
      <c r="C696" s="57" t="s">
        <v>29</v>
      </c>
      <c r="D696" s="57" t="s">
        <v>29</v>
      </c>
      <c r="E696" s="61"/>
    </row>
    <row r="697" spans="2:5" s="1" customFormat="1" ht="13.9" customHeight="1">
      <c r="B697" s="57" t="s">
        <v>29</v>
      </c>
      <c r="C697" s="57" t="s">
        <v>29</v>
      </c>
      <c r="D697" s="57" t="s">
        <v>29</v>
      </c>
      <c r="E697" s="61"/>
    </row>
    <row r="698" spans="2:5" s="1" customFormat="1" ht="13.9" customHeight="1">
      <c r="B698" s="57" t="s">
        <v>29</v>
      </c>
      <c r="C698" s="57" t="s">
        <v>29</v>
      </c>
      <c r="D698" s="57" t="s">
        <v>29</v>
      </c>
      <c r="E698" s="61"/>
    </row>
    <row r="699" spans="2:5" s="1" customFormat="1" ht="13.9" customHeight="1">
      <c r="B699" s="57" t="s">
        <v>29</v>
      </c>
      <c r="C699" s="57" t="s">
        <v>29</v>
      </c>
      <c r="D699" s="57" t="s">
        <v>29</v>
      </c>
      <c r="E699" s="61"/>
    </row>
    <row r="700" spans="2:5" s="1" customFormat="1" ht="13.9" customHeight="1">
      <c r="B700" s="57" t="s">
        <v>29</v>
      </c>
      <c r="C700" s="57" t="s">
        <v>29</v>
      </c>
      <c r="D700" s="57" t="s">
        <v>29</v>
      </c>
      <c r="E700" s="61"/>
    </row>
    <row r="701" spans="2:5" s="1" customFormat="1" ht="13.9" customHeight="1">
      <c r="B701" s="57" t="s">
        <v>29</v>
      </c>
      <c r="C701" s="57" t="s">
        <v>29</v>
      </c>
      <c r="D701" s="57" t="s">
        <v>29</v>
      </c>
      <c r="E701" s="61"/>
    </row>
    <row r="702" spans="2:5" s="1" customFormat="1" ht="13.9" customHeight="1">
      <c r="B702" s="57" t="s">
        <v>29</v>
      </c>
      <c r="C702" s="57" t="s">
        <v>29</v>
      </c>
      <c r="D702" s="57" t="s">
        <v>29</v>
      </c>
      <c r="E702" s="61"/>
    </row>
    <row r="703" spans="2:5" s="1" customFormat="1" ht="13.9" customHeight="1">
      <c r="B703" s="57" t="s">
        <v>29</v>
      </c>
      <c r="C703" s="57" t="s">
        <v>29</v>
      </c>
      <c r="D703" s="57" t="s">
        <v>29</v>
      </c>
      <c r="E703" s="61"/>
    </row>
    <row r="704" spans="2:5" s="1" customFormat="1" ht="13.9" customHeight="1">
      <c r="B704" s="57" t="s">
        <v>29</v>
      </c>
      <c r="C704" s="57" t="s">
        <v>29</v>
      </c>
      <c r="D704" s="57" t="s">
        <v>29</v>
      </c>
      <c r="E704" s="61"/>
    </row>
    <row r="705" spans="2:5" s="1" customFormat="1" ht="13.9" customHeight="1">
      <c r="B705" s="57" t="s">
        <v>29</v>
      </c>
      <c r="C705" s="57" t="s">
        <v>29</v>
      </c>
      <c r="D705" s="57" t="s">
        <v>29</v>
      </c>
      <c r="E705" s="61"/>
    </row>
    <row r="706" spans="2:5" s="1" customFormat="1" ht="13.9" customHeight="1">
      <c r="B706" s="57" t="s">
        <v>29</v>
      </c>
      <c r="C706" s="57" t="s">
        <v>29</v>
      </c>
      <c r="D706" s="57" t="s">
        <v>29</v>
      </c>
      <c r="E706" s="61"/>
    </row>
    <row r="707" spans="2:5" s="1" customFormat="1" ht="13.9" customHeight="1">
      <c r="B707" s="57" t="s">
        <v>29</v>
      </c>
      <c r="C707" s="57" t="s">
        <v>29</v>
      </c>
      <c r="D707" s="57" t="s">
        <v>29</v>
      </c>
      <c r="E707" s="61"/>
    </row>
    <row r="708" spans="2:5" s="1" customFormat="1" ht="13.9" customHeight="1">
      <c r="B708" s="57" t="s">
        <v>29</v>
      </c>
      <c r="C708" s="57" t="s">
        <v>29</v>
      </c>
      <c r="D708" s="57" t="s">
        <v>29</v>
      </c>
      <c r="E708" s="61"/>
    </row>
    <row r="709" spans="2:5" s="1" customFormat="1" ht="13.9" customHeight="1">
      <c r="B709" s="57" t="s">
        <v>29</v>
      </c>
      <c r="C709" s="57" t="s">
        <v>29</v>
      </c>
      <c r="D709" s="57" t="s">
        <v>29</v>
      </c>
      <c r="E709" s="61"/>
    </row>
    <row r="710" spans="2:5" s="1" customFormat="1" ht="13.9" customHeight="1">
      <c r="B710" s="57" t="s">
        <v>29</v>
      </c>
      <c r="C710" s="57" t="s">
        <v>29</v>
      </c>
      <c r="D710" s="57" t="s">
        <v>29</v>
      </c>
      <c r="E710" s="61"/>
    </row>
    <row r="711" spans="2:5" s="1" customFormat="1" ht="13.9" customHeight="1">
      <c r="B711" s="57" t="s">
        <v>29</v>
      </c>
      <c r="C711" s="57" t="s">
        <v>29</v>
      </c>
      <c r="D711" s="57" t="s">
        <v>29</v>
      </c>
      <c r="E711" s="61"/>
    </row>
    <row r="712" spans="2:5" s="1" customFormat="1" ht="13.9" customHeight="1">
      <c r="B712" s="57" t="s">
        <v>29</v>
      </c>
      <c r="C712" s="57" t="s">
        <v>29</v>
      </c>
      <c r="D712" s="57" t="s">
        <v>29</v>
      </c>
      <c r="E712" s="61"/>
    </row>
    <row r="713" spans="2:5" s="1" customFormat="1" ht="13.9" customHeight="1">
      <c r="B713" s="57" t="s">
        <v>29</v>
      </c>
      <c r="C713" s="57" t="s">
        <v>29</v>
      </c>
      <c r="D713" s="57" t="s">
        <v>29</v>
      </c>
      <c r="E713" s="61"/>
    </row>
    <row r="714" spans="2:5" s="1" customFormat="1" ht="13.9" customHeight="1">
      <c r="B714" s="57" t="s">
        <v>29</v>
      </c>
      <c r="C714" s="57" t="s">
        <v>29</v>
      </c>
      <c r="D714" s="57" t="s">
        <v>29</v>
      </c>
      <c r="E714" s="61"/>
    </row>
    <row r="715" spans="2:5" s="1" customFormat="1" ht="13.9" customHeight="1">
      <c r="B715" s="57" t="s">
        <v>29</v>
      </c>
      <c r="C715" s="57" t="s">
        <v>29</v>
      </c>
      <c r="D715" s="57" t="s">
        <v>29</v>
      </c>
      <c r="E715" s="61"/>
    </row>
    <row r="716" spans="2:5" s="1" customFormat="1" ht="13.9" customHeight="1">
      <c r="B716" s="57" t="s">
        <v>29</v>
      </c>
      <c r="C716" s="57" t="s">
        <v>29</v>
      </c>
      <c r="D716" s="57" t="s">
        <v>29</v>
      </c>
      <c r="E716" s="61"/>
    </row>
    <row r="717" spans="2:5" s="1" customFormat="1" ht="13.9" customHeight="1">
      <c r="B717" s="57" t="s">
        <v>29</v>
      </c>
      <c r="C717" s="57" t="s">
        <v>29</v>
      </c>
      <c r="D717" s="57" t="s">
        <v>29</v>
      </c>
      <c r="E717" s="61"/>
    </row>
    <row r="718" spans="2:5" s="1" customFormat="1" ht="13.9" customHeight="1">
      <c r="B718" s="57" t="s">
        <v>29</v>
      </c>
      <c r="C718" s="57" t="s">
        <v>29</v>
      </c>
      <c r="D718" s="57" t="s">
        <v>29</v>
      </c>
      <c r="E718" s="61"/>
    </row>
    <row r="719" spans="2:5" s="1" customFormat="1" ht="13.9" customHeight="1">
      <c r="B719" s="57" t="s">
        <v>29</v>
      </c>
      <c r="C719" s="57" t="s">
        <v>29</v>
      </c>
      <c r="D719" s="57" t="s">
        <v>29</v>
      </c>
      <c r="E719" s="61"/>
    </row>
    <row r="720" spans="2:5" s="1" customFormat="1" ht="13.9" customHeight="1">
      <c r="B720" s="57" t="s">
        <v>29</v>
      </c>
      <c r="C720" s="57" t="s">
        <v>29</v>
      </c>
      <c r="D720" s="57" t="s">
        <v>29</v>
      </c>
      <c r="E720" s="61"/>
    </row>
    <row r="721" spans="2:5" s="1" customFormat="1" ht="13.9" customHeight="1">
      <c r="B721" s="57" t="s">
        <v>29</v>
      </c>
      <c r="C721" s="57" t="s">
        <v>29</v>
      </c>
      <c r="D721" s="57" t="s">
        <v>29</v>
      </c>
      <c r="E721" s="61"/>
    </row>
    <row r="722" spans="2:5" s="1" customFormat="1" ht="13.9" customHeight="1">
      <c r="B722" s="57" t="s">
        <v>29</v>
      </c>
      <c r="C722" s="57" t="s">
        <v>29</v>
      </c>
      <c r="D722" s="57" t="s">
        <v>29</v>
      </c>
      <c r="E722" s="61"/>
    </row>
    <row r="723" spans="2:5" s="1" customFormat="1" ht="13.9" customHeight="1">
      <c r="B723" s="57" t="s">
        <v>29</v>
      </c>
      <c r="C723" s="57" t="s">
        <v>29</v>
      </c>
      <c r="D723" s="57" t="s">
        <v>29</v>
      </c>
      <c r="E723" s="61"/>
    </row>
    <row r="724" spans="2:5" s="1" customFormat="1" ht="13.9" customHeight="1">
      <c r="B724" s="57" t="s">
        <v>29</v>
      </c>
      <c r="C724" s="57" t="s">
        <v>29</v>
      </c>
      <c r="D724" s="57" t="s">
        <v>29</v>
      </c>
      <c r="E724" s="61"/>
    </row>
    <row r="725" spans="2:5" s="1" customFormat="1" ht="13.9" customHeight="1">
      <c r="B725" s="57" t="s">
        <v>29</v>
      </c>
      <c r="C725" s="57" t="s">
        <v>29</v>
      </c>
      <c r="D725" s="57" t="s">
        <v>29</v>
      </c>
      <c r="E725" s="61"/>
    </row>
    <row r="726" spans="2:5" s="1" customFormat="1" ht="13.9" customHeight="1">
      <c r="B726" s="57" t="s">
        <v>29</v>
      </c>
      <c r="C726" s="57" t="s">
        <v>29</v>
      </c>
      <c r="D726" s="57" t="s">
        <v>29</v>
      </c>
      <c r="E726" s="61"/>
    </row>
    <row r="727" spans="2:5" s="1" customFormat="1" ht="13.9" customHeight="1">
      <c r="B727" s="57" t="s">
        <v>29</v>
      </c>
      <c r="C727" s="57" t="s">
        <v>29</v>
      </c>
      <c r="D727" s="57" t="s">
        <v>29</v>
      </c>
      <c r="E727" s="61"/>
    </row>
    <row r="728" spans="2:5" s="1" customFormat="1" ht="13.9" customHeight="1">
      <c r="B728" s="57" t="s">
        <v>29</v>
      </c>
      <c r="C728" s="57" t="s">
        <v>29</v>
      </c>
      <c r="D728" s="57" t="s">
        <v>29</v>
      </c>
      <c r="E728" s="61"/>
    </row>
    <row r="729" spans="2:5" s="1" customFormat="1" ht="13.9" customHeight="1">
      <c r="B729" s="57" t="s">
        <v>29</v>
      </c>
      <c r="C729" s="57" t="s">
        <v>29</v>
      </c>
      <c r="D729" s="57" t="s">
        <v>29</v>
      </c>
      <c r="E729" s="61"/>
    </row>
    <row r="730" spans="2:5" s="1" customFormat="1" ht="13.9" customHeight="1">
      <c r="B730" s="57" t="s">
        <v>29</v>
      </c>
      <c r="C730" s="57" t="s">
        <v>29</v>
      </c>
      <c r="D730" s="57" t="s">
        <v>29</v>
      </c>
      <c r="E730" s="61"/>
    </row>
    <row r="731" spans="2:5" s="1" customFormat="1" ht="13.9" customHeight="1">
      <c r="B731" s="57" t="s">
        <v>29</v>
      </c>
      <c r="C731" s="57" t="s">
        <v>29</v>
      </c>
      <c r="D731" s="57" t="s">
        <v>29</v>
      </c>
      <c r="E731" s="61"/>
    </row>
    <row r="732" spans="2:5" s="1" customFormat="1" ht="13.9" customHeight="1">
      <c r="B732" s="57" t="s">
        <v>29</v>
      </c>
      <c r="C732" s="57" t="s">
        <v>29</v>
      </c>
      <c r="D732" s="57" t="s">
        <v>29</v>
      </c>
      <c r="E732" s="61"/>
    </row>
    <row r="733" spans="2:5" s="1" customFormat="1" ht="13.9" customHeight="1">
      <c r="B733" s="57" t="s">
        <v>29</v>
      </c>
      <c r="C733" s="57" t="s">
        <v>29</v>
      </c>
      <c r="D733" s="57" t="s">
        <v>29</v>
      </c>
      <c r="E733" s="61"/>
    </row>
    <row r="734" spans="2:5" s="1" customFormat="1" ht="13.9" customHeight="1">
      <c r="B734" s="57" t="s">
        <v>29</v>
      </c>
      <c r="C734" s="57" t="s">
        <v>29</v>
      </c>
      <c r="D734" s="57" t="s">
        <v>29</v>
      </c>
      <c r="E734" s="61"/>
    </row>
    <row r="735" spans="2:5" s="1" customFormat="1" ht="13.9" customHeight="1">
      <c r="B735" s="57" t="s">
        <v>29</v>
      </c>
      <c r="C735" s="57" t="s">
        <v>29</v>
      </c>
      <c r="D735" s="57" t="s">
        <v>29</v>
      </c>
      <c r="E735" s="61"/>
    </row>
    <row r="736" spans="2:5" s="1" customFormat="1" ht="13.9" customHeight="1">
      <c r="B736" s="57" t="s">
        <v>29</v>
      </c>
      <c r="C736" s="57" t="s">
        <v>29</v>
      </c>
      <c r="D736" s="57" t="s">
        <v>29</v>
      </c>
      <c r="E736" s="61"/>
    </row>
    <row r="737" spans="2:5" s="1" customFormat="1" ht="13.9" customHeight="1">
      <c r="B737" s="57" t="s">
        <v>29</v>
      </c>
      <c r="C737" s="57" t="s">
        <v>29</v>
      </c>
      <c r="D737" s="57" t="s">
        <v>29</v>
      </c>
      <c r="E737" s="61"/>
    </row>
    <row r="738" spans="2:5" s="1" customFormat="1" ht="13.9" customHeight="1">
      <c r="B738" s="57" t="s">
        <v>29</v>
      </c>
      <c r="C738" s="57" t="s">
        <v>29</v>
      </c>
      <c r="D738" s="57" t="s">
        <v>29</v>
      </c>
      <c r="E738" s="61"/>
    </row>
    <row r="739" spans="2:5" s="1" customFormat="1" ht="13.9" customHeight="1">
      <c r="B739" s="57" t="s">
        <v>29</v>
      </c>
      <c r="C739" s="57" t="s">
        <v>29</v>
      </c>
      <c r="D739" s="57" t="s">
        <v>29</v>
      </c>
      <c r="E739" s="61"/>
    </row>
    <row r="740" spans="2:5" s="1" customFormat="1" ht="13.9" customHeight="1">
      <c r="B740" s="57" t="s">
        <v>29</v>
      </c>
      <c r="C740" s="57" t="s">
        <v>29</v>
      </c>
      <c r="D740" s="57" t="s">
        <v>29</v>
      </c>
      <c r="E740" s="61"/>
    </row>
    <row r="741" spans="2:5" s="1" customFormat="1" ht="13.9" customHeight="1">
      <c r="B741" s="57" t="s">
        <v>29</v>
      </c>
      <c r="C741" s="57" t="s">
        <v>29</v>
      </c>
      <c r="D741" s="57" t="s">
        <v>29</v>
      </c>
      <c r="E741" s="61"/>
    </row>
    <row r="742" spans="2:5" s="1" customFormat="1" ht="13.9" customHeight="1">
      <c r="B742" s="57" t="s">
        <v>29</v>
      </c>
      <c r="C742" s="57" t="s">
        <v>29</v>
      </c>
      <c r="D742" s="57" t="s">
        <v>29</v>
      </c>
      <c r="E742" s="61"/>
    </row>
    <row r="743" spans="2:5" s="1" customFormat="1" ht="13.9" customHeight="1">
      <c r="B743" s="57" t="s">
        <v>29</v>
      </c>
      <c r="C743" s="57" t="s">
        <v>29</v>
      </c>
      <c r="D743" s="57" t="s">
        <v>29</v>
      </c>
      <c r="E743" s="61"/>
    </row>
    <row r="744" spans="2:5" s="1" customFormat="1" ht="13.9" customHeight="1">
      <c r="B744" s="57" t="s">
        <v>29</v>
      </c>
      <c r="C744" s="57" t="s">
        <v>29</v>
      </c>
      <c r="D744" s="57" t="s">
        <v>29</v>
      </c>
      <c r="E744" s="61"/>
    </row>
    <row r="745" spans="2:5" s="1" customFormat="1" ht="13.9" customHeight="1">
      <c r="B745" s="57" t="s">
        <v>29</v>
      </c>
      <c r="C745" s="57" t="s">
        <v>29</v>
      </c>
      <c r="D745" s="57" t="s">
        <v>29</v>
      </c>
      <c r="E745" s="61"/>
    </row>
    <row r="746" spans="2:5" s="1" customFormat="1" ht="13.9" customHeight="1">
      <c r="B746" s="57" t="s">
        <v>29</v>
      </c>
      <c r="C746" s="57" t="s">
        <v>29</v>
      </c>
      <c r="D746" s="57" t="s">
        <v>29</v>
      </c>
      <c r="E746" s="61"/>
    </row>
    <row r="747" spans="2:5" s="1" customFormat="1" ht="13.9" customHeight="1">
      <c r="B747" s="57" t="s">
        <v>29</v>
      </c>
      <c r="C747" s="57" t="s">
        <v>29</v>
      </c>
      <c r="D747" s="57" t="s">
        <v>29</v>
      </c>
      <c r="E747" s="61"/>
    </row>
    <row r="748" spans="2:5" s="1" customFormat="1" ht="13.9" customHeight="1">
      <c r="B748" s="57" t="s">
        <v>29</v>
      </c>
      <c r="C748" s="57" t="s">
        <v>29</v>
      </c>
      <c r="D748" s="57" t="s">
        <v>29</v>
      </c>
      <c r="E748" s="61"/>
    </row>
    <row r="749" spans="2:5" s="1" customFormat="1" ht="13.9" customHeight="1">
      <c r="B749" s="57" t="s">
        <v>29</v>
      </c>
      <c r="C749" s="57" t="s">
        <v>29</v>
      </c>
      <c r="D749" s="57" t="s">
        <v>29</v>
      </c>
      <c r="E749" s="61"/>
    </row>
    <row r="750" spans="2:5" s="1" customFormat="1" ht="13.9" customHeight="1">
      <c r="B750" s="57" t="s">
        <v>29</v>
      </c>
      <c r="C750" s="57" t="s">
        <v>29</v>
      </c>
      <c r="D750" s="57" t="s">
        <v>29</v>
      </c>
      <c r="E750" s="61"/>
    </row>
    <row r="751" spans="2:5" s="1" customFormat="1" ht="13.9" customHeight="1">
      <c r="B751" s="57" t="s">
        <v>29</v>
      </c>
      <c r="C751" s="57" t="s">
        <v>29</v>
      </c>
      <c r="D751" s="57" t="s">
        <v>29</v>
      </c>
      <c r="E751" s="61"/>
    </row>
    <row r="752" spans="2:5" s="1" customFormat="1" ht="13.9" customHeight="1">
      <c r="B752" s="57" t="s">
        <v>29</v>
      </c>
      <c r="C752" s="57" t="s">
        <v>29</v>
      </c>
      <c r="D752" s="57" t="s">
        <v>29</v>
      </c>
      <c r="E752" s="61"/>
    </row>
    <row r="753" spans="2:5" s="1" customFormat="1" ht="13.9" customHeight="1">
      <c r="B753" s="57" t="s">
        <v>29</v>
      </c>
      <c r="C753" s="57" t="s">
        <v>29</v>
      </c>
      <c r="D753" s="57" t="s">
        <v>29</v>
      </c>
      <c r="E753" s="61"/>
    </row>
    <row r="754" spans="2:5" s="1" customFormat="1" ht="13.9" customHeight="1">
      <c r="B754" s="57" t="s">
        <v>29</v>
      </c>
      <c r="C754" s="57" t="s">
        <v>29</v>
      </c>
      <c r="D754" s="57" t="s">
        <v>29</v>
      </c>
      <c r="E754" s="61"/>
    </row>
    <row r="755" spans="2:5" s="1" customFormat="1" ht="13.9" customHeight="1">
      <c r="B755" s="57" t="s">
        <v>29</v>
      </c>
      <c r="C755" s="57" t="s">
        <v>29</v>
      </c>
      <c r="D755" s="57" t="s">
        <v>29</v>
      </c>
      <c r="E755" s="61"/>
    </row>
    <row r="756" spans="2:5" s="1" customFormat="1" ht="13.9" customHeight="1">
      <c r="B756" s="57" t="s">
        <v>29</v>
      </c>
      <c r="C756" s="57" t="s">
        <v>29</v>
      </c>
      <c r="D756" s="57" t="s">
        <v>29</v>
      </c>
      <c r="E756" s="61"/>
    </row>
    <row r="757" spans="2:5" s="1" customFormat="1" ht="13.9" customHeight="1">
      <c r="B757" s="57" t="s">
        <v>29</v>
      </c>
      <c r="C757" s="57" t="s">
        <v>29</v>
      </c>
      <c r="D757" s="57" t="s">
        <v>29</v>
      </c>
      <c r="E757" s="61"/>
    </row>
    <row r="758" spans="2:5" s="1" customFormat="1" ht="13.9" customHeight="1">
      <c r="B758" s="57" t="s">
        <v>29</v>
      </c>
      <c r="C758" s="57" t="s">
        <v>29</v>
      </c>
      <c r="D758" s="57" t="s">
        <v>29</v>
      </c>
      <c r="E758" s="61"/>
    </row>
    <row r="759" spans="2:5" s="1" customFormat="1" ht="13.9" customHeight="1">
      <c r="B759" s="57" t="s">
        <v>29</v>
      </c>
      <c r="C759" s="57" t="s">
        <v>29</v>
      </c>
      <c r="D759" s="57" t="s">
        <v>29</v>
      </c>
      <c r="E759" s="61"/>
    </row>
    <row r="760" spans="2:5" s="1" customFormat="1" ht="13.9" customHeight="1">
      <c r="B760" s="57" t="s">
        <v>29</v>
      </c>
      <c r="C760" s="57" t="s">
        <v>29</v>
      </c>
      <c r="D760" s="57" t="s">
        <v>29</v>
      </c>
      <c r="E760" s="61"/>
    </row>
    <row r="761" spans="2:5" s="1" customFormat="1" ht="13.9" customHeight="1">
      <c r="B761" s="57" t="s">
        <v>29</v>
      </c>
      <c r="C761" s="57" t="s">
        <v>29</v>
      </c>
      <c r="D761" s="57" t="s">
        <v>29</v>
      </c>
      <c r="E761" s="61"/>
    </row>
    <row r="762" spans="2:5" s="1" customFormat="1" ht="13.9" customHeight="1">
      <c r="B762" s="57" t="s">
        <v>29</v>
      </c>
      <c r="C762" s="57" t="s">
        <v>29</v>
      </c>
      <c r="D762" s="57" t="s">
        <v>29</v>
      </c>
      <c r="E762" s="61"/>
    </row>
    <row r="763" spans="2:5" s="1" customFormat="1" ht="13.9" customHeight="1">
      <c r="B763" s="57" t="s">
        <v>29</v>
      </c>
      <c r="C763" s="57" t="s">
        <v>29</v>
      </c>
      <c r="D763" s="57" t="s">
        <v>29</v>
      </c>
      <c r="E763" s="61"/>
    </row>
    <row r="764" spans="2:5" s="1" customFormat="1" ht="13.9" customHeight="1">
      <c r="B764" s="57" t="s">
        <v>29</v>
      </c>
      <c r="C764" s="57" t="s">
        <v>29</v>
      </c>
      <c r="D764" s="57" t="s">
        <v>29</v>
      </c>
      <c r="E764" s="61"/>
    </row>
    <row r="765" spans="2:5" s="1" customFormat="1" ht="13.9" customHeight="1">
      <c r="B765" s="57" t="s">
        <v>29</v>
      </c>
      <c r="C765" s="57" t="s">
        <v>29</v>
      </c>
      <c r="D765" s="57" t="s">
        <v>29</v>
      </c>
      <c r="E765" s="61"/>
    </row>
    <row r="766" spans="2:5" s="1" customFormat="1" ht="13.9" customHeight="1">
      <c r="B766" s="57" t="s">
        <v>29</v>
      </c>
      <c r="C766" s="57" t="s">
        <v>29</v>
      </c>
      <c r="D766" s="57" t="s">
        <v>29</v>
      </c>
      <c r="E766" s="61"/>
    </row>
    <row r="767" spans="2:5" s="1" customFormat="1" ht="13.9" customHeight="1">
      <c r="B767" s="57" t="s">
        <v>29</v>
      </c>
      <c r="C767" s="57" t="s">
        <v>29</v>
      </c>
      <c r="D767" s="57" t="s">
        <v>29</v>
      </c>
      <c r="E767" s="61"/>
    </row>
    <row r="768" spans="2:5" s="1" customFormat="1" ht="13.9" customHeight="1">
      <c r="B768" s="57" t="s">
        <v>29</v>
      </c>
      <c r="C768" s="57" t="s">
        <v>29</v>
      </c>
      <c r="D768" s="57" t="s">
        <v>29</v>
      </c>
      <c r="E768" s="61"/>
    </row>
    <row r="769" spans="2:5" s="1" customFormat="1" ht="13.9" customHeight="1">
      <c r="B769" s="57" t="s">
        <v>29</v>
      </c>
      <c r="C769" s="57" t="s">
        <v>29</v>
      </c>
      <c r="D769" s="57" t="s">
        <v>29</v>
      </c>
      <c r="E769" s="61"/>
    </row>
    <row r="770" spans="2:5" s="1" customFormat="1" ht="13.9" customHeight="1">
      <c r="B770" s="57" t="s">
        <v>29</v>
      </c>
      <c r="C770" s="57" t="s">
        <v>29</v>
      </c>
      <c r="D770" s="57" t="s">
        <v>29</v>
      </c>
      <c r="E770" s="61"/>
    </row>
    <row r="771" spans="2:5" s="1" customFormat="1" ht="13.9" customHeight="1">
      <c r="B771" s="57" t="s">
        <v>29</v>
      </c>
      <c r="C771" s="57" t="s">
        <v>29</v>
      </c>
      <c r="D771" s="57" t="s">
        <v>29</v>
      </c>
      <c r="E771" s="61"/>
    </row>
    <row r="772" spans="2:5" s="1" customFormat="1" ht="13.9" customHeight="1">
      <c r="B772" s="57" t="s">
        <v>29</v>
      </c>
      <c r="C772" s="57" t="s">
        <v>29</v>
      </c>
      <c r="D772" s="57" t="s">
        <v>29</v>
      </c>
      <c r="E772" s="61"/>
    </row>
    <row r="773" spans="2:5" s="1" customFormat="1" ht="13.9" customHeight="1">
      <c r="B773" s="57" t="s">
        <v>29</v>
      </c>
      <c r="C773" s="57" t="s">
        <v>29</v>
      </c>
      <c r="D773" s="57" t="s">
        <v>29</v>
      </c>
      <c r="E773" s="61"/>
    </row>
    <row r="774" spans="2:5" s="1" customFormat="1" ht="13.9" customHeight="1">
      <c r="B774" s="57" t="s">
        <v>29</v>
      </c>
      <c r="C774" s="57" t="s">
        <v>29</v>
      </c>
      <c r="D774" s="57" t="s">
        <v>29</v>
      </c>
      <c r="E774" s="61"/>
    </row>
    <row r="775" spans="2:5" s="1" customFormat="1" ht="13.9" customHeight="1">
      <c r="B775" s="57" t="s">
        <v>29</v>
      </c>
      <c r="C775" s="57" t="s">
        <v>29</v>
      </c>
      <c r="D775" s="57" t="s">
        <v>29</v>
      </c>
      <c r="E775" s="61"/>
    </row>
    <row r="776" spans="2:5" s="1" customFormat="1" ht="13.9" customHeight="1">
      <c r="B776" s="57" t="s">
        <v>29</v>
      </c>
      <c r="C776" s="57" t="s">
        <v>29</v>
      </c>
      <c r="D776" s="57" t="s">
        <v>29</v>
      </c>
      <c r="E776" s="61"/>
    </row>
    <row r="777" spans="2:5" s="1" customFormat="1" ht="13.9" customHeight="1">
      <c r="B777" s="57" t="s">
        <v>29</v>
      </c>
      <c r="C777" s="57" t="s">
        <v>29</v>
      </c>
      <c r="D777" s="57" t="s">
        <v>29</v>
      </c>
      <c r="E777" s="61"/>
    </row>
    <row r="778" spans="2:5" s="1" customFormat="1" ht="13.9" customHeight="1">
      <c r="B778" s="57" t="s">
        <v>29</v>
      </c>
      <c r="C778" s="57" t="s">
        <v>29</v>
      </c>
      <c r="D778" s="57" t="s">
        <v>29</v>
      </c>
      <c r="E778" s="61"/>
    </row>
    <row r="779" spans="2:5" s="1" customFormat="1" ht="13.9" customHeight="1">
      <c r="B779" s="57" t="s">
        <v>29</v>
      </c>
      <c r="C779" s="57" t="s">
        <v>29</v>
      </c>
      <c r="D779" s="57" t="s">
        <v>29</v>
      </c>
      <c r="E779" s="61"/>
    </row>
    <row r="780" spans="2:5" s="1" customFormat="1" ht="13.9" customHeight="1">
      <c r="B780" s="57" t="s">
        <v>29</v>
      </c>
      <c r="C780" s="57" t="s">
        <v>29</v>
      </c>
      <c r="D780" s="57" t="s">
        <v>29</v>
      </c>
      <c r="E780" s="61"/>
    </row>
    <row r="781" spans="2:5" s="1" customFormat="1" ht="13.9" customHeight="1">
      <c r="B781" s="57" t="s">
        <v>29</v>
      </c>
      <c r="C781" s="57" t="s">
        <v>29</v>
      </c>
      <c r="D781" s="57" t="s">
        <v>29</v>
      </c>
      <c r="E781" s="61"/>
    </row>
    <row r="782" spans="2:5" s="1" customFormat="1" ht="13.9" customHeight="1">
      <c r="B782" s="57" t="s">
        <v>29</v>
      </c>
      <c r="C782" s="57" t="s">
        <v>29</v>
      </c>
      <c r="D782" s="57" t="s">
        <v>29</v>
      </c>
      <c r="E782" s="61"/>
    </row>
    <row r="783" spans="2:5" s="1" customFormat="1" ht="13.9" customHeight="1">
      <c r="B783" s="57" t="s">
        <v>29</v>
      </c>
      <c r="C783" s="57" t="s">
        <v>29</v>
      </c>
      <c r="D783" s="57" t="s">
        <v>29</v>
      </c>
      <c r="E783" s="61"/>
    </row>
    <row r="784" spans="2:5" s="1" customFormat="1" ht="13.9" customHeight="1">
      <c r="B784" s="57" t="s">
        <v>29</v>
      </c>
      <c r="C784" s="57" t="s">
        <v>29</v>
      </c>
      <c r="D784" s="57" t="s">
        <v>29</v>
      </c>
      <c r="E784" s="61"/>
    </row>
    <row r="785" spans="2:5" s="1" customFormat="1" ht="13.9" customHeight="1">
      <c r="B785" s="57" t="s">
        <v>29</v>
      </c>
      <c r="C785" s="57" t="s">
        <v>29</v>
      </c>
      <c r="D785" s="57" t="s">
        <v>29</v>
      </c>
      <c r="E785" s="61"/>
    </row>
    <row r="786" spans="2:5" s="1" customFormat="1" ht="13.9" customHeight="1">
      <c r="B786" s="57" t="s">
        <v>29</v>
      </c>
      <c r="C786" s="57" t="s">
        <v>29</v>
      </c>
      <c r="D786" s="57" t="s">
        <v>29</v>
      </c>
      <c r="E786" s="61"/>
    </row>
    <row r="787" spans="2:5" s="1" customFormat="1" ht="13.9" customHeight="1">
      <c r="B787" s="57" t="s">
        <v>29</v>
      </c>
      <c r="C787" s="57" t="s">
        <v>29</v>
      </c>
      <c r="D787" s="57" t="s">
        <v>29</v>
      </c>
      <c r="E787" s="61"/>
    </row>
    <row r="788" spans="2:5" s="1" customFormat="1" ht="13.9" customHeight="1">
      <c r="B788" s="57" t="s">
        <v>29</v>
      </c>
      <c r="C788" s="57" t="s">
        <v>29</v>
      </c>
      <c r="D788" s="57" t="s">
        <v>29</v>
      </c>
      <c r="E788" s="61"/>
    </row>
    <row r="789" spans="2:5" s="1" customFormat="1" ht="13.9" customHeight="1">
      <c r="B789" s="57" t="s">
        <v>29</v>
      </c>
      <c r="C789" s="57" t="s">
        <v>29</v>
      </c>
      <c r="D789" s="57" t="s">
        <v>29</v>
      </c>
      <c r="E789" s="61"/>
    </row>
    <row r="790" spans="2:5" s="1" customFormat="1" ht="13.9" customHeight="1">
      <c r="B790" s="57" t="s">
        <v>29</v>
      </c>
      <c r="C790" s="57" t="s">
        <v>29</v>
      </c>
      <c r="D790" s="57" t="s">
        <v>29</v>
      </c>
      <c r="E790" s="61"/>
    </row>
    <row r="791" spans="2:5" s="1" customFormat="1" ht="13.9" customHeight="1">
      <c r="B791" s="57" t="s">
        <v>29</v>
      </c>
      <c r="C791" s="57" t="s">
        <v>29</v>
      </c>
      <c r="D791" s="57" t="s">
        <v>29</v>
      </c>
      <c r="E791" s="61"/>
    </row>
    <row r="792" spans="2:5" s="1" customFormat="1" ht="13.9" customHeight="1">
      <c r="B792" s="57" t="s">
        <v>29</v>
      </c>
      <c r="C792" s="57" t="s">
        <v>29</v>
      </c>
      <c r="D792" s="57" t="s">
        <v>29</v>
      </c>
      <c r="E792" s="61"/>
    </row>
    <row r="793" spans="2:5" s="1" customFormat="1" ht="13.9" customHeight="1">
      <c r="B793" s="57" t="s">
        <v>29</v>
      </c>
      <c r="C793" s="57" t="s">
        <v>29</v>
      </c>
      <c r="D793" s="57" t="s">
        <v>29</v>
      </c>
      <c r="E793" s="61"/>
    </row>
    <row r="794" spans="2:5" s="1" customFormat="1" ht="13.9" customHeight="1">
      <c r="B794" s="57" t="s">
        <v>29</v>
      </c>
      <c r="C794" s="57" t="s">
        <v>29</v>
      </c>
      <c r="D794" s="57" t="s">
        <v>29</v>
      </c>
      <c r="E794" s="61"/>
    </row>
    <row r="795" spans="2:5" s="1" customFormat="1" ht="13.9" customHeight="1">
      <c r="B795" s="57" t="s">
        <v>29</v>
      </c>
      <c r="C795" s="57" t="s">
        <v>29</v>
      </c>
      <c r="D795" s="57" t="s">
        <v>29</v>
      </c>
      <c r="E795" s="61"/>
    </row>
    <row r="796" spans="2:5" s="1" customFormat="1" ht="13.9" customHeight="1">
      <c r="B796" s="57" t="s">
        <v>29</v>
      </c>
      <c r="C796" s="57" t="s">
        <v>29</v>
      </c>
      <c r="D796" s="57" t="s">
        <v>29</v>
      </c>
      <c r="E796" s="61"/>
    </row>
    <row r="797" spans="2:5" s="1" customFormat="1" ht="13.9" customHeight="1">
      <c r="B797" s="57" t="s">
        <v>29</v>
      </c>
      <c r="C797" s="57" t="s">
        <v>29</v>
      </c>
      <c r="D797" s="57" t="s">
        <v>29</v>
      </c>
      <c r="E797" s="61"/>
    </row>
    <row r="798" spans="2:5" s="1" customFormat="1" ht="13.9" customHeight="1">
      <c r="B798" s="57" t="s">
        <v>29</v>
      </c>
      <c r="C798" s="57" t="s">
        <v>29</v>
      </c>
      <c r="D798" s="57" t="s">
        <v>29</v>
      </c>
      <c r="E798" s="61"/>
    </row>
    <row r="799" spans="2:5" s="1" customFormat="1" ht="13.9" customHeight="1">
      <c r="B799" s="57" t="s">
        <v>29</v>
      </c>
      <c r="C799" s="57" t="s">
        <v>29</v>
      </c>
      <c r="D799" s="57" t="s">
        <v>29</v>
      </c>
      <c r="E799" s="61"/>
    </row>
    <row r="800" spans="2:5" s="1" customFormat="1" ht="13.9" customHeight="1">
      <c r="B800" s="57" t="s">
        <v>29</v>
      </c>
      <c r="C800" s="57" t="s">
        <v>29</v>
      </c>
      <c r="D800" s="57" t="s">
        <v>29</v>
      </c>
      <c r="E800" s="61"/>
    </row>
    <row r="801" spans="2:5" s="1" customFormat="1" ht="13.9" customHeight="1">
      <c r="B801" s="57" t="s">
        <v>29</v>
      </c>
      <c r="C801" s="57" t="s">
        <v>29</v>
      </c>
      <c r="D801" s="57" t="s">
        <v>29</v>
      </c>
      <c r="E801" s="61"/>
    </row>
    <row r="802" spans="2:5" s="1" customFormat="1" ht="13.9" customHeight="1">
      <c r="B802" s="57" t="s">
        <v>29</v>
      </c>
      <c r="C802" s="57" t="s">
        <v>29</v>
      </c>
      <c r="D802" s="57" t="s">
        <v>29</v>
      </c>
      <c r="E802" s="61"/>
    </row>
    <row r="803" spans="2:5" s="1" customFormat="1" ht="13.9" customHeight="1">
      <c r="B803" s="57" t="s">
        <v>29</v>
      </c>
      <c r="C803" s="57" t="s">
        <v>29</v>
      </c>
      <c r="D803" s="57" t="s">
        <v>29</v>
      </c>
      <c r="E803" s="61"/>
    </row>
    <row r="804" spans="2:5" s="1" customFormat="1" ht="13.9" customHeight="1">
      <c r="B804" s="57" t="s">
        <v>29</v>
      </c>
      <c r="C804" s="57" t="s">
        <v>29</v>
      </c>
      <c r="D804" s="57" t="s">
        <v>29</v>
      </c>
      <c r="E804" s="61"/>
    </row>
    <row r="805" spans="2:5" s="1" customFormat="1" ht="13.9" customHeight="1">
      <c r="B805" s="57" t="s">
        <v>29</v>
      </c>
      <c r="C805" s="57" t="s">
        <v>29</v>
      </c>
      <c r="D805" s="57" t="s">
        <v>29</v>
      </c>
      <c r="E805" s="61"/>
    </row>
    <row r="806" spans="2:5" s="1" customFormat="1" ht="13.9" customHeight="1">
      <c r="B806" s="57" t="s">
        <v>29</v>
      </c>
      <c r="C806" s="57" t="s">
        <v>29</v>
      </c>
      <c r="D806" s="57" t="s">
        <v>29</v>
      </c>
      <c r="E806" s="61"/>
    </row>
    <row r="807" spans="2:5" s="1" customFormat="1" ht="13.9" customHeight="1">
      <c r="B807" s="57" t="s">
        <v>29</v>
      </c>
      <c r="C807" s="57" t="s">
        <v>29</v>
      </c>
      <c r="D807" s="57" t="s">
        <v>29</v>
      </c>
      <c r="E807" s="61"/>
    </row>
    <row r="808" spans="2:5" s="1" customFormat="1" ht="13.9" customHeight="1">
      <c r="B808" s="57" t="s">
        <v>29</v>
      </c>
      <c r="C808" s="57" t="s">
        <v>29</v>
      </c>
      <c r="D808" s="57" t="s">
        <v>29</v>
      </c>
      <c r="E808" s="61"/>
    </row>
    <row r="809" spans="2:5" s="1" customFormat="1" ht="13.9" customHeight="1">
      <c r="B809" s="57" t="s">
        <v>29</v>
      </c>
      <c r="C809" s="57" t="s">
        <v>29</v>
      </c>
      <c r="D809" s="57" t="s">
        <v>29</v>
      </c>
      <c r="E809" s="61"/>
    </row>
    <row r="810" spans="2:5" s="1" customFormat="1" ht="13.9" customHeight="1">
      <c r="B810" s="57" t="s">
        <v>29</v>
      </c>
      <c r="C810" s="57" t="s">
        <v>29</v>
      </c>
      <c r="D810" s="57" t="s">
        <v>29</v>
      </c>
      <c r="E810" s="61"/>
    </row>
    <row r="811" spans="2:5" s="1" customFormat="1" ht="13.9" customHeight="1">
      <c r="B811" s="57" t="s">
        <v>29</v>
      </c>
      <c r="C811" s="57" t="s">
        <v>29</v>
      </c>
      <c r="D811" s="57" t="s">
        <v>29</v>
      </c>
      <c r="E811" s="61"/>
    </row>
    <row r="812" spans="2:5" s="1" customFormat="1" ht="13.9" customHeight="1">
      <c r="B812" s="57" t="s">
        <v>29</v>
      </c>
      <c r="C812" s="57" t="s">
        <v>29</v>
      </c>
      <c r="D812" s="57" t="s">
        <v>29</v>
      </c>
      <c r="E812" s="61"/>
    </row>
    <row r="813" spans="2:5" s="1" customFormat="1" ht="13.9" customHeight="1">
      <c r="B813" s="57" t="s">
        <v>29</v>
      </c>
      <c r="C813" s="57" t="s">
        <v>29</v>
      </c>
      <c r="D813" s="57" t="s">
        <v>29</v>
      </c>
      <c r="E813" s="61"/>
    </row>
    <row r="814" spans="2:5" s="1" customFormat="1" ht="13.9" customHeight="1">
      <c r="B814" s="57" t="s">
        <v>29</v>
      </c>
      <c r="C814" s="57" t="s">
        <v>29</v>
      </c>
      <c r="D814" s="57" t="s">
        <v>29</v>
      </c>
      <c r="E814" s="61"/>
    </row>
    <row r="815" spans="2:5" s="1" customFormat="1" ht="13.9" customHeight="1">
      <c r="B815" s="57" t="s">
        <v>29</v>
      </c>
      <c r="C815" s="57" t="s">
        <v>29</v>
      </c>
      <c r="D815" s="57" t="s">
        <v>29</v>
      </c>
      <c r="E815" s="61"/>
    </row>
    <row r="816" spans="2:5" s="1" customFormat="1" ht="13.9" customHeight="1">
      <c r="B816" s="57" t="s">
        <v>29</v>
      </c>
      <c r="C816" s="57" t="s">
        <v>29</v>
      </c>
      <c r="D816" s="57" t="s">
        <v>29</v>
      </c>
      <c r="E816" s="61"/>
    </row>
    <row r="817" spans="2:5" s="1" customFormat="1" ht="13.9" customHeight="1">
      <c r="B817" s="57" t="s">
        <v>29</v>
      </c>
      <c r="C817" s="57" t="s">
        <v>29</v>
      </c>
      <c r="D817" s="57" t="s">
        <v>29</v>
      </c>
      <c r="E817" s="61"/>
    </row>
    <row r="818" spans="2:5" s="1" customFormat="1" ht="13.9" customHeight="1">
      <c r="B818" s="57" t="s">
        <v>29</v>
      </c>
      <c r="C818" s="57" t="s">
        <v>29</v>
      </c>
      <c r="D818" s="57" t="s">
        <v>29</v>
      </c>
      <c r="E818" s="61"/>
    </row>
    <row r="819" spans="2:5" s="1" customFormat="1" ht="13.9" customHeight="1">
      <c r="B819" s="57" t="s">
        <v>29</v>
      </c>
      <c r="C819" s="57" t="s">
        <v>29</v>
      </c>
      <c r="D819" s="57" t="s">
        <v>29</v>
      </c>
      <c r="E819" s="61"/>
    </row>
    <row r="820" spans="2:5" s="1" customFormat="1" ht="13.9" customHeight="1">
      <c r="B820" s="57" t="s">
        <v>29</v>
      </c>
      <c r="C820" s="57" t="s">
        <v>29</v>
      </c>
      <c r="D820" s="57" t="s">
        <v>29</v>
      </c>
      <c r="E820" s="61"/>
    </row>
    <row r="821" spans="2:5" s="1" customFormat="1" ht="13.9" customHeight="1">
      <c r="B821" s="57" t="s">
        <v>29</v>
      </c>
      <c r="C821" s="57" t="s">
        <v>29</v>
      </c>
      <c r="D821" s="57" t="s">
        <v>29</v>
      </c>
      <c r="E821" s="61"/>
    </row>
    <row r="822" spans="2:5" s="1" customFormat="1" ht="13.9" customHeight="1">
      <c r="B822" s="57" t="s">
        <v>29</v>
      </c>
      <c r="C822" s="57" t="s">
        <v>29</v>
      </c>
      <c r="D822" s="57" t="s">
        <v>29</v>
      </c>
      <c r="E822" s="61"/>
    </row>
    <row r="823" spans="2:5" s="1" customFormat="1" ht="13.9" customHeight="1">
      <c r="B823" s="57" t="s">
        <v>29</v>
      </c>
      <c r="C823" s="57" t="s">
        <v>29</v>
      </c>
      <c r="D823" s="57" t="s">
        <v>29</v>
      </c>
      <c r="E823" s="61"/>
    </row>
    <row r="824" spans="2:5" s="1" customFormat="1" ht="13.9" customHeight="1">
      <c r="B824" s="57" t="s">
        <v>29</v>
      </c>
      <c r="C824" s="57" t="s">
        <v>29</v>
      </c>
      <c r="D824" s="57" t="s">
        <v>29</v>
      </c>
      <c r="E824" s="61"/>
    </row>
    <row r="825" spans="2:5" s="1" customFormat="1" ht="13.9" customHeight="1">
      <c r="B825" s="57" t="s">
        <v>29</v>
      </c>
      <c r="C825" s="57" t="s">
        <v>29</v>
      </c>
      <c r="D825" s="57" t="s">
        <v>29</v>
      </c>
      <c r="E825" s="61"/>
    </row>
    <row r="826" spans="2:5" s="1" customFormat="1" ht="13.9" customHeight="1">
      <c r="B826" s="57" t="s">
        <v>29</v>
      </c>
      <c r="C826" s="57" t="s">
        <v>29</v>
      </c>
      <c r="D826" s="57" t="s">
        <v>29</v>
      </c>
      <c r="E826" s="61"/>
    </row>
    <row r="827" spans="2:5" s="1" customFormat="1" ht="13.9" customHeight="1">
      <c r="B827" s="57" t="s">
        <v>29</v>
      </c>
      <c r="C827" s="57" t="s">
        <v>29</v>
      </c>
      <c r="D827" s="57" t="s">
        <v>29</v>
      </c>
      <c r="E827" s="61"/>
    </row>
    <row r="828" spans="2:5" s="1" customFormat="1" ht="13.9" customHeight="1">
      <c r="B828" s="57" t="s">
        <v>29</v>
      </c>
      <c r="C828" s="57" t="s">
        <v>29</v>
      </c>
      <c r="D828" s="57" t="s">
        <v>29</v>
      </c>
      <c r="E828" s="61"/>
    </row>
    <row r="829" spans="2:5" s="1" customFormat="1" ht="13.9" customHeight="1">
      <c r="B829" s="57" t="s">
        <v>29</v>
      </c>
      <c r="C829" s="57" t="s">
        <v>29</v>
      </c>
      <c r="D829" s="57" t="s">
        <v>29</v>
      </c>
      <c r="E829" s="61"/>
    </row>
    <row r="830" spans="2:5" s="1" customFormat="1" ht="13.9" customHeight="1">
      <c r="B830" s="57" t="s">
        <v>29</v>
      </c>
      <c r="C830" s="57" t="s">
        <v>29</v>
      </c>
      <c r="D830" s="57" t="s">
        <v>29</v>
      </c>
      <c r="E830" s="61"/>
    </row>
    <row r="831" spans="2:5" s="1" customFormat="1" ht="13.9" customHeight="1">
      <c r="B831" s="57" t="s">
        <v>29</v>
      </c>
      <c r="C831" s="57" t="s">
        <v>29</v>
      </c>
      <c r="D831" s="57" t="s">
        <v>29</v>
      </c>
      <c r="E831" s="61"/>
    </row>
    <row r="832" spans="2:5" s="1" customFormat="1" ht="13.9" customHeight="1">
      <c r="B832" s="57" t="s">
        <v>29</v>
      </c>
      <c r="C832" s="57" t="s">
        <v>29</v>
      </c>
      <c r="D832" s="57" t="s">
        <v>29</v>
      </c>
      <c r="E832" s="61"/>
    </row>
    <row r="833" spans="2:5" s="1" customFormat="1" ht="13.9" customHeight="1">
      <c r="B833" s="57" t="s">
        <v>29</v>
      </c>
      <c r="C833" s="57" t="s">
        <v>29</v>
      </c>
      <c r="D833" s="57" t="s">
        <v>29</v>
      </c>
      <c r="E833" s="61"/>
    </row>
    <row r="834" spans="2:5" s="1" customFormat="1" ht="13.9" customHeight="1">
      <c r="B834" s="57" t="s">
        <v>29</v>
      </c>
      <c r="C834" s="57" t="s">
        <v>29</v>
      </c>
      <c r="D834" s="57" t="s">
        <v>29</v>
      </c>
      <c r="E834" s="61"/>
    </row>
    <row r="835" spans="2:5" s="1" customFormat="1" ht="13.9" customHeight="1">
      <c r="B835" s="57" t="s">
        <v>29</v>
      </c>
      <c r="C835" s="57" t="s">
        <v>29</v>
      </c>
      <c r="D835" s="57" t="s">
        <v>29</v>
      </c>
      <c r="E835" s="61"/>
    </row>
    <row r="836" spans="2:5" s="1" customFormat="1" ht="13.9" customHeight="1">
      <c r="B836" s="57" t="s">
        <v>29</v>
      </c>
      <c r="C836" s="57" t="s">
        <v>29</v>
      </c>
      <c r="D836" s="57" t="s">
        <v>29</v>
      </c>
      <c r="E836" s="61"/>
    </row>
    <row r="837" spans="2:5" s="1" customFormat="1" ht="13.9" customHeight="1">
      <c r="B837" s="57" t="s">
        <v>29</v>
      </c>
      <c r="C837" s="57" t="s">
        <v>29</v>
      </c>
      <c r="D837" s="57" t="s">
        <v>29</v>
      </c>
      <c r="E837" s="61"/>
    </row>
    <row r="838" spans="2:5" s="1" customFormat="1" ht="13.9" customHeight="1">
      <c r="B838" s="57" t="s">
        <v>29</v>
      </c>
      <c r="C838" s="57" t="s">
        <v>29</v>
      </c>
      <c r="D838" s="57" t="s">
        <v>29</v>
      </c>
      <c r="E838" s="61"/>
    </row>
    <row r="839" spans="2:5" s="1" customFormat="1" ht="13.9" customHeight="1">
      <c r="B839" s="57" t="s">
        <v>29</v>
      </c>
      <c r="C839" s="57" t="s">
        <v>29</v>
      </c>
      <c r="D839" s="57" t="s">
        <v>29</v>
      </c>
      <c r="E839" s="61"/>
    </row>
    <row r="840" spans="2:5" s="1" customFormat="1" ht="13.9" customHeight="1">
      <c r="B840" s="57" t="s">
        <v>29</v>
      </c>
      <c r="C840" s="57" t="s">
        <v>29</v>
      </c>
      <c r="D840" s="57" t="s">
        <v>29</v>
      </c>
      <c r="E840" s="61"/>
    </row>
    <row r="841" spans="2:5" s="1" customFormat="1" ht="13.9" customHeight="1">
      <c r="B841" s="57" t="s">
        <v>29</v>
      </c>
      <c r="C841" s="57" t="s">
        <v>29</v>
      </c>
      <c r="D841" s="57" t="s">
        <v>29</v>
      </c>
      <c r="E841" s="61"/>
    </row>
    <row r="842" spans="2:5" s="1" customFormat="1" ht="13.9" customHeight="1">
      <c r="B842" s="57" t="s">
        <v>29</v>
      </c>
      <c r="C842" s="57" t="s">
        <v>29</v>
      </c>
      <c r="D842" s="57" t="s">
        <v>29</v>
      </c>
      <c r="E842" s="61"/>
    </row>
    <row r="843" spans="2:5" s="1" customFormat="1" ht="13.9" customHeight="1">
      <c r="B843" s="57" t="s">
        <v>29</v>
      </c>
      <c r="C843" s="57" t="s">
        <v>29</v>
      </c>
      <c r="D843" s="57" t="s">
        <v>29</v>
      </c>
      <c r="E843" s="61"/>
    </row>
    <row r="844" spans="2:5" s="1" customFormat="1" ht="13.9" customHeight="1">
      <c r="B844" s="57" t="s">
        <v>29</v>
      </c>
      <c r="C844" s="57" t="s">
        <v>29</v>
      </c>
      <c r="D844" s="57" t="s">
        <v>29</v>
      </c>
      <c r="E844" s="61"/>
    </row>
    <row r="845" spans="2:5" s="1" customFormat="1" ht="13.9" customHeight="1">
      <c r="B845" s="57" t="s">
        <v>29</v>
      </c>
      <c r="C845" s="57" t="s">
        <v>29</v>
      </c>
      <c r="D845" s="57" t="s">
        <v>29</v>
      </c>
      <c r="E845" s="61"/>
    </row>
    <row r="846" spans="2:5" s="1" customFormat="1" ht="13.9" customHeight="1">
      <c r="B846" s="57" t="s">
        <v>29</v>
      </c>
      <c r="C846" s="57" t="s">
        <v>29</v>
      </c>
      <c r="D846" s="57" t="s">
        <v>29</v>
      </c>
      <c r="E846" s="61"/>
    </row>
    <row r="847" spans="2:5" s="1" customFormat="1" ht="13.9" customHeight="1">
      <c r="B847" s="57" t="s">
        <v>29</v>
      </c>
      <c r="C847" s="57" t="s">
        <v>29</v>
      </c>
      <c r="D847" s="57" t="s">
        <v>29</v>
      </c>
      <c r="E847" s="61"/>
    </row>
    <row r="848" spans="2:5" s="1" customFormat="1" ht="13.9" customHeight="1">
      <c r="B848" s="57" t="s">
        <v>29</v>
      </c>
      <c r="C848" s="57" t="s">
        <v>29</v>
      </c>
      <c r="D848" s="57" t="s">
        <v>29</v>
      </c>
      <c r="E848" s="61"/>
    </row>
    <row r="849" spans="2:5" s="1" customFormat="1" ht="13.9" customHeight="1">
      <c r="B849" s="57" t="s">
        <v>29</v>
      </c>
      <c r="C849" s="57" t="s">
        <v>29</v>
      </c>
      <c r="D849" s="57" t="s">
        <v>29</v>
      </c>
      <c r="E849" s="61"/>
    </row>
    <row r="850" spans="2:5" s="1" customFormat="1" ht="13.9" customHeight="1">
      <c r="B850" s="57" t="s">
        <v>29</v>
      </c>
      <c r="C850" s="57" t="s">
        <v>29</v>
      </c>
      <c r="D850" s="57" t="s">
        <v>29</v>
      </c>
      <c r="E850" s="61"/>
    </row>
    <row r="851" spans="2:5" s="1" customFormat="1" ht="13.9" customHeight="1">
      <c r="B851" s="57" t="s">
        <v>29</v>
      </c>
      <c r="C851" s="57" t="s">
        <v>29</v>
      </c>
      <c r="D851" s="57" t="s">
        <v>29</v>
      </c>
      <c r="E851" s="61"/>
    </row>
    <row r="852" spans="2:5" s="1" customFormat="1" ht="13.9" customHeight="1">
      <c r="B852" s="57" t="s">
        <v>29</v>
      </c>
      <c r="C852" s="57" t="s">
        <v>29</v>
      </c>
      <c r="D852" s="57" t="s">
        <v>29</v>
      </c>
      <c r="E852" s="61"/>
    </row>
    <row r="853" spans="2:5" s="1" customFormat="1" ht="13.9" customHeight="1">
      <c r="B853" s="57" t="s">
        <v>29</v>
      </c>
      <c r="C853" s="57" t="s">
        <v>29</v>
      </c>
      <c r="D853" s="57" t="s">
        <v>29</v>
      </c>
      <c r="E853" s="61"/>
    </row>
    <row r="854" spans="2:5" s="1" customFormat="1" ht="13.9" customHeight="1">
      <c r="B854" s="57" t="s">
        <v>29</v>
      </c>
      <c r="C854" s="57" t="s">
        <v>29</v>
      </c>
      <c r="D854" s="57" t="s">
        <v>29</v>
      </c>
      <c r="E854" s="61"/>
    </row>
    <row r="855" spans="2:5" s="1" customFormat="1" ht="13.9" customHeight="1">
      <c r="B855" s="57" t="s">
        <v>29</v>
      </c>
      <c r="C855" s="57" t="s">
        <v>29</v>
      </c>
      <c r="D855" s="57" t="s">
        <v>29</v>
      </c>
      <c r="E855" s="61"/>
    </row>
    <row r="856" spans="2:5" s="1" customFormat="1" ht="13.9" customHeight="1">
      <c r="B856" s="57" t="s">
        <v>29</v>
      </c>
      <c r="C856" s="57" t="s">
        <v>29</v>
      </c>
      <c r="D856" s="57" t="s">
        <v>29</v>
      </c>
      <c r="E856" s="61"/>
    </row>
    <row r="857" spans="2:5" s="1" customFormat="1" ht="13.9" customHeight="1">
      <c r="B857" s="57" t="s">
        <v>29</v>
      </c>
      <c r="C857" s="57" t="s">
        <v>29</v>
      </c>
      <c r="D857" s="57" t="s">
        <v>29</v>
      </c>
      <c r="E857" s="61"/>
    </row>
    <row r="858" spans="2:5" s="1" customFormat="1" ht="13.9" customHeight="1">
      <c r="B858" s="57" t="s">
        <v>29</v>
      </c>
      <c r="C858" s="57" t="s">
        <v>29</v>
      </c>
      <c r="D858" s="57" t="s">
        <v>29</v>
      </c>
      <c r="E858" s="61"/>
    </row>
    <row r="859" spans="2:5" s="1" customFormat="1" ht="13.9" customHeight="1">
      <c r="B859" s="57" t="s">
        <v>29</v>
      </c>
      <c r="C859" s="57" t="s">
        <v>29</v>
      </c>
      <c r="D859" s="57" t="s">
        <v>29</v>
      </c>
      <c r="E859" s="61"/>
    </row>
    <row r="860" spans="2:5" s="1" customFormat="1" ht="13.9" customHeight="1">
      <c r="B860" s="57" t="s">
        <v>29</v>
      </c>
      <c r="C860" s="57" t="s">
        <v>29</v>
      </c>
      <c r="D860" s="57" t="s">
        <v>29</v>
      </c>
      <c r="E860" s="61"/>
    </row>
    <row r="861" spans="2:5" s="1" customFormat="1" ht="13.9" customHeight="1">
      <c r="B861" s="57" t="s">
        <v>29</v>
      </c>
      <c r="C861" s="57" t="s">
        <v>29</v>
      </c>
      <c r="D861" s="57" t="s">
        <v>29</v>
      </c>
      <c r="E861" s="61"/>
    </row>
    <row r="862" spans="2:5" s="1" customFormat="1" ht="13.9" customHeight="1">
      <c r="B862" s="57" t="s">
        <v>29</v>
      </c>
      <c r="C862" s="57" t="s">
        <v>29</v>
      </c>
      <c r="D862" s="57" t="s">
        <v>29</v>
      </c>
      <c r="E862" s="61"/>
    </row>
    <row r="863" spans="2:5" s="1" customFormat="1" ht="13.9" customHeight="1">
      <c r="B863" s="57" t="s">
        <v>29</v>
      </c>
      <c r="C863" s="57" t="s">
        <v>29</v>
      </c>
      <c r="D863" s="57" t="s">
        <v>29</v>
      </c>
      <c r="E863" s="61"/>
    </row>
    <row r="864" spans="2:5" s="1" customFormat="1" ht="13.9" customHeight="1">
      <c r="B864" s="57" t="s">
        <v>29</v>
      </c>
      <c r="C864" s="57" t="s">
        <v>29</v>
      </c>
      <c r="D864" s="57" t="s">
        <v>29</v>
      </c>
      <c r="E864" s="61"/>
    </row>
    <row r="865" spans="2:5" s="1" customFormat="1" ht="13.9" customHeight="1">
      <c r="B865" s="57" t="s">
        <v>29</v>
      </c>
      <c r="C865" s="57" t="s">
        <v>29</v>
      </c>
      <c r="D865" s="57" t="s">
        <v>29</v>
      </c>
      <c r="E865" s="61"/>
    </row>
    <row r="866" spans="2:5" s="1" customFormat="1" ht="13.9" customHeight="1">
      <c r="B866" s="57" t="s">
        <v>29</v>
      </c>
      <c r="C866" s="57" t="s">
        <v>29</v>
      </c>
      <c r="D866" s="57" t="s">
        <v>29</v>
      </c>
      <c r="E866" s="61"/>
    </row>
    <row r="867" spans="2:5" s="1" customFormat="1" ht="13.9" customHeight="1">
      <c r="B867" s="57" t="s">
        <v>29</v>
      </c>
      <c r="C867" s="57" t="s">
        <v>29</v>
      </c>
      <c r="D867" s="57" t="s">
        <v>29</v>
      </c>
      <c r="E867" s="61"/>
    </row>
    <row r="868" spans="2:5" s="1" customFormat="1" ht="13.9" customHeight="1">
      <c r="B868" s="57" t="s">
        <v>29</v>
      </c>
      <c r="C868" s="57" t="s">
        <v>29</v>
      </c>
      <c r="D868" s="57" t="s">
        <v>29</v>
      </c>
      <c r="E868" s="61"/>
    </row>
    <row r="869" spans="2:5" s="1" customFormat="1" ht="13.9" customHeight="1">
      <c r="B869" s="57" t="s">
        <v>29</v>
      </c>
      <c r="C869" s="57" t="s">
        <v>29</v>
      </c>
      <c r="D869" s="57" t="s">
        <v>29</v>
      </c>
      <c r="E869" s="61"/>
    </row>
    <row r="870" spans="2:5" s="1" customFormat="1" ht="13.9" customHeight="1">
      <c r="B870" s="57" t="s">
        <v>29</v>
      </c>
      <c r="C870" s="57" t="s">
        <v>29</v>
      </c>
      <c r="D870" s="57" t="s">
        <v>29</v>
      </c>
      <c r="E870" s="61"/>
    </row>
    <row r="871" spans="2:5" s="1" customFormat="1" ht="13.9" customHeight="1">
      <c r="B871" s="57" t="s">
        <v>29</v>
      </c>
      <c r="C871" s="57" t="s">
        <v>29</v>
      </c>
      <c r="D871" s="57" t="s">
        <v>29</v>
      </c>
      <c r="E871" s="61"/>
    </row>
    <row r="872" spans="2:5" s="1" customFormat="1" ht="13.9" customHeight="1">
      <c r="B872" s="57" t="s">
        <v>29</v>
      </c>
      <c r="C872" s="57" t="s">
        <v>29</v>
      </c>
      <c r="D872" s="57" t="s">
        <v>29</v>
      </c>
      <c r="E872" s="61"/>
    </row>
    <row r="873" spans="2:5" s="1" customFormat="1" ht="13.9" customHeight="1">
      <c r="B873" s="57" t="s">
        <v>29</v>
      </c>
      <c r="C873" s="57" t="s">
        <v>29</v>
      </c>
      <c r="D873" s="57" t="s">
        <v>29</v>
      </c>
      <c r="E873" s="61"/>
    </row>
    <row r="874" spans="2:5" s="1" customFormat="1" ht="13.9" customHeight="1">
      <c r="B874" s="57" t="s">
        <v>29</v>
      </c>
      <c r="C874" s="57" t="s">
        <v>29</v>
      </c>
      <c r="D874" s="57" t="s">
        <v>29</v>
      </c>
      <c r="E874" s="61"/>
    </row>
    <row r="875" spans="2:5" s="1" customFormat="1" ht="13.9" customHeight="1">
      <c r="B875" s="57" t="s">
        <v>29</v>
      </c>
      <c r="C875" s="57" t="s">
        <v>29</v>
      </c>
      <c r="D875" s="57" t="s">
        <v>29</v>
      </c>
      <c r="E875" s="61"/>
    </row>
    <row r="876" spans="2:5" s="1" customFormat="1" ht="13.9" customHeight="1">
      <c r="B876" s="57" t="s">
        <v>29</v>
      </c>
      <c r="C876" s="57" t="s">
        <v>29</v>
      </c>
      <c r="D876" s="57" t="s">
        <v>29</v>
      </c>
      <c r="E876" s="61"/>
    </row>
    <row r="877" spans="2:5" s="1" customFormat="1" ht="13.9" customHeight="1">
      <c r="B877" s="57" t="s">
        <v>29</v>
      </c>
      <c r="C877" s="57" t="s">
        <v>29</v>
      </c>
      <c r="D877" s="57" t="s">
        <v>29</v>
      </c>
      <c r="E877" s="61"/>
    </row>
    <row r="878" spans="2:5" s="1" customFormat="1" ht="13.9" customHeight="1">
      <c r="B878" s="57" t="s">
        <v>29</v>
      </c>
      <c r="C878" s="57" t="s">
        <v>29</v>
      </c>
      <c r="D878" s="57" t="s">
        <v>29</v>
      </c>
      <c r="E878" s="61"/>
    </row>
    <row r="879" spans="2:5" s="1" customFormat="1" ht="13.9" customHeight="1">
      <c r="B879" s="57" t="s">
        <v>29</v>
      </c>
      <c r="C879" s="57" t="s">
        <v>29</v>
      </c>
      <c r="D879" s="57" t="s">
        <v>29</v>
      </c>
      <c r="E879" s="61"/>
    </row>
    <row r="880" spans="2:5" s="1" customFormat="1" ht="13.9" customHeight="1">
      <c r="B880" s="57" t="s">
        <v>29</v>
      </c>
      <c r="C880" s="57" t="s">
        <v>29</v>
      </c>
      <c r="D880" s="57" t="s">
        <v>29</v>
      </c>
      <c r="E880" s="61"/>
    </row>
    <row r="881" spans="2:5" s="1" customFormat="1" ht="13.9" customHeight="1">
      <c r="B881" s="57" t="s">
        <v>29</v>
      </c>
      <c r="C881" s="57" t="s">
        <v>29</v>
      </c>
      <c r="D881" s="57" t="s">
        <v>29</v>
      </c>
      <c r="E881" s="61"/>
    </row>
    <row r="882" spans="2:5" s="1" customFormat="1" ht="13.9" customHeight="1">
      <c r="B882" s="57" t="s">
        <v>29</v>
      </c>
      <c r="C882" s="57" t="s">
        <v>29</v>
      </c>
      <c r="D882" s="57" t="s">
        <v>29</v>
      </c>
      <c r="E882" s="61"/>
    </row>
    <row r="883" spans="2:5" s="1" customFormat="1" ht="13.9" customHeight="1">
      <c r="B883" s="57" t="s">
        <v>29</v>
      </c>
      <c r="C883" s="57" t="s">
        <v>29</v>
      </c>
      <c r="D883" s="57" t="s">
        <v>29</v>
      </c>
      <c r="E883" s="61"/>
    </row>
    <row r="884" spans="2:5" s="1" customFormat="1" ht="13.9" customHeight="1">
      <c r="B884" s="57" t="s">
        <v>29</v>
      </c>
      <c r="C884" s="57" t="s">
        <v>29</v>
      </c>
      <c r="D884" s="57" t="s">
        <v>29</v>
      </c>
      <c r="E884" s="61"/>
    </row>
    <row r="885" spans="2:5" s="1" customFormat="1" ht="13.9" customHeight="1">
      <c r="B885" s="57" t="s">
        <v>29</v>
      </c>
      <c r="C885" s="57" t="s">
        <v>29</v>
      </c>
      <c r="D885" s="57" t="s">
        <v>29</v>
      </c>
      <c r="E885" s="61"/>
    </row>
    <row r="886" spans="2:5" s="1" customFormat="1" ht="13.9" customHeight="1">
      <c r="B886" s="57" t="s">
        <v>29</v>
      </c>
      <c r="C886" s="57" t="s">
        <v>29</v>
      </c>
      <c r="D886" s="57" t="s">
        <v>29</v>
      </c>
      <c r="E886" s="61"/>
    </row>
    <row r="887" spans="2:5" s="1" customFormat="1" ht="13.9" customHeight="1">
      <c r="B887" s="57" t="s">
        <v>29</v>
      </c>
      <c r="C887" s="57" t="s">
        <v>29</v>
      </c>
      <c r="D887" s="57" t="s">
        <v>29</v>
      </c>
      <c r="E887" s="61"/>
    </row>
    <row r="888" spans="2:5" s="1" customFormat="1" ht="13.9" customHeight="1">
      <c r="B888" s="57" t="s">
        <v>29</v>
      </c>
      <c r="C888" s="57" t="s">
        <v>29</v>
      </c>
      <c r="D888" s="57" t="s">
        <v>29</v>
      </c>
      <c r="E888" s="61"/>
    </row>
    <row r="889" spans="2:5" s="1" customFormat="1" ht="13.9" customHeight="1">
      <c r="B889" s="57" t="s">
        <v>29</v>
      </c>
      <c r="C889" s="57" t="s">
        <v>29</v>
      </c>
      <c r="D889" s="57" t="s">
        <v>29</v>
      </c>
      <c r="E889" s="61"/>
    </row>
    <row r="890" spans="2:5" s="1" customFormat="1" ht="13.9" customHeight="1">
      <c r="B890" s="57" t="s">
        <v>29</v>
      </c>
      <c r="C890" s="57" t="s">
        <v>29</v>
      </c>
      <c r="D890" s="57" t="s">
        <v>29</v>
      </c>
      <c r="E890" s="61"/>
    </row>
    <row r="891" spans="2:5" s="1" customFormat="1" ht="13.9" customHeight="1">
      <c r="B891" s="57" t="s">
        <v>29</v>
      </c>
      <c r="C891" s="57" t="s">
        <v>29</v>
      </c>
      <c r="D891" s="57" t="s">
        <v>29</v>
      </c>
      <c r="E891" s="61"/>
    </row>
    <row r="892" spans="2:5" s="1" customFormat="1" ht="13.9" customHeight="1">
      <c r="B892" s="57" t="s">
        <v>29</v>
      </c>
      <c r="C892" s="57" t="s">
        <v>29</v>
      </c>
      <c r="D892" s="57" t="s">
        <v>29</v>
      </c>
      <c r="E892" s="61"/>
    </row>
    <row r="893" spans="2:5" s="1" customFormat="1" ht="13.9" customHeight="1">
      <c r="B893" s="57" t="s">
        <v>29</v>
      </c>
      <c r="C893" s="57" t="s">
        <v>29</v>
      </c>
      <c r="D893" s="57" t="s">
        <v>29</v>
      </c>
      <c r="E893" s="61"/>
    </row>
    <row r="894" spans="2:5" s="1" customFormat="1" ht="13.9" customHeight="1">
      <c r="B894" s="57" t="s">
        <v>29</v>
      </c>
      <c r="C894" s="57" t="s">
        <v>29</v>
      </c>
      <c r="D894" s="57" t="s">
        <v>29</v>
      </c>
      <c r="E894" s="61"/>
    </row>
    <row r="895" spans="2:5" s="1" customFormat="1" ht="13.9" customHeight="1">
      <c r="B895" s="57" t="s">
        <v>29</v>
      </c>
      <c r="C895" s="57" t="s">
        <v>29</v>
      </c>
      <c r="D895" s="57" t="s">
        <v>29</v>
      </c>
      <c r="E895" s="61"/>
    </row>
    <row r="896" spans="2:5" s="1" customFormat="1" ht="13.9" customHeight="1">
      <c r="B896" s="57" t="s">
        <v>29</v>
      </c>
      <c r="C896" s="57" t="s">
        <v>29</v>
      </c>
      <c r="D896" s="57" t="s">
        <v>29</v>
      </c>
      <c r="E896" s="61"/>
    </row>
    <row r="897" spans="2:5" s="1" customFormat="1" ht="13.9" customHeight="1">
      <c r="B897" s="57" t="s">
        <v>29</v>
      </c>
      <c r="C897" s="57" t="s">
        <v>29</v>
      </c>
      <c r="D897" s="57" t="s">
        <v>29</v>
      </c>
      <c r="E897" s="61"/>
    </row>
    <row r="898" spans="2:5" s="1" customFormat="1" ht="13.9" customHeight="1">
      <c r="B898" s="57" t="s">
        <v>29</v>
      </c>
      <c r="C898" s="57" t="s">
        <v>29</v>
      </c>
      <c r="D898" s="57" t="s">
        <v>29</v>
      </c>
      <c r="E898" s="61"/>
    </row>
    <row r="899" spans="2:5" s="1" customFormat="1" ht="13.9" customHeight="1">
      <c r="B899" s="57" t="s">
        <v>29</v>
      </c>
      <c r="C899" s="57" t="s">
        <v>29</v>
      </c>
      <c r="D899" s="57" t="s">
        <v>29</v>
      </c>
      <c r="E899" s="61"/>
    </row>
    <row r="900" spans="2:5" s="1" customFormat="1" ht="13.9" customHeight="1">
      <c r="B900" s="57" t="s">
        <v>29</v>
      </c>
      <c r="C900" s="57" t="s">
        <v>29</v>
      </c>
      <c r="D900" s="57" t="s">
        <v>29</v>
      </c>
      <c r="E900" s="61"/>
    </row>
    <row r="901" spans="2:5" s="1" customFormat="1" ht="13.9" customHeight="1">
      <c r="B901" s="57" t="s">
        <v>29</v>
      </c>
      <c r="C901" s="57" t="s">
        <v>29</v>
      </c>
      <c r="D901" s="57" t="s">
        <v>29</v>
      </c>
      <c r="E901" s="61"/>
    </row>
    <row r="902" spans="2:5" s="1" customFormat="1" ht="13.9" customHeight="1">
      <c r="B902" s="57" t="s">
        <v>29</v>
      </c>
      <c r="C902" s="57" t="s">
        <v>29</v>
      </c>
      <c r="D902" s="57" t="s">
        <v>29</v>
      </c>
      <c r="E902" s="61"/>
    </row>
    <row r="903" spans="2:5" s="1" customFormat="1" ht="13.9" customHeight="1">
      <c r="B903" s="57" t="s">
        <v>29</v>
      </c>
      <c r="C903" s="57" t="s">
        <v>29</v>
      </c>
      <c r="D903" s="57" t="s">
        <v>29</v>
      </c>
      <c r="E903" s="61"/>
    </row>
    <row r="904" spans="2:5" s="1" customFormat="1" ht="13.9" customHeight="1">
      <c r="B904" s="57" t="s">
        <v>29</v>
      </c>
      <c r="C904" s="57" t="s">
        <v>29</v>
      </c>
      <c r="D904" s="57" t="s">
        <v>29</v>
      </c>
      <c r="E904" s="61"/>
    </row>
    <row r="905" spans="2:5" s="1" customFormat="1" ht="13.9" customHeight="1">
      <c r="B905" s="57" t="s">
        <v>29</v>
      </c>
      <c r="C905" s="57" t="s">
        <v>29</v>
      </c>
      <c r="D905" s="57" t="s">
        <v>29</v>
      </c>
      <c r="E905" s="61"/>
    </row>
    <row r="906" spans="2:5" s="1" customFormat="1" ht="13.9" customHeight="1">
      <c r="B906" s="57" t="s">
        <v>29</v>
      </c>
      <c r="C906" s="57" t="s">
        <v>29</v>
      </c>
      <c r="D906" s="57" t="s">
        <v>29</v>
      </c>
      <c r="E906" s="61"/>
    </row>
    <row r="907" spans="2:5" s="1" customFormat="1" ht="13.9" customHeight="1">
      <c r="B907" s="57" t="s">
        <v>29</v>
      </c>
      <c r="C907" s="57" t="s">
        <v>29</v>
      </c>
      <c r="D907" s="57" t="s">
        <v>29</v>
      </c>
      <c r="E907" s="61"/>
    </row>
    <row r="908" spans="2:5" s="1" customFormat="1" ht="13.9" customHeight="1">
      <c r="B908" s="57" t="s">
        <v>29</v>
      </c>
      <c r="C908" s="57" t="s">
        <v>29</v>
      </c>
      <c r="D908" s="57" t="s">
        <v>29</v>
      </c>
      <c r="E908" s="61"/>
    </row>
    <row r="909" spans="2:5" s="1" customFormat="1" ht="13.9" customHeight="1">
      <c r="B909" s="57" t="s">
        <v>29</v>
      </c>
      <c r="C909" s="57" t="s">
        <v>29</v>
      </c>
      <c r="D909" s="57" t="s">
        <v>29</v>
      </c>
      <c r="E909" s="61"/>
    </row>
    <row r="910" spans="2:5" s="1" customFormat="1" ht="13.9" customHeight="1">
      <c r="B910" s="57" t="s">
        <v>29</v>
      </c>
      <c r="C910" s="57" t="s">
        <v>29</v>
      </c>
      <c r="D910" s="57" t="s">
        <v>29</v>
      </c>
      <c r="E910" s="61"/>
    </row>
    <row r="911" spans="2:5" s="1" customFormat="1" ht="13.9" customHeight="1">
      <c r="B911" s="57" t="s">
        <v>29</v>
      </c>
      <c r="C911" s="57" t="s">
        <v>29</v>
      </c>
      <c r="D911" s="57" t="s">
        <v>29</v>
      </c>
      <c r="E911" s="61"/>
    </row>
    <row r="912" spans="2:5" s="1" customFormat="1" ht="13.9" customHeight="1">
      <c r="B912" s="57" t="s">
        <v>29</v>
      </c>
      <c r="C912" s="57" t="s">
        <v>29</v>
      </c>
      <c r="D912" s="57" t="s">
        <v>29</v>
      </c>
      <c r="E912" s="61"/>
    </row>
    <row r="913" spans="2:5" s="1" customFormat="1" ht="13.9" customHeight="1">
      <c r="B913" s="57" t="s">
        <v>29</v>
      </c>
      <c r="C913" s="57" t="s">
        <v>29</v>
      </c>
      <c r="D913" s="57" t="s">
        <v>29</v>
      </c>
      <c r="E913" s="61"/>
    </row>
    <row r="914" spans="2:5" s="1" customFormat="1" ht="13.9" customHeight="1">
      <c r="B914" s="57" t="s">
        <v>29</v>
      </c>
      <c r="C914" s="57" t="s">
        <v>29</v>
      </c>
      <c r="D914" s="57" t="s">
        <v>29</v>
      </c>
      <c r="E914" s="61"/>
    </row>
    <row r="915" spans="2:5" s="1" customFormat="1" ht="13.9" customHeight="1">
      <c r="B915" s="57" t="s">
        <v>29</v>
      </c>
      <c r="C915" s="57" t="s">
        <v>29</v>
      </c>
      <c r="D915" s="57" t="s">
        <v>29</v>
      </c>
      <c r="E915" s="61"/>
    </row>
    <row r="916" spans="2:5" s="1" customFormat="1" ht="13.9" customHeight="1">
      <c r="B916" s="57" t="s">
        <v>29</v>
      </c>
      <c r="C916" s="57" t="s">
        <v>29</v>
      </c>
      <c r="D916" s="57" t="s">
        <v>29</v>
      </c>
      <c r="E916" s="61"/>
    </row>
    <row r="917" spans="2:5" s="1" customFormat="1" ht="13.9" customHeight="1">
      <c r="B917" s="57" t="s">
        <v>29</v>
      </c>
      <c r="C917" s="57" t="s">
        <v>29</v>
      </c>
      <c r="D917" s="57" t="s">
        <v>29</v>
      </c>
      <c r="E917" s="61"/>
    </row>
    <row r="918" spans="2:5" s="1" customFormat="1" ht="13.9" customHeight="1">
      <c r="B918" s="57" t="s">
        <v>29</v>
      </c>
      <c r="C918" s="57" t="s">
        <v>29</v>
      </c>
      <c r="D918" s="57" t="s">
        <v>29</v>
      </c>
      <c r="E918" s="61"/>
    </row>
    <row r="919" spans="2:5" s="1" customFormat="1" ht="13.9" customHeight="1">
      <c r="B919" s="57" t="s">
        <v>29</v>
      </c>
      <c r="C919" s="57" t="s">
        <v>29</v>
      </c>
      <c r="D919" s="57" t="s">
        <v>29</v>
      </c>
      <c r="E919" s="61"/>
    </row>
    <row r="920" spans="2:5" s="1" customFormat="1" ht="13.9" customHeight="1">
      <c r="B920" s="57" t="s">
        <v>29</v>
      </c>
      <c r="C920" s="57" t="s">
        <v>29</v>
      </c>
      <c r="D920" s="57" t="s">
        <v>29</v>
      </c>
      <c r="E920" s="61"/>
    </row>
    <row r="921" spans="2:5" s="1" customFormat="1" ht="13.9" customHeight="1">
      <c r="B921" s="57" t="s">
        <v>29</v>
      </c>
      <c r="C921" s="57" t="s">
        <v>29</v>
      </c>
      <c r="D921" s="57" t="s">
        <v>29</v>
      </c>
      <c r="E921" s="61"/>
    </row>
    <row r="922" spans="2:5" s="1" customFormat="1" ht="13.9" customHeight="1">
      <c r="B922" s="57" t="s">
        <v>29</v>
      </c>
      <c r="C922" s="57" t="s">
        <v>29</v>
      </c>
      <c r="D922" s="57" t="s">
        <v>29</v>
      </c>
      <c r="E922" s="61"/>
    </row>
    <row r="923" spans="2:5" s="1" customFormat="1" ht="13.9" customHeight="1">
      <c r="B923" s="57" t="s">
        <v>29</v>
      </c>
      <c r="C923" s="57" t="s">
        <v>29</v>
      </c>
      <c r="D923" s="57" t="s">
        <v>29</v>
      </c>
      <c r="E923" s="61"/>
    </row>
    <row r="924" spans="2:5" s="1" customFormat="1" ht="13.9" customHeight="1">
      <c r="B924" s="57" t="s">
        <v>29</v>
      </c>
      <c r="C924" s="57" t="s">
        <v>29</v>
      </c>
      <c r="D924" s="57" t="s">
        <v>29</v>
      </c>
      <c r="E924" s="61"/>
    </row>
    <row r="925" spans="2:5" s="1" customFormat="1" ht="13.9" customHeight="1">
      <c r="B925" s="57" t="s">
        <v>29</v>
      </c>
      <c r="C925" s="57" t="s">
        <v>29</v>
      </c>
      <c r="D925" s="57" t="s">
        <v>29</v>
      </c>
      <c r="E925" s="61"/>
    </row>
    <row r="926" spans="2:5" s="1" customFormat="1" ht="13.9" customHeight="1">
      <c r="B926" s="57" t="s">
        <v>29</v>
      </c>
      <c r="C926" s="57" t="s">
        <v>29</v>
      </c>
      <c r="D926" s="57" t="s">
        <v>29</v>
      </c>
      <c r="E926" s="61"/>
    </row>
    <row r="927" spans="2:5" s="1" customFormat="1" ht="13.9" customHeight="1">
      <c r="B927" s="57" t="s">
        <v>29</v>
      </c>
      <c r="C927" s="57" t="s">
        <v>29</v>
      </c>
      <c r="D927" s="57" t="s">
        <v>29</v>
      </c>
      <c r="E927" s="61"/>
    </row>
    <row r="928" spans="2:5" s="1" customFormat="1" ht="13.9" customHeight="1">
      <c r="B928" s="57" t="s">
        <v>29</v>
      </c>
      <c r="C928" s="57" t="s">
        <v>29</v>
      </c>
      <c r="D928" s="57" t="s">
        <v>29</v>
      </c>
      <c r="E928" s="61"/>
    </row>
    <row r="929" spans="2:5" s="1" customFormat="1" ht="13.9" customHeight="1">
      <c r="B929" s="57" t="s">
        <v>29</v>
      </c>
      <c r="C929" s="57" t="s">
        <v>29</v>
      </c>
      <c r="D929" s="57" t="s">
        <v>29</v>
      </c>
      <c r="E929" s="61"/>
    </row>
    <row r="930" spans="2:5" s="1" customFormat="1" ht="13.9" customHeight="1">
      <c r="B930" s="57" t="s">
        <v>29</v>
      </c>
      <c r="C930" s="57" t="s">
        <v>29</v>
      </c>
      <c r="D930" s="57" t="s">
        <v>29</v>
      </c>
      <c r="E930" s="61"/>
    </row>
    <row r="931" spans="2:5" s="1" customFormat="1" ht="13.9" customHeight="1">
      <c r="B931" s="57" t="s">
        <v>29</v>
      </c>
      <c r="C931" s="57" t="s">
        <v>29</v>
      </c>
      <c r="D931" s="57" t="s">
        <v>29</v>
      </c>
      <c r="E931" s="61"/>
    </row>
    <row r="932" spans="2:5" s="1" customFormat="1" ht="13.9" customHeight="1">
      <c r="B932" s="57" t="s">
        <v>29</v>
      </c>
      <c r="C932" s="57" t="s">
        <v>29</v>
      </c>
      <c r="D932" s="57" t="s">
        <v>29</v>
      </c>
      <c r="E932" s="61"/>
    </row>
    <row r="933" spans="2:5" s="1" customFormat="1" ht="13.9" customHeight="1">
      <c r="B933" s="57" t="s">
        <v>29</v>
      </c>
      <c r="C933" s="57" t="s">
        <v>29</v>
      </c>
      <c r="D933" s="57" t="s">
        <v>29</v>
      </c>
      <c r="E933" s="61"/>
    </row>
    <row r="934" spans="2:5" s="1" customFormat="1" ht="13.9" customHeight="1">
      <c r="B934" s="57" t="s">
        <v>29</v>
      </c>
      <c r="C934" s="57" t="s">
        <v>29</v>
      </c>
      <c r="D934" s="57" t="s">
        <v>29</v>
      </c>
      <c r="E934" s="61"/>
    </row>
    <row r="935" spans="2:5" s="1" customFormat="1" ht="13.9" customHeight="1">
      <c r="B935" s="57" t="s">
        <v>29</v>
      </c>
      <c r="C935" s="57" t="s">
        <v>29</v>
      </c>
      <c r="D935" s="57" t="s">
        <v>29</v>
      </c>
      <c r="E935" s="61"/>
    </row>
    <row r="936" spans="2:5" s="1" customFormat="1" ht="13.9" customHeight="1">
      <c r="B936" s="57" t="s">
        <v>29</v>
      </c>
      <c r="C936" s="57" t="s">
        <v>29</v>
      </c>
      <c r="D936" s="57" t="s">
        <v>29</v>
      </c>
      <c r="E936" s="61"/>
    </row>
    <row r="937" spans="2:5" s="1" customFormat="1" ht="13.9" customHeight="1">
      <c r="B937" s="57" t="s">
        <v>29</v>
      </c>
      <c r="C937" s="57" t="s">
        <v>29</v>
      </c>
      <c r="D937" s="57" t="s">
        <v>29</v>
      </c>
      <c r="E937" s="61"/>
    </row>
    <row r="938" spans="2:5" s="1" customFormat="1" ht="13.9" customHeight="1">
      <c r="B938" s="57" t="s">
        <v>29</v>
      </c>
      <c r="C938" s="57" t="s">
        <v>29</v>
      </c>
      <c r="D938" s="57" t="s">
        <v>29</v>
      </c>
      <c r="E938" s="61"/>
    </row>
    <row r="939" spans="2:5" s="1" customFormat="1" ht="13.9" customHeight="1">
      <c r="B939" s="57" t="s">
        <v>29</v>
      </c>
      <c r="C939" s="57" t="s">
        <v>29</v>
      </c>
      <c r="D939" s="57" t="s">
        <v>29</v>
      </c>
      <c r="E939" s="61"/>
    </row>
    <row r="940" spans="2:5" s="1" customFormat="1" ht="13.9" customHeight="1">
      <c r="B940" s="57" t="s">
        <v>29</v>
      </c>
      <c r="C940" s="57" t="s">
        <v>29</v>
      </c>
      <c r="D940" s="57" t="s">
        <v>29</v>
      </c>
      <c r="E940" s="61"/>
    </row>
    <row r="941" spans="2:5" s="1" customFormat="1" ht="13.9" customHeight="1">
      <c r="B941" s="57" t="s">
        <v>29</v>
      </c>
      <c r="C941" s="57" t="s">
        <v>29</v>
      </c>
      <c r="D941" s="57" t="s">
        <v>29</v>
      </c>
      <c r="E941" s="61"/>
    </row>
    <row r="942" spans="2:5" s="1" customFormat="1" ht="13.9" customHeight="1">
      <c r="B942" s="57" t="s">
        <v>29</v>
      </c>
      <c r="C942" s="57" t="s">
        <v>29</v>
      </c>
      <c r="D942" s="57" t="s">
        <v>29</v>
      </c>
      <c r="E942" s="61"/>
    </row>
    <row r="943" spans="2:5" s="1" customFormat="1" ht="13.9" customHeight="1">
      <c r="B943" s="57" t="s">
        <v>29</v>
      </c>
      <c r="C943" s="57" t="s">
        <v>29</v>
      </c>
      <c r="D943" s="57" t="s">
        <v>29</v>
      </c>
      <c r="E943" s="61"/>
    </row>
    <row r="944" spans="2:5" s="1" customFormat="1" ht="13.9" customHeight="1">
      <c r="B944" s="57" t="s">
        <v>29</v>
      </c>
      <c r="C944" s="57" t="s">
        <v>29</v>
      </c>
      <c r="D944" s="57" t="s">
        <v>29</v>
      </c>
      <c r="E944" s="61"/>
    </row>
    <row r="945" spans="2:5" s="1" customFormat="1" ht="13.9" customHeight="1">
      <c r="B945" s="57" t="s">
        <v>29</v>
      </c>
      <c r="C945" s="57" t="s">
        <v>29</v>
      </c>
      <c r="D945" s="57" t="s">
        <v>29</v>
      </c>
      <c r="E945" s="61"/>
    </row>
    <row r="946" spans="2:5" s="1" customFormat="1" ht="13.9" customHeight="1">
      <c r="B946" s="57" t="s">
        <v>29</v>
      </c>
      <c r="C946" s="57" t="s">
        <v>29</v>
      </c>
      <c r="D946" s="57" t="s">
        <v>29</v>
      </c>
      <c r="E946" s="61"/>
    </row>
    <row r="947" spans="2:5" s="1" customFormat="1" ht="13.9" customHeight="1">
      <c r="B947" s="57" t="s">
        <v>29</v>
      </c>
      <c r="C947" s="57" t="s">
        <v>29</v>
      </c>
      <c r="D947" s="57" t="s">
        <v>29</v>
      </c>
      <c r="E947" s="61"/>
    </row>
    <row r="948" spans="2:5" s="1" customFormat="1" ht="13.9" customHeight="1">
      <c r="B948" s="57" t="s">
        <v>29</v>
      </c>
      <c r="C948" s="57" t="s">
        <v>29</v>
      </c>
      <c r="D948" s="57" t="s">
        <v>29</v>
      </c>
      <c r="E948" s="61"/>
    </row>
    <row r="949" spans="2:5" s="1" customFormat="1" ht="13.9" customHeight="1">
      <c r="B949" s="57" t="s">
        <v>29</v>
      </c>
      <c r="C949" s="57" t="s">
        <v>29</v>
      </c>
      <c r="D949" s="57" t="s">
        <v>29</v>
      </c>
      <c r="E949" s="61"/>
    </row>
    <row r="950" spans="2:5" s="1" customFormat="1" ht="13.9" customHeight="1">
      <c r="B950" s="57" t="s">
        <v>29</v>
      </c>
      <c r="C950" s="57" t="s">
        <v>29</v>
      </c>
      <c r="D950" s="57" t="s">
        <v>29</v>
      </c>
      <c r="E950" s="61"/>
    </row>
    <row r="951" spans="2:5" s="1" customFormat="1" ht="13.9" customHeight="1">
      <c r="B951" s="57" t="s">
        <v>29</v>
      </c>
      <c r="C951" s="57" t="s">
        <v>29</v>
      </c>
      <c r="D951" s="57" t="s">
        <v>29</v>
      </c>
      <c r="E951" s="61"/>
    </row>
    <row r="952" spans="2:5" s="1" customFormat="1" ht="13.9" customHeight="1">
      <c r="B952" s="57" t="s">
        <v>29</v>
      </c>
      <c r="C952" s="57" t="s">
        <v>29</v>
      </c>
      <c r="D952" s="57" t="s">
        <v>29</v>
      </c>
      <c r="E952" s="61"/>
    </row>
    <row r="953" spans="2:5" s="1" customFormat="1" ht="13.9" customHeight="1">
      <c r="B953" s="57" t="s">
        <v>29</v>
      </c>
      <c r="C953" s="57" t="s">
        <v>29</v>
      </c>
      <c r="D953" s="57" t="s">
        <v>29</v>
      </c>
      <c r="E953" s="61"/>
    </row>
    <row r="954" spans="2:5" s="1" customFormat="1" ht="13.9" customHeight="1">
      <c r="B954" s="57" t="s">
        <v>29</v>
      </c>
      <c r="C954" s="57" t="s">
        <v>29</v>
      </c>
      <c r="D954" s="57" t="s">
        <v>29</v>
      </c>
      <c r="E954" s="61"/>
    </row>
    <row r="955" spans="2:5" s="1" customFormat="1" ht="13.9" customHeight="1">
      <c r="B955" s="57" t="s">
        <v>29</v>
      </c>
      <c r="C955" s="57" t="s">
        <v>29</v>
      </c>
      <c r="D955" s="57" t="s">
        <v>29</v>
      </c>
      <c r="E955" s="61"/>
    </row>
    <row r="956" spans="2:5" s="1" customFormat="1" ht="13.9" customHeight="1">
      <c r="B956" s="57" t="s">
        <v>29</v>
      </c>
      <c r="C956" s="57" t="s">
        <v>29</v>
      </c>
      <c r="D956" s="57" t="s">
        <v>29</v>
      </c>
      <c r="E956" s="61"/>
    </row>
    <row r="957" spans="2:5" s="1" customFormat="1" ht="13.9" customHeight="1">
      <c r="B957" s="57" t="s">
        <v>29</v>
      </c>
      <c r="C957" s="57" t="s">
        <v>29</v>
      </c>
      <c r="D957" s="57" t="s">
        <v>29</v>
      </c>
      <c r="E957" s="61"/>
    </row>
    <row r="958" spans="2:5" s="1" customFormat="1" ht="13.9" customHeight="1">
      <c r="B958" s="57" t="s">
        <v>29</v>
      </c>
      <c r="C958" s="57" t="s">
        <v>29</v>
      </c>
      <c r="D958" s="57" t="s">
        <v>29</v>
      </c>
      <c r="E958" s="61"/>
    </row>
    <row r="959" spans="2:5" s="1" customFormat="1" ht="13.9" customHeight="1">
      <c r="B959" s="57" t="s">
        <v>29</v>
      </c>
      <c r="C959" s="57" t="s">
        <v>29</v>
      </c>
      <c r="D959" s="57" t="s">
        <v>29</v>
      </c>
      <c r="E959" s="61"/>
    </row>
    <row r="960" spans="2:5" s="1" customFormat="1" ht="13.9" customHeight="1">
      <c r="B960" s="57" t="s">
        <v>29</v>
      </c>
      <c r="C960" s="57" t="s">
        <v>29</v>
      </c>
      <c r="D960" s="57" t="s">
        <v>29</v>
      </c>
      <c r="E960" s="61"/>
    </row>
    <row r="961" spans="2:5" s="1" customFormat="1" ht="13.9" customHeight="1">
      <c r="B961" s="57" t="s">
        <v>29</v>
      </c>
      <c r="C961" s="57" t="s">
        <v>29</v>
      </c>
      <c r="D961" s="57" t="s">
        <v>29</v>
      </c>
      <c r="E961" s="61"/>
    </row>
    <row r="962" spans="2:5" s="1" customFormat="1" ht="13.9" customHeight="1">
      <c r="B962" s="57" t="s">
        <v>29</v>
      </c>
      <c r="C962" s="57" t="s">
        <v>29</v>
      </c>
      <c r="D962" s="57" t="s">
        <v>29</v>
      </c>
      <c r="E962" s="61"/>
    </row>
    <row r="963" spans="2:5" s="1" customFormat="1" ht="13.9" customHeight="1">
      <c r="B963" s="57" t="s">
        <v>29</v>
      </c>
      <c r="C963" s="57" t="s">
        <v>29</v>
      </c>
      <c r="D963" s="57" t="s">
        <v>29</v>
      </c>
      <c r="E963" s="61"/>
    </row>
    <row r="964" spans="2:5" s="1" customFormat="1" ht="13.9" customHeight="1">
      <c r="B964" s="57" t="s">
        <v>29</v>
      </c>
      <c r="C964" s="57" t="s">
        <v>29</v>
      </c>
      <c r="D964" s="57" t="s">
        <v>29</v>
      </c>
      <c r="E964" s="61"/>
    </row>
    <row r="965" spans="2:5" s="1" customFormat="1" ht="13.9" customHeight="1">
      <c r="B965" s="57" t="s">
        <v>29</v>
      </c>
      <c r="C965" s="57" t="s">
        <v>29</v>
      </c>
      <c r="D965" s="57" t="s">
        <v>29</v>
      </c>
      <c r="E965" s="61"/>
    </row>
    <row r="966" spans="2:5" s="1" customFormat="1" ht="13.9" customHeight="1">
      <c r="B966" s="57" t="s">
        <v>29</v>
      </c>
      <c r="C966" s="57" t="s">
        <v>29</v>
      </c>
      <c r="D966" s="57" t="s">
        <v>29</v>
      </c>
      <c r="E966" s="61"/>
    </row>
    <row r="967" spans="2:5" s="1" customFormat="1" ht="13.9" customHeight="1">
      <c r="B967" s="57" t="s">
        <v>29</v>
      </c>
      <c r="C967" s="57" t="s">
        <v>29</v>
      </c>
      <c r="D967" s="57" t="s">
        <v>29</v>
      </c>
      <c r="E967" s="61"/>
    </row>
    <row r="968" spans="2:5" s="1" customFormat="1" ht="13.9" customHeight="1">
      <c r="B968" s="57" t="s">
        <v>29</v>
      </c>
      <c r="C968" s="57" t="s">
        <v>29</v>
      </c>
      <c r="D968" s="57" t="s">
        <v>29</v>
      </c>
      <c r="E968" s="61"/>
    </row>
    <row r="969" spans="2:5" s="1" customFormat="1" ht="13.9" customHeight="1">
      <c r="B969" s="57" t="s">
        <v>29</v>
      </c>
      <c r="C969" s="57" t="s">
        <v>29</v>
      </c>
      <c r="D969" s="57" t="s">
        <v>29</v>
      </c>
      <c r="E969" s="61"/>
    </row>
    <row r="970" spans="2:5" s="1" customFormat="1" ht="13.9" customHeight="1">
      <c r="B970" s="57" t="s">
        <v>29</v>
      </c>
      <c r="C970" s="57" t="s">
        <v>29</v>
      </c>
      <c r="D970" s="57" t="s">
        <v>29</v>
      </c>
      <c r="E970" s="61"/>
    </row>
    <row r="971" spans="2:5" s="1" customFormat="1" ht="13.9" customHeight="1">
      <c r="B971" s="57" t="s">
        <v>29</v>
      </c>
      <c r="C971" s="57" t="s">
        <v>29</v>
      </c>
      <c r="D971" s="57" t="s">
        <v>29</v>
      </c>
      <c r="E971" s="61"/>
    </row>
    <row r="972" spans="2:5" s="1" customFormat="1" ht="13.9" customHeight="1">
      <c r="B972" s="57" t="s">
        <v>29</v>
      </c>
      <c r="C972" s="57" t="s">
        <v>29</v>
      </c>
      <c r="D972" s="57" t="s">
        <v>29</v>
      </c>
      <c r="E972" s="61"/>
    </row>
    <row r="973" spans="2:5" s="1" customFormat="1" ht="13.9" customHeight="1">
      <c r="B973" s="57" t="s">
        <v>29</v>
      </c>
      <c r="C973" s="57" t="s">
        <v>29</v>
      </c>
      <c r="D973" s="57" t="s">
        <v>29</v>
      </c>
      <c r="E973" s="61"/>
    </row>
    <row r="974" spans="2:5" s="1" customFormat="1" ht="13.9" customHeight="1">
      <c r="B974" s="57" t="s">
        <v>29</v>
      </c>
      <c r="C974" s="57" t="s">
        <v>29</v>
      </c>
      <c r="D974" s="57" t="s">
        <v>29</v>
      </c>
      <c r="E974" s="61"/>
    </row>
    <row r="975" spans="2:5" s="1" customFormat="1" ht="13.9" customHeight="1">
      <c r="B975" s="57" t="s">
        <v>29</v>
      </c>
      <c r="C975" s="57" t="s">
        <v>29</v>
      </c>
      <c r="D975" s="57" t="s">
        <v>29</v>
      </c>
      <c r="E975" s="61"/>
    </row>
    <row r="976" spans="2:5" s="1" customFormat="1" ht="13.9" customHeight="1">
      <c r="B976" s="57" t="s">
        <v>29</v>
      </c>
      <c r="C976" s="57" t="s">
        <v>29</v>
      </c>
      <c r="D976" s="57" t="s">
        <v>29</v>
      </c>
      <c r="E976" s="61"/>
    </row>
    <row r="977" spans="2:5" s="1" customFormat="1" ht="13.9" customHeight="1">
      <c r="B977" s="57" t="s">
        <v>29</v>
      </c>
      <c r="C977" s="57" t="s">
        <v>29</v>
      </c>
      <c r="D977" s="57" t="s">
        <v>29</v>
      </c>
      <c r="E977" s="61"/>
    </row>
    <row r="978" spans="2:5" s="1" customFormat="1" ht="13.9" customHeight="1">
      <c r="B978" s="57" t="s">
        <v>29</v>
      </c>
      <c r="C978" s="57" t="s">
        <v>29</v>
      </c>
      <c r="D978" s="57" t="s">
        <v>29</v>
      </c>
      <c r="E978" s="61"/>
    </row>
    <row r="979" spans="2:5" s="1" customFormat="1" ht="13.9" customHeight="1">
      <c r="B979" s="57" t="s">
        <v>29</v>
      </c>
      <c r="C979" s="57" t="s">
        <v>29</v>
      </c>
      <c r="D979" s="57" t="s">
        <v>29</v>
      </c>
      <c r="E979" s="61"/>
    </row>
    <row r="980" spans="2:5" s="1" customFormat="1" ht="13.9" customHeight="1">
      <c r="B980" s="57" t="s">
        <v>29</v>
      </c>
      <c r="C980" s="57" t="s">
        <v>29</v>
      </c>
      <c r="D980" s="57" t="s">
        <v>29</v>
      </c>
      <c r="E980" s="61"/>
    </row>
    <row r="981" spans="2:5" s="1" customFormat="1" ht="13.9" customHeight="1">
      <c r="B981" s="57" t="s">
        <v>29</v>
      </c>
      <c r="C981" s="57" t="s">
        <v>29</v>
      </c>
      <c r="D981" s="57" t="s">
        <v>29</v>
      </c>
      <c r="E981" s="61"/>
    </row>
    <row r="982" spans="2:5" s="1" customFormat="1" ht="13.9" customHeight="1">
      <c r="B982" s="57" t="s">
        <v>29</v>
      </c>
      <c r="C982" s="57" t="s">
        <v>29</v>
      </c>
      <c r="D982" s="57" t="s">
        <v>29</v>
      </c>
      <c r="E982" s="61"/>
    </row>
    <row r="983" spans="2:5" s="1" customFormat="1" ht="13.9" customHeight="1">
      <c r="B983" s="57" t="s">
        <v>29</v>
      </c>
      <c r="C983" s="57" t="s">
        <v>29</v>
      </c>
      <c r="D983" s="57" t="s">
        <v>29</v>
      </c>
      <c r="E983" s="61"/>
    </row>
    <row r="984" spans="2:5" s="1" customFormat="1" ht="13.9" customHeight="1">
      <c r="B984" s="57" t="s">
        <v>29</v>
      </c>
      <c r="C984" s="57" t="s">
        <v>29</v>
      </c>
      <c r="D984" s="57" t="s">
        <v>29</v>
      </c>
      <c r="E984" s="61"/>
    </row>
    <row r="985" spans="2:5" s="1" customFormat="1" ht="13.9" customHeight="1">
      <c r="B985" s="57" t="s">
        <v>29</v>
      </c>
      <c r="C985" s="57" t="s">
        <v>29</v>
      </c>
      <c r="D985" s="57" t="s">
        <v>29</v>
      </c>
      <c r="E985" s="61"/>
    </row>
    <row r="986" spans="2:5" s="1" customFormat="1" ht="13.9" customHeight="1">
      <c r="B986" s="57" t="s">
        <v>29</v>
      </c>
      <c r="C986" s="57" t="s">
        <v>29</v>
      </c>
      <c r="D986" s="57" t="s">
        <v>29</v>
      </c>
      <c r="E986" s="61"/>
    </row>
    <row r="987" spans="2:5" s="1" customFormat="1" ht="13.9" customHeight="1">
      <c r="B987" s="57" t="s">
        <v>29</v>
      </c>
      <c r="C987" s="57" t="s">
        <v>29</v>
      </c>
      <c r="D987" s="57" t="s">
        <v>29</v>
      </c>
      <c r="E987" s="61"/>
    </row>
    <row r="988" spans="2:5" s="1" customFormat="1" ht="13.9" customHeight="1">
      <c r="B988" s="57" t="s">
        <v>29</v>
      </c>
      <c r="C988" s="57" t="s">
        <v>29</v>
      </c>
      <c r="D988" s="57" t="s">
        <v>29</v>
      </c>
      <c r="E988" s="61"/>
    </row>
    <row r="989" spans="2:5" s="1" customFormat="1" ht="13.9" customHeight="1">
      <c r="B989" s="57" t="s">
        <v>29</v>
      </c>
      <c r="C989" s="57" t="s">
        <v>29</v>
      </c>
      <c r="D989" s="57" t="s">
        <v>29</v>
      </c>
      <c r="E989" s="61"/>
    </row>
    <row r="990" spans="2:5" s="1" customFormat="1" ht="13.9" customHeight="1">
      <c r="B990" s="57" t="s">
        <v>29</v>
      </c>
      <c r="C990" s="57" t="s">
        <v>29</v>
      </c>
      <c r="D990" s="57" t="s">
        <v>29</v>
      </c>
      <c r="E990" s="61"/>
    </row>
    <row r="991" spans="2:5" s="1" customFormat="1" ht="13.9" customHeight="1">
      <c r="B991" s="57" t="s">
        <v>29</v>
      </c>
      <c r="C991" s="57" t="s">
        <v>29</v>
      </c>
      <c r="D991" s="57" t="s">
        <v>29</v>
      </c>
      <c r="E991" s="61"/>
    </row>
    <row r="992" spans="2:5" s="1" customFormat="1" ht="13.9" customHeight="1">
      <c r="B992" s="57" t="s">
        <v>29</v>
      </c>
      <c r="C992" s="57" t="s">
        <v>29</v>
      </c>
      <c r="D992" s="57" t="s">
        <v>29</v>
      </c>
      <c r="E992" s="61"/>
    </row>
    <row r="993" spans="2:5" s="1" customFormat="1" ht="13.9" customHeight="1">
      <c r="B993" s="57" t="s">
        <v>29</v>
      </c>
      <c r="C993" s="57" t="s">
        <v>29</v>
      </c>
      <c r="D993" s="57" t="s">
        <v>29</v>
      </c>
      <c r="E993" s="61"/>
    </row>
    <row r="994" spans="2:5" s="1" customFormat="1" ht="13.9" customHeight="1">
      <c r="B994" s="57" t="s">
        <v>29</v>
      </c>
      <c r="C994" s="57" t="s">
        <v>29</v>
      </c>
      <c r="D994" s="57" t="s">
        <v>29</v>
      </c>
      <c r="E994" s="61"/>
    </row>
    <row r="995" spans="2:5" s="1" customFormat="1" ht="13.9" customHeight="1">
      <c r="B995" s="57" t="s">
        <v>29</v>
      </c>
      <c r="C995" s="57" t="s">
        <v>29</v>
      </c>
      <c r="D995" s="57" t="s">
        <v>29</v>
      </c>
      <c r="E995" s="61"/>
    </row>
    <row r="996" spans="2:5" s="1" customFormat="1" ht="13.9" customHeight="1">
      <c r="B996" s="57" t="s">
        <v>29</v>
      </c>
      <c r="C996" s="57" t="s">
        <v>29</v>
      </c>
      <c r="D996" s="57" t="s">
        <v>29</v>
      </c>
      <c r="E996" s="61"/>
    </row>
    <row r="997" spans="2:5" s="1" customFormat="1" ht="13.9" customHeight="1">
      <c r="B997" s="57" t="s">
        <v>29</v>
      </c>
      <c r="C997" s="57" t="s">
        <v>29</v>
      </c>
      <c r="D997" s="57" t="s">
        <v>29</v>
      </c>
      <c r="E997" s="61"/>
    </row>
    <row r="998" spans="2:5" s="1" customFormat="1" ht="13.9" customHeight="1">
      <c r="B998" s="57" t="s">
        <v>29</v>
      </c>
      <c r="C998" s="57" t="s">
        <v>29</v>
      </c>
      <c r="D998" s="57" t="s">
        <v>29</v>
      </c>
      <c r="E998" s="61"/>
    </row>
    <row r="999" spans="2:5" s="1" customFormat="1" ht="13.9" customHeight="1">
      <c r="B999" s="57" t="s">
        <v>29</v>
      </c>
      <c r="C999" s="57" t="s">
        <v>29</v>
      </c>
      <c r="D999" s="57" t="s">
        <v>29</v>
      </c>
      <c r="E999" s="61"/>
    </row>
    <row r="1000" spans="2:5" s="1" customFormat="1" ht="13.9" customHeight="1">
      <c r="B1000" s="57" t="s">
        <v>29</v>
      </c>
      <c r="C1000" s="57" t="s">
        <v>29</v>
      </c>
      <c r="D1000" s="57" t="s">
        <v>29</v>
      </c>
      <c r="E1000" s="61"/>
    </row>
    <row r="1001" spans="2:5" s="1" customFormat="1" ht="13.9" customHeight="1">
      <c r="B1001" s="57" t="s">
        <v>29</v>
      </c>
      <c r="C1001" s="57" t="s">
        <v>29</v>
      </c>
      <c r="D1001" s="57" t="s">
        <v>29</v>
      </c>
      <c r="E1001" s="61"/>
    </row>
    <row r="1002" spans="2:5" s="1" customFormat="1" ht="13.9" customHeight="1">
      <c r="B1002" s="57" t="s">
        <v>29</v>
      </c>
      <c r="C1002" s="57" t="s">
        <v>29</v>
      </c>
      <c r="D1002" s="57" t="s">
        <v>29</v>
      </c>
      <c r="E1002" s="61"/>
    </row>
    <row r="1003" spans="2:5" s="1" customFormat="1" ht="13.9" customHeight="1">
      <c r="B1003" s="57" t="s">
        <v>29</v>
      </c>
      <c r="C1003" s="57" t="s">
        <v>29</v>
      </c>
      <c r="D1003" s="57" t="s">
        <v>29</v>
      </c>
      <c r="E1003" s="61"/>
    </row>
    <row r="1004" spans="2:5" s="1" customFormat="1" ht="13.9" customHeight="1">
      <c r="B1004" s="57" t="s">
        <v>29</v>
      </c>
      <c r="C1004" s="57" t="s">
        <v>29</v>
      </c>
      <c r="D1004" s="57" t="s">
        <v>29</v>
      </c>
      <c r="E1004" s="61"/>
    </row>
    <row r="1005" spans="2:5" s="1" customFormat="1" ht="13.9" customHeight="1">
      <c r="B1005" s="57" t="s">
        <v>29</v>
      </c>
      <c r="C1005" s="57" t="s">
        <v>29</v>
      </c>
      <c r="D1005" s="57" t="s">
        <v>29</v>
      </c>
      <c r="E1005" s="61"/>
    </row>
    <row r="1006" spans="2:5" s="1" customFormat="1" ht="13.9" customHeight="1">
      <c r="B1006" s="57" t="s">
        <v>29</v>
      </c>
      <c r="C1006" s="57" t="s">
        <v>29</v>
      </c>
      <c r="D1006" s="57" t="s">
        <v>29</v>
      </c>
      <c r="E1006" s="61"/>
    </row>
    <row r="1007" spans="2:5" s="1" customFormat="1" ht="13.9" customHeight="1">
      <c r="B1007" s="57" t="s">
        <v>29</v>
      </c>
      <c r="C1007" s="57" t="s">
        <v>29</v>
      </c>
      <c r="D1007" s="57" t="s">
        <v>29</v>
      </c>
      <c r="E1007" s="61"/>
    </row>
    <row r="1008" spans="2:5" s="1" customFormat="1" ht="13.9" customHeight="1">
      <c r="B1008" s="57" t="s">
        <v>29</v>
      </c>
      <c r="C1008" s="57" t="s">
        <v>29</v>
      </c>
      <c r="D1008" s="57" t="s">
        <v>29</v>
      </c>
      <c r="E1008" s="61"/>
    </row>
    <row r="1009" spans="2:5" s="1" customFormat="1" ht="13.9" customHeight="1">
      <c r="B1009" s="57" t="s">
        <v>29</v>
      </c>
      <c r="C1009" s="57" t="s">
        <v>29</v>
      </c>
      <c r="D1009" s="57" t="s">
        <v>29</v>
      </c>
      <c r="E1009" s="61"/>
    </row>
    <row r="1010" spans="2:5" s="1" customFormat="1" ht="13.9" customHeight="1">
      <c r="B1010" s="57" t="s">
        <v>29</v>
      </c>
      <c r="C1010" s="57" t="s">
        <v>29</v>
      </c>
      <c r="D1010" s="57" t="s">
        <v>29</v>
      </c>
      <c r="E1010" s="61"/>
    </row>
    <row r="1011" spans="2:5" s="1" customFormat="1" ht="13.9" customHeight="1">
      <c r="B1011" s="57" t="s">
        <v>29</v>
      </c>
      <c r="C1011" s="57" t="s">
        <v>29</v>
      </c>
      <c r="D1011" s="57" t="s">
        <v>29</v>
      </c>
      <c r="E1011" s="61"/>
    </row>
    <row r="1012" spans="2:5" s="1" customFormat="1" ht="13.9" customHeight="1">
      <c r="B1012" s="57" t="s">
        <v>29</v>
      </c>
      <c r="C1012" s="57" t="s">
        <v>29</v>
      </c>
      <c r="D1012" s="57" t="s">
        <v>29</v>
      </c>
      <c r="E1012" s="61"/>
    </row>
    <row r="1013" spans="2:5" s="1" customFormat="1" ht="13.9" customHeight="1">
      <c r="B1013" s="57" t="s">
        <v>29</v>
      </c>
      <c r="C1013" s="57" t="s">
        <v>29</v>
      </c>
      <c r="D1013" s="57" t="s">
        <v>29</v>
      </c>
      <c r="E1013" s="61"/>
    </row>
    <row r="1014" spans="2:5" s="1" customFormat="1" ht="13.9" customHeight="1">
      <c r="B1014" s="57" t="s">
        <v>29</v>
      </c>
      <c r="C1014" s="57" t="s">
        <v>29</v>
      </c>
      <c r="D1014" s="57" t="s">
        <v>29</v>
      </c>
      <c r="E1014" s="61"/>
    </row>
    <row r="1015" spans="2:5" s="1" customFormat="1" ht="13.9" customHeight="1">
      <c r="B1015" s="57" t="s">
        <v>29</v>
      </c>
      <c r="C1015" s="57" t="s">
        <v>29</v>
      </c>
      <c r="D1015" s="57" t="s">
        <v>29</v>
      </c>
      <c r="E1015" s="61"/>
    </row>
    <row r="1016" spans="2:5" s="1" customFormat="1" ht="13.9" customHeight="1">
      <c r="B1016" s="57" t="s">
        <v>29</v>
      </c>
      <c r="C1016" s="57" t="s">
        <v>29</v>
      </c>
      <c r="D1016" s="57" t="s">
        <v>29</v>
      </c>
      <c r="E1016" s="61"/>
    </row>
    <row r="1017" spans="2:5" s="1" customFormat="1" ht="13.9" customHeight="1">
      <c r="B1017" s="57" t="s">
        <v>29</v>
      </c>
      <c r="C1017" s="57" t="s">
        <v>29</v>
      </c>
      <c r="D1017" s="57" t="s">
        <v>29</v>
      </c>
      <c r="E1017" s="61"/>
    </row>
    <row r="1018" spans="2:5" s="1" customFormat="1" ht="13.9" customHeight="1">
      <c r="B1018" s="57" t="s">
        <v>29</v>
      </c>
      <c r="C1018" s="57" t="s">
        <v>29</v>
      </c>
      <c r="D1018" s="57" t="s">
        <v>29</v>
      </c>
      <c r="E1018" s="61"/>
    </row>
    <row r="1019" spans="2:5" s="1" customFormat="1" ht="13.9" customHeight="1">
      <c r="B1019" s="57" t="s">
        <v>29</v>
      </c>
      <c r="C1019" s="57" t="s">
        <v>29</v>
      </c>
      <c r="D1019" s="57" t="s">
        <v>29</v>
      </c>
      <c r="E1019" s="61"/>
    </row>
    <row r="1020" spans="2:5" s="1" customFormat="1" ht="13.9" customHeight="1">
      <c r="B1020" s="57" t="s">
        <v>29</v>
      </c>
      <c r="C1020" s="57" t="s">
        <v>29</v>
      </c>
      <c r="D1020" s="57" t="s">
        <v>29</v>
      </c>
      <c r="E1020" s="61"/>
    </row>
    <row r="1021" spans="2:5" s="1" customFormat="1" ht="13.9" customHeight="1">
      <c r="B1021" s="57" t="s">
        <v>29</v>
      </c>
      <c r="C1021" s="57" t="s">
        <v>29</v>
      </c>
      <c r="D1021" s="57" t="s">
        <v>29</v>
      </c>
      <c r="E1021" s="61"/>
    </row>
    <row r="1022" spans="2:5" s="1" customFormat="1" ht="13.9" customHeight="1">
      <c r="B1022" s="57" t="s">
        <v>29</v>
      </c>
      <c r="C1022" s="57" t="s">
        <v>29</v>
      </c>
      <c r="D1022" s="57" t="s">
        <v>29</v>
      </c>
      <c r="E1022" s="61"/>
    </row>
    <row r="1023" spans="2:5" s="1" customFormat="1" ht="13.9" customHeight="1">
      <c r="B1023" s="57" t="s">
        <v>29</v>
      </c>
      <c r="C1023" s="57" t="s">
        <v>29</v>
      </c>
      <c r="D1023" s="57" t="s">
        <v>29</v>
      </c>
      <c r="E1023" s="61"/>
    </row>
    <row r="1024" spans="2:5" s="1" customFormat="1" ht="13.9" customHeight="1">
      <c r="B1024" s="57" t="s">
        <v>29</v>
      </c>
      <c r="C1024" s="57" t="s">
        <v>29</v>
      </c>
      <c r="D1024" s="57" t="s">
        <v>29</v>
      </c>
      <c r="E1024" s="61"/>
    </row>
    <row r="1025" spans="2:5" s="1" customFormat="1" ht="13.9" customHeight="1">
      <c r="B1025" s="57" t="s">
        <v>29</v>
      </c>
      <c r="C1025" s="57" t="s">
        <v>29</v>
      </c>
      <c r="D1025" s="57" t="s">
        <v>29</v>
      </c>
      <c r="E1025" s="61"/>
    </row>
    <row r="1026" spans="2:5" s="1" customFormat="1" ht="13.9" customHeight="1">
      <c r="B1026" s="57" t="s">
        <v>29</v>
      </c>
      <c r="C1026" s="57" t="s">
        <v>29</v>
      </c>
      <c r="D1026" s="57" t="s">
        <v>29</v>
      </c>
      <c r="E1026" s="61"/>
    </row>
    <row r="1027" spans="2:5" s="1" customFormat="1" ht="13.9" customHeight="1">
      <c r="B1027" s="57" t="s">
        <v>29</v>
      </c>
      <c r="C1027" s="57" t="s">
        <v>29</v>
      </c>
      <c r="D1027" s="57" t="s">
        <v>29</v>
      </c>
      <c r="E1027" s="61"/>
    </row>
    <row r="1028" spans="2:5" s="1" customFormat="1" ht="13.9" customHeight="1">
      <c r="B1028" s="57" t="s">
        <v>29</v>
      </c>
      <c r="C1028" s="57" t="s">
        <v>29</v>
      </c>
      <c r="D1028" s="57" t="s">
        <v>29</v>
      </c>
      <c r="E1028" s="61"/>
    </row>
    <row r="1029" spans="2:5" s="1" customFormat="1" ht="13.9" customHeight="1">
      <c r="B1029" s="57" t="s">
        <v>29</v>
      </c>
      <c r="C1029" s="57" t="s">
        <v>29</v>
      </c>
      <c r="D1029" s="57" t="s">
        <v>29</v>
      </c>
      <c r="E1029" s="61"/>
    </row>
    <row r="1030" spans="2:5" s="1" customFormat="1" ht="13.9" customHeight="1">
      <c r="B1030" s="57" t="s">
        <v>29</v>
      </c>
      <c r="C1030" s="57" t="s">
        <v>29</v>
      </c>
      <c r="D1030" s="57" t="s">
        <v>29</v>
      </c>
      <c r="E1030" s="61"/>
    </row>
    <row r="1031" spans="2:5" s="1" customFormat="1" ht="13.9" customHeight="1">
      <c r="B1031" s="57" t="s">
        <v>29</v>
      </c>
      <c r="C1031" s="57" t="s">
        <v>29</v>
      </c>
      <c r="D1031" s="57" t="s">
        <v>29</v>
      </c>
      <c r="E1031" s="61"/>
    </row>
    <row r="1032" spans="2:5" s="1" customFormat="1" ht="13.9" customHeight="1">
      <c r="B1032" s="57" t="s">
        <v>29</v>
      </c>
      <c r="C1032" s="57" t="s">
        <v>29</v>
      </c>
      <c r="D1032" s="57" t="s">
        <v>29</v>
      </c>
      <c r="E1032" s="61"/>
    </row>
    <row r="1033" spans="2:5" s="1" customFormat="1" ht="13.9" customHeight="1">
      <c r="B1033" s="57" t="s">
        <v>29</v>
      </c>
      <c r="C1033" s="57" t="s">
        <v>29</v>
      </c>
      <c r="D1033" s="57" t="s">
        <v>29</v>
      </c>
      <c r="E1033" s="61"/>
    </row>
    <row r="1034" spans="2:5" s="1" customFormat="1" ht="13.9" customHeight="1">
      <c r="B1034" s="57" t="s">
        <v>29</v>
      </c>
      <c r="C1034" s="57" t="s">
        <v>29</v>
      </c>
      <c r="D1034" s="57" t="s">
        <v>29</v>
      </c>
      <c r="E1034" s="61"/>
    </row>
    <row r="1035" spans="2:5" s="1" customFormat="1" ht="13.9" customHeight="1">
      <c r="B1035" s="57" t="s">
        <v>29</v>
      </c>
      <c r="C1035" s="57" t="s">
        <v>29</v>
      </c>
      <c r="D1035" s="57" t="s">
        <v>29</v>
      </c>
      <c r="E1035" s="61"/>
    </row>
    <row r="1036" spans="2:5" s="1" customFormat="1" ht="13.9" customHeight="1">
      <c r="B1036" s="57" t="s">
        <v>29</v>
      </c>
      <c r="C1036" s="57" t="s">
        <v>29</v>
      </c>
      <c r="D1036" s="57" t="s">
        <v>29</v>
      </c>
      <c r="E1036" s="61"/>
    </row>
    <row r="1037" spans="2:5" s="1" customFormat="1" ht="13.9" customHeight="1">
      <c r="B1037" s="57" t="s">
        <v>29</v>
      </c>
      <c r="C1037" s="57" t="s">
        <v>29</v>
      </c>
      <c r="D1037" s="57" t="s">
        <v>29</v>
      </c>
      <c r="E1037" s="61"/>
    </row>
    <row r="1038" spans="2:5" s="1" customFormat="1" ht="13.9" customHeight="1">
      <c r="B1038" s="57" t="s">
        <v>29</v>
      </c>
      <c r="C1038" s="57" t="s">
        <v>29</v>
      </c>
      <c r="D1038" s="57" t="s">
        <v>29</v>
      </c>
      <c r="E1038" s="61"/>
    </row>
    <row r="1039" spans="2:5" s="1" customFormat="1" ht="13.9" customHeight="1">
      <c r="B1039" s="57" t="s">
        <v>29</v>
      </c>
      <c r="C1039" s="57" t="s">
        <v>29</v>
      </c>
      <c r="D1039" s="57" t="s">
        <v>29</v>
      </c>
      <c r="E1039" s="61"/>
    </row>
    <row r="1040" spans="2:5" s="1" customFormat="1" ht="13.9" customHeight="1">
      <c r="B1040" s="57" t="s">
        <v>29</v>
      </c>
      <c r="C1040" s="57" t="s">
        <v>29</v>
      </c>
      <c r="D1040" s="57" t="s">
        <v>29</v>
      </c>
      <c r="E1040" s="61"/>
    </row>
    <row r="1041" spans="2:5" s="1" customFormat="1" ht="13.9" customHeight="1">
      <c r="B1041" s="57" t="s">
        <v>29</v>
      </c>
      <c r="C1041" s="57" t="s">
        <v>29</v>
      </c>
      <c r="D1041" s="57" t="s">
        <v>29</v>
      </c>
      <c r="E1041" s="61"/>
    </row>
    <row r="1042" spans="2:5" s="1" customFormat="1" ht="13.9" customHeight="1">
      <c r="B1042" s="57" t="s">
        <v>29</v>
      </c>
      <c r="C1042" s="57" t="s">
        <v>29</v>
      </c>
      <c r="D1042" s="57" t="s">
        <v>29</v>
      </c>
      <c r="E1042" s="61"/>
    </row>
    <row r="1043" spans="2:5" s="1" customFormat="1" ht="13.9" customHeight="1">
      <c r="B1043" s="57" t="s">
        <v>29</v>
      </c>
      <c r="C1043" s="57" t="s">
        <v>29</v>
      </c>
      <c r="D1043" s="57" t="s">
        <v>29</v>
      </c>
      <c r="E1043" s="61"/>
    </row>
    <row r="1044" spans="2:5" s="1" customFormat="1" ht="13.9" customHeight="1">
      <c r="B1044" s="57" t="s">
        <v>29</v>
      </c>
      <c r="C1044" s="57" t="s">
        <v>29</v>
      </c>
      <c r="D1044" s="57" t="s">
        <v>29</v>
      </c>
      <c r="E1044" s="61"/>
    </row>
    <row r="1045" spans="2:5" s="1" customFormat="1" ht="13.9" customHeight="1">
      <c r="B1045" s="57" t="s">
        <v>29</v>
      </c>
      <c r="C1045" s="57" t="s">
        <v>29</v>
      </c>
      <c r="D1045" s="57" t="s">
        <v>29</v>
      </c>
      <c r="E1045" s="61"/>
    </row>
    <row r="1046" spans="2:5" s="1" customFormat="1" ht="13.9" customHeight="1">
      <c r="B1046" s="57" t="s">
        <v>29</v>
      </c>
      <c r="C1046" s="57" t="s">
        <v>29</v>
      </c>
      <c r="D1046" s="57" t="s">
        <v>29</v>
      </c>
      <c r="E1046" s="61"/>
    </row>
    <row r="1047" spans="2:5" s="1" customFormat="1" ht="13.9" customHeight="1">
      <c r="B1047" s="57" t="s">
        <v>29</v>
      </c>
      <c r="C1047" s="57" t="s">
        <v>29</v>
      </c>
      <c r="D1047" s="57" t="s">
        <v>29</v>
      </c>
      <c r="E1047" s="61"/>
    </row>
    <row r="1048" spans="2:5" s="1" customFormat="1" ht="13.9" customHeight="1">
      <c r="B1048" s="57" t="s">
        <v>29</v>
      </c>
      <c r="C1048" s="57" t="s">
        <v>29</v>
      </c>
      <c r="D1048" s="57" t="s">
        <v>29</v>
      </c>
      <c r="E1048" s="61"/>
    </row>
    <row r="1049" spans="2:5" s="1" customFormat="1" ht="13.9" customHeight="1">
      <c r="B1049" s="57" t="s">
        <v>29</v>
      </c>
      <c r="C1049" s="57" t="s">
        <v>29</v>
      </c>
      <c r="D1049" s="57" t="s">
        <v>29</v>
      </c>
      <c r="E1049" s="61"/>
    </row>
    <row r="1050" spans="2:5" s="1" customFormat="1" ht="13.9" customHeight="1">
      <c r="B1050" s="57" t="s">
        <v>29</v>
      </c>
      <c r="C1050" s="57" t="s">
        <v>29</v>
      </c>
      <c r="D1050" s="57" t="s">
        <v>29</v>
      </c>
      <c r="E1050" s="61"/>
    </row>
    <row r="1051" spans="2:5" s="1" customFormat="1" ht="13.9" customHeight="1">
      <c r="B1051" s="57" t="s">
        <v>29</v>
      </c>
      <c r="C1051" s="57" t="s">
        <v>29</v>
      </c>
      <c r="D1051" s="57" t="s">
        <v>29</v>
      </c>
      <c r="E1051" s="61"/>
    </row>
    <row r="1052" spans="2:5" s="1" customFormat="1" ht="13.9" customHeight="1">
      <c r="B1052" s="57" t="s">
        <v>29</v>
      </c>
      <c r="C1052" s="57" t="s">
        <v>29</v>
      </c>
      <c r="D1052" s="57" t="s">
        <v>29</v>
      </c>
      <c r="E1052" s="61"/>
    </row>
    <row r="1053" spans="2:5" s="1" customFormat="1" ht="13.9" customHeight="1">
      <c r="B1053" s="57" t="s">
        <v>29</v>
      </c>
      <c r="C1053" s="57" t="s">
        <v>29</v>
      </c>
      <c r="D1053" s="57" t="s">
        <v>29</v>
      </c>
      <c r="E1053" s="61"/>
    </row>
    <row r="1054" spans="2:5" s="1" customFormat="1" ht="13.9" customHeight="1">
      <c r="B1054" s="57" t="s">
        <v>29</v>
      </c>
      <c r="C1054" s="57" t="s">
        <v>29</v>
      </c>
      <c r="D1054" s="57" t="s">
        <v>29</v>
      </c>
      <c r="E1054" s="61"/>
    </row>
    <row r="1055" spans="2:5" s="1" customFormat="1" ht="13.9" customHeight="1">
      <c r="B1055" s="57" t="s">
        <v>29</v>
      </c>
      <c r="C1055" s="57" t="s">
        <v>29</v>
      </c>
      <c r="D1055" s="57" t="s">
        <v>29</v>
      </c>
      <c r="E1055" s="61"/>
    </row>
    <row r="1056" spans="2:5" s="1" customFormat="1" ht="13.9" customHeight="1">
      <c r="B1056" s="57" t="s">
        <v>29</v>
      </c>
      <c r="C1056" s="57" t="s">
        <v>29</v>
      </c>
      <c r="D1056" s="57" t="s">
        <v>29</v>
      </c>
      <c r="E1056" s="61"/>
    </row>
    <row r="1057" spans="2:5" s="1" customFormat="1" ht="13.9" customHeight="1">
      <c r="B1057" s="57" t="s">
        <v>29</v>
      </c>
      <c r="C1057" s="57" t="s">
        <v>29</v>
      </c>
      <c r="D1057" s="57" t="s">
        <v>29</v>
      </c>
      <c r="E1057" s="61"/>
    </row>
    <row r="1058" spans="2:5" s="1" customFormat="1" ht="13.9" customHeight="1">
      <c r="B1058" s="57" t="s">
        <v>29</v>
      </c>
      <c r="C1058" s="57" t="s">
        <v>29</v>
      </c>
      <c r="D1058" s="57" t="s">
        <v>29</v>
      </c>
      <c r="E1058" s="61"/>
    </row>
    <row r="1059" spans="2:5" s="1" customFormat="1" ht="13.9" customHeight="1">
      <c r="B1059" s="57" t="s">
        <v>29</v>
      </c>
      <c r="C1059" s="57" t="s">
        <v>29</v>
      </c>
      <c r="D1059" s="57" t="s">
        <v>29</v>
      </c>
      <c r="E1059" s="61"/>
    </row>
    <row r="1060" spans="2:5" s="1" customFormat="1" ht="13.9" customHeight="1">
      <c r="B1060" s="57" t="s">
        <v>29</v>
      </c>
      <c r="C1060" s="57" t="s">
        <v>29</v>
      </c>
      <c r="D1060" s="57" t="s">
        <v>29</v>
      </c>
      <c r="E1060" s="61"/>
    </row>
    <row r="1061" spans="2:5" s="1" customFormat="1" ht="13.9" customHeight="1">
      <c r="B1061" s="57" t="s">
        <v>29</v>
      </c>
      <c r="C1061" s="57" t="s">
        <v>29</v>
      </c>
      <c r="D1061" s="57" t="s">
        <v>29</v>
      </c>
      <c r="E1061" s="61"/>
    </row>
    <row r="1062" spans="2:5" s="1" customFormat="1" ht="13.9" customHeight="1">
      <c r="B1062" s="57" t="s">
        <v>29</v>
      </c>
      <c r="C1062" s="57" t="s">
        <v>29</v>
      </c>
      <c r="D1062" s="57" t="s">
        <v>29</v>
      </c>
      <c r="E1062" s="61"/>
    </row>
    <row r="1063" spans="2:5" s="1" customFormat="1" ht="13.9" customHeight="1">
      <c r="B1063" s="57" t="s">
        <v>29</v>
      </c>
      <c r="C1063" s="57" t="s">
        <v>29</v>
      </c>
      <c r="D1063" s="57" t="s">
        <v>29</v>
      </c>
      <c r="E1063" s="61"/>
    </row>
    <row r="1064" spans="2:5" s="1" customFormat="1" ht="13.9" customHeight="1">
      <c r="B1064" s="57" t="s">
        <v>29</v>
      </c>
      <c r="C1064" s="57" t="s">
        <v>29</v>
      </c>
      <c r="D1064" s="57" t="s">
        <v>29</v>
      </c>
      <c r="E1064" s="61"/>
    </row>
    <row r="1065" spans="2:5" s="1" customFormat="1" ht="13.9" customHeight="1">
      <c r="B1065" s="57" t="s">
        <v>29</v>
      </c>
      <c r="C1065" s="57" t="s">
        <v>29</v>
      </c>
      <c r="D1065" s="57" t="s">
        <v>29</v>
      </c>
      <c r="E1065" s="61"/>
    </row>
    <row r="1066" spans="2:5" s="1" customFormat="1" ht="13.9" customHeight="1">
      <c r="B1066" s="57" t="s">
        <v>29</v>
      </c>
      <c r="C1066" s="57" t="s">
        <v>29</v>
      </c>
      <c r="D1066" s="57" t="s">
        <v>29</v>
      </c>
      <c r="E1066" s="61"/>
    </row>
    <row r="1067" spans="2:5" s="1" customFormat="1" ht="13.9" customHeight="1">
      <c r="B1067" s="57" t="s">
        <v>29</v>
      </c>
      <c r="C1067" s="57" t="s">
        <v>29</v>
      </c>
      <c r="D1067" s="57" t="s">
        <v>29</v>
      </c>
      <c r="E1067" s="61"/>
    </row>
    <row r="1068" spans="2:5" s="1" customFormat="1" ht="13.9" customHeight="1">
      <c r="B1068" s="57" t="s">
        <v>29</v>
      </c>
      <c r="C1068" s="57" t="s">
        <v>29</v>
      </c>
      <c r="D1068" s="57" t="s">
        <v>29</v>
      </c>
      <c r="E1068" s="61"/>
    </row>
    <row r="1069" spans="2:5" s="1" customFormat="1" ht="13.9" customHeight="1">
      <c r="B1069" s="57" t="s">
        <v>29</v>
      </c>
      <c r="C1069" s="57" t="s">
        <v>29</v>
      </c>
      <c r="D1069" s="57" t="s">
        <v>29</v>
      </c>
      <c r="E1069" s="61"/>
    </row>
    <row r="1070" spans="2:5" s="1" customFormat="1" ht="13.9" customHeight="1">
      <c r="B1070" s="57" t="s">
        <v>29</v>
      </c>
      <c r="C1070" s="57" t="s">
        <v>29</v>
      </c>
      <c r="D1070" s="57" t="s">
        <v>29</v>
      </c>
      <c r="E1070" s="61"/>
    </row>
    <row r="1071" spans="2:5" s="1" customFormat="1" ht="13.9" customHeight="1">
      <c r="B1071" s="57" t="s">
        <v>29</v>
      </c>
      <c r="C1071" s="57" t="s">
        <v>29</v>
      </c>
      <c r="D1071" s="57" t="s">
        <v>29</v>
      </c>
      <c r="E1071" s="61"/>
    </row>
    <row r="1072" spans="2:5" s="1" customFormat="1" ht="13.9" customHeight="1">
      <c r="B1072" s="57" t="s">
        <v>29</v>
      </c>
      <c r="C1072" s="57" t="s">
        <v>29</v>
      </c>
      <c r="D1072" s="57" t="s">
        <v>29</v>
      </c>
      <c r="E1072" s="61"/>
    </row>
    <row r="1073" spans="2:5" s="1" customFormat="1" ht="13.9" customHeight="1">
      <c r="B1073" s="57" t="s">
        <v>29</v>
      </c>
      <c r="C1073" s="57" t="s">
        <v>29</v>
      </c>
      <c r="D1073" s="57" t="s">
        <v>29</v>
      </c>
      <c r="E1073" s="61"/>
    </row>
    <row r="1074" spans="2:5" s="1" customFormat="1" ht="13.9" customHeight="1">
      <c r="B1074" s="57" t="s">
        <v>29</v>
      </c>
      <c r="C1074" s="57" t="s">
        <v>29</v>
      </c>
      <c r="D1074" s="57" t="s">
        <v>29</v>
      </c>
      <c r="E1074" s="61"/>
    </row>
    <row r="1075" spans="2:5" s="1" customFormat="1" ht="13.9" customHeight="1">
      <c r="B1075" s="57" t="s">
        <v>29</v>
      </c>
      <c r="C1075" s="57" t="s">
        <v>29</v>
      </c>
      <c r="D1075" s="57" t="s">
        <v>29</v>
      </c>
      <c r="E1075" s="61"/>
    </row>
    <row r="1076" spans="2:5" s="1" customFormat="1" ht="13.9" customHeight="1">
      <c r="B1076" s="57" t="s">
        <v>29</v>
      </c>
      <c r="C1076" s="57" t="s">
        <v>29</v>
      </c>
      <c r="D1076" s="57" t="s">
        <v>29</v>
      </c>
      <c r="E1076" s="61"/>
    </row>
    <row r="1077" spans="2:5" s="1" customFormat="1" ht="13.9" customHeight="1">
      <c r="B1077" s="57" t="s">
        <v>29</v>
      </c>
      <c r="C1077" s="57" t="s">
        <v>29</v>
      </c>
      <c r="D1077" s="57" t="s">
        <v>29</v>
      </c>
      <c r="E1077" s="61"/>
    </row>
    <row r="1078" spans="2:5" s="1" customFormat="1" ht="13.9" customHeight="1">
      <c r="B1078" s="57" t="s">
        <v>29</v>
      </c>
      <c r="C1078" s="57" t="s">
        <v>29</v>
      </c>
      <c r="D1078" s="57" t="s">
        <v>29</v>
      </c>
      <c r="E1078" s="61"/>
    </row>
    <row r="1079" spans="2:5" s="1" customFormat="1" ht="13.9" customHeight="1">
      <c r="B1079" s="57" t="s">
        <v>29</v>
      </c>
      <c r="C1079" s="57" t="s">
        <v>29</v>
      </c>
      <c r="D1079" s="57" t="s">
        <v>29</v>
      </c>
      <c r="E1079" s="61"/>
    </row>
    <row r="1080" spans="2:5" s="1" customFormat="1" ht="13.9" customHeight="1">
      <c r="B1080" s="57" t="s">
        <v>29</v>
      </c>
      <c r="C1080" s="57" t="s">
        <v>29</v>
      </c>
      <c r="D1080" s="57" t="s">
        <v>29</v>
      </c>
      <c r="E1080" s="61"/>
    </row>
    <row r="1081" spans="2:5" s="1" customFormat="1" ht="13.9" customHeight="1">
      <c r="B1081" s="57" t="s">
        <v>29</v>
      </c>
      <c r="C1081" s="57" t="s">
        <v>29</v>
      </c>
      <c r="D1081" s="57" t="s">
        <v>29</v>
      </c>
      <c r="E1081" s="61"/>
    </row>
    <row r="1082" spans="2:5" s="1" customFormat="1" ht="13.9" customHeight="1">
      <c r="B1082" s="57" t="s">
        <v>29</v>
      </c>
      <c r="C1082" s="57" t="s">
        <v>29</v>
      </c>
      <c r="D1082" s="57" t="s">
        <v>29</v>
      </c>
      <c r="E1082" s="61"/>
    </row>
    <row r="1083" spans="2:5" s="1" customFormat="1" ht="13.9" customHeight="1">
      <c r="B1083" s="57" t="s">
        <v>29</v>
      </c>
      <c r="C1083" s="57" t="s">
        <v>29</v>
      </c>
      <c r="D1083" s="57" t="s">
        <v>29</v>
      </c>
      <c r="E1083" s="61"/>
    </row>
    <row r="1084" spans="2:5" s="1" customFormat="1" ht="13.9" customHeight="1">
      <c r="B1084" s="57" t="s">
        <v>29</v>
      </c>
      <c r="C1084" s="57" t="s">
        <v>29</v>
      </c>
      <c r="D1084" s="57" t="s">
        <v>29</v>
      </c>
      <c r="E1084" s="61"/>
    </row>
    <row r="1085" spans="2:5" s="1" customFormat="1" ht="13.9" customHeight="1">
      <c r="B1085" s="57" t="s">
        <v>29</v>
      </c>
      <c r="C1085" s="57" t="s">
        <v>29</v>
      </c>
      <c r="D1085" s="57" t="s">
        <v>29</v>
      </c>
      <c r="E1085" s="61"/>
    </row>
    <row r="1086" spans="2:5" s="1" customFormat="1" ht="13.9" customHeight="1">
      <c r="B1086" s="57" t="s">
        <v>29</v>
      </c>
      <c r="C1086" s="57" t="s">
        <v>29</v>
      </c>
      <c r="D1086" s="57" t="s">
        <v>29</v>
      </c>
      <c r="E1086" s="61"/>
    </row>
    <row r="1087" spans="2:5" s="1" customFormat="1" ht="13.9" customHeight="1">
      <c r="B1087" s="57" t="s">
        <v>29</v>
      </c>
      <c r="C1087" s="57" t="s">
        <v>29</v>
      </c>
      <c r="D1087" s="57" t="s">
        <v>29</v>
      </c>
      <c r="E1087" s="61"/>
    </row>
    <row r="1088" spans="2:5" s="1" customFormat="1" ht="13.9" customHeight="1">
      <c r="B1088" s="57" t="s">
        <v>29</v>
      </c>
      <c r="C1088" s="57" t="s">
        <v>29</v>
      </c>
      <c r="D1088" s="57" t="s">
        <v>29</v>
      </c>
      <c r="E1088" s="61"/>
    </row>
    <row r="1089" spans="2:5" s="1" customFormat="1" ht="13.9" customHeight="1">
      <c r="B1089" s="57" t="s">
        <v>29</v>
      </c>
      <c r="C1089" s="57" t="s">
        <v>29</v>
      </c>
      <c r="D1089" s="57" t="s">
        <v>29</v>
      </c>
      <c r="E1089" s="61"/>
    </row>
    <row r="1090" spans="2:5" s="1" customFormat="1" ht="13.9" customHeight="1">
      <c r="B1090" s="57" t="s">
        <v>29</v>
      </c>
      <c r="C1090" s="57" t="s">
        <v>29</v>
      </c>
      <c r="D1090" s="57" t="s">
        <v>29</v>
      </c>
      <c r="E1090" s="61"/>
    </row>
    <row r="1091" spans="2:5" s="1" customFormat="1" ht="13.9" customHeight="1">
      <c r="B1091" s="57" t="s">
        <v>29</v>
      </c>
      <c r="C1091" s="57" t="s">
        <v>29</v>
      </c>
      <c r="D1091" s="57" t="s">
        <v>29</v>
      </c>
      <c r="E1091" s="61"/>
    </row>
    <row r="1092" spans="2:5" s="1" customFormat="1" ht="13.9" customHeight="1">
      <c r="B1092" s="57" t="s">
        <v>29</v>
      </c>
      <c r="C1092" s="57" t="s">
        <v>29</v>
      </c>
      <c r="D1092" s="57" t="s">
        <v>29</v>
      </c>
      <c r="E1092" s="61"/>
    </row>
    <row r="1093" spans="2:5" s="1" customFormat="1" ht="13.9" customHeight="1">
      <c r="B1093" s="57" t="s">
        <v>29</v>
      </c>
      <c r="C1093" s="57" t="s">
        <v>29</v>
      </c>
      <c r="D1093" s="57" t="s">
        <v>29</v>
      </c>
      <c r="E1093" s="61"/>
    </row>
    <row r="1094" spans="2:5" s="1" customFormat="1" ht="13.9" customHeight="1">
      <c r="B1094" s="57" t="s">
        <v>29</v>
      </c>
      <c r="C1094" s="57" t="s">
        <v>29</v>
      </c>
      <c r="D1094" s="57" t="s">
        <v>29</v>
      </c>
      <c r="E1094" s="61"/>
    </row>
    <row r="1095" spans="2:5" s="1" customFormat="1" ht="13.9" customHeight="1">
      <c r="B1095" s="57" t="s">
        <v>29</v>
      </c>
      <c r="C1095" s="57" t="s">
        <v>29</v>
      </c>
      <c r="D1095" s="57" t="s">
        <v>29</v>
      </c>
      <c r="E1095" s="61"/>
    </row>
    <row r="1096" spans="2:5" s="1" customFormat="1" ht="13.9" customHeight="1">
      <c r="B1096" s="57" t="s">
        <v>29</v>
      </c>
      <c r="C1096" s="57" t="s">
        <v>29</v>
      </c>
      <c r="D1096" s="57" t="s">
        <v>29</v>
      </c>
      <c r="E1096" s="61"/>
    </row>
    <row r="1097" spans="2:5" s="1" customFormat="1" ht="13.9" customHeight="1">
      <c r="B1097" s="57" t="s">
        <v>29</v>
      </c>
      <c r="C1097" s="57" t="s">
        <v>29</v>
      </c>
      <c r="D1097" s="57" t="s">
        <v>29</v>
      </c>
      <c r="E1097" s="61"/>
    </row>
    <row r="1098" spans="2:5" s="1" customFormat="1" ht="13.9" customHeight="1">
      <c r="B1098" s="57" t="s">
        <v>29</v>
      </c>
      <c r="C1098" s="57" t="s">
        <v>29</v>
      </c>
      <c r="D1098" s="57" t="s">
        <v>29</v>
      </c>
      <c r="E1098" s="61"/>
    </row>
    <row r="1099" spans="2:5" s="1" customFormat="1" ht="13.9" customHeight="1">
      <c r="B1099" s="57" t="s">
        <v>29</v>
      </c>
      <c r="C1099" s="57" t="s">
        <v>29</v>
      </c>
      <c r="D1099" s="57" t="s">
        <v>29</v>
      </c>
      <c r="E1099" s="61"/>
    </row>
    <row r="1100" spans="2:5" s="1" customFormat="1" ht="13.9" customHeight="1">
      <c r="B1100" s="57" t="s">
        <v>29</v>
      </c>
      <c r="C1100" s="57" t="s">
        <v>29</v>
      </c>
      <c r="D1100" s="57" t="s">
        <v>29</v>
      </c>
      <c r="E1100" s="61"/>
    </row>
    <row r="1101" spans="2:5" s="1" customFormat="1" ht="13.9" customHeight="1">
      <c r="B1101" s="57" t="s">
        <v>29</v>
      </c>
      <c r="C1101" s="57" t="s">
        <v>29</v>
      </c>
      <c r="D1101" s="57" t="s">
        <v>29</v>
      </c>
      <c r="E1101" s="61"/>
    </row>
    <row r="1102" spans="2:5" s="1" customFormat="1" ht="13.9" customHeight="1">
      <c r="B1102" s="57" t="s">
        <v>29</v>
      </c>
      <c r="C1102" s="57" t="s">
        <v>29</v>
      </c>
      <c r="D1102" s="57" t="s">
        <v>29</v>
      </c>
      <c r="E1102" s="61"/>
    </row>
    <row r="1103" spans="2:5" s="1" customFormat="1" ht="13.9" customHeight="1">
      <c r="B1103" s="57" t="s">
        <v>29</v>
      </c>
      <c r="C1103" s="57" t="s">
        <v>29</v>
      </c>
      <c r="D1103" s="57" t="s">
        <v>29</v>
      </c>
      <c r="E1103" s="61"/>
    </row>
    <row r="1104" spans="2:5" s="1" customFormat="1" ht="13.9" customHeight="1">
      <c r="B1104" s="57" t="s">
        <v>29</v>
      </c>
      <c r="C1104" s="57" t="s">
        <v>29</v>
      </c>
      <c r="D1104" s="57" t="s">
        <v>29</v>
      </c>
      <c r="E1104" s="61"/>
    </row>
    <row r="1105" spans="2:5" s="1" customFormat="1" ht="13.9" customHeight="1">
      <c r="B1105" s="57" t="s">
        <v>29</v>
      </c>
      <c r="C1105" s="57" t="s">
        <v>29</v>
      </c>
      <c r="D1105" s="57" t="s">
        <v>29</v>
      </c>
      <c r="E1105" s="61"/>
    </row>
    <row r="1106" spans="2:5" s="1" customFormat="1" ht="13.9" customHeight="1">
      <c r="B1106" s="57" t="s">
        <v>29</v>
      </c>
      <c r="C1106" s="57" t="s">
        <v>29</v>
      </c>
      <c r="D1106" s="57" t="s">
        <v>29</v>
      </c>
      <c r="E1106" s="61"/>
    </row>
    <row r="1107" spans="2:5" s="1" customFormat="1" ht="13.9" customHeight="1">
      <c r="B1107" s="57" t="s">
        <v>29</v>
      </c>
      <c r="C1107" s="57" t="s">
        <v>29</v>
      </c>
      <c r="D1107" s="57" t="s">
        <v>29</v>
      </c>
      <c r="E1107" s="61"/>
    </row>
    <row r="1108" spans="2:5" s="1" customFormat="1" ht="13.9" customHeight="1">
      <c r="B1108" s="57" t="s">
        <v>29</v>
      </c>
      <c r="C1108" s="57" t="s">
        <v>29</v>
      </c>
      <c r="D1108" s="57" t="s">
        <v>29</v>
      </c>
      <c r="E1108" s="61"/>
    </row>
    <row r="1109" spans="2:5" s="1" customFormat="1" ht="13.9" customHeight="1">
      <c r="B1109" s="57" t="s">
        <v>29</v>
      </c>
      <c r="C1109" s="57" t="s">
        <v>29</v>
      </c>
      <c r="D1109" s="57" t="s">
        <v>29</v>
      </c>
      <c r="E1109" s="61"/>
    </row>
    <row r="1110" spans="2:5" s="1" customFormat="1" ht="13.9" customHeight="1">
      <c r="B1110" s="57" t="s">
        <v>29</v>
      </c>
      <c r="C1110" s="57" t="s">
        <v>29</v>
      </c>
      <c r="D1110" s="57" t="s">
        <v>29</v>
      </c>
      <c r="E1110" s="61"/>
    </row>
    <row r="1111" spans="2:5" s="1" customFormat="1" ht="13.9" customHeight="1">
      <c r="B1111" s="57" t="s">
        <v>29</v>
      </c>
      <c r="C1111" s="57" t="s">
        <v>29</v>
      </c>
      <c r="D1111" s="57" t="s">
        <v>29</v>
      </c>
      <c r="E1111" s="61"/>
    </row>
    <row r="1112" spans="2:5" s="1" customFormat="1" ht="13.9" customHeight="1">
      <c r="B1112" s="57" t="s">
        <v>29</v>
      </c>
      <c r="C1112" s="57" t="s">
        <v>29</v>
      </c>
      <c r="D1112" s="57" t="s">
        <v>29</v>
      </c>
      <c r="E1112" s="61"/>
    </row>
    <row r="1113" spans="2:5" s="1" customFormat="1" ht="13.9" customHeight="1">
      <c r="B1113" s="57" t="s">
        <v>29</v>
      </c>
      <c r="C1113" s="57" t="s">
        <v>29</v>
      </c>
      <c r="D1113" s="57" t="s">
        <v>29</v>
      </c>
      <c r="E1113" s="61"/>
    </row>
    <row r="1114" spans="2:5" s="1" customFormat="1" ht="13.9" customHeight="1">
      <c r="B1114" s="57" t="s">
        <v>29</v>
      </c>
      <c r="C1114" s="57" t="s">
        <v>29</v>
      </c>
      <c r="D1114" s="57" t="s">
        <v>29</v>
      </c>
      <c r="E1114" s="61"/>
    </row>
    <row r="1115" spans="2:5" s="1" customFormat="1" ht="13.9" customHeight="1">
      <c r="B1115" s="57" t="s">
        <v>29</v>
      </c>
      <c r="C1115" s="57" t="s">
        <v>29</v>
      </c>
      <c r="D1115" s="57" t="s">
        <v>29</v>
      </c>
      <c r="E1115" s="61"/>
    </row>
    <row r="1116" spans="2:5" s="1" customFormat="1" ht="13.9" customHeight="1">
      <c r="B1116" s="57" t="s">
        <v>29</v>
      </c>
      <c r="C1116" s="57" t="s">
        <v>29</v>
      </c>
      <c r="D1116" s="57" t="s">
        <v>29</v>
      </c>
      <c r="E1116" s="61"/>
    </row>
    <row r="1117" spans="2:5" s="1" customFormat="1" ht="13.9" customHeight="1">
      <c r="B1117" s="57" t="s">
        <v>29</v>
      </c>
      <c r="C1117" s="57" t="s">
        <v>29</v>
      </c>
      <c r="D1117" s="57" t="s">
        <v>29</v>
      </c>
      <c r="E1117" s="61"/>
    </row>
    <row r="1118" spans="2:5" s="1" customFormat="1" ht="13.9" customHeight="1">
      <c r="B1118" s="57" t="s">
        <v>29</v>
      </c>
      <c r="C1118" s="57" t="s">
        <v>29</v>
      </c>
      <c r="D1118" s="57" t="s">
        <v>29</v>
      </c>
      <c r="E1118" s="61"/>
    </row>
    <row r="1119" spans="2:5" s="1" customFormat="1" ht="13.9" customHeight="1">
      <c r="B1119" s="57" t="s">
        <v>29</v>
      </c>
      <c r="C1119" s="57" t="s">
        <v>29</v>
      </c>
      <c r="D1119" s="57" t="s">
        <v>29</v>
      </c>
      <c r="E1119" s="61"/>
    </row>
    <row r="1120" spans="2:5" s="1" customFormat="1" ht="13.9" customHeight="1">
      <c r="B1120" s="57" t="s">
        <v>29</v>
      </c>
      <c r="C1120" s="57" t="s">
        <v>29</v>
      </c>
      <c r="D1120" s="57" t="s">
        <v>29</v>
      </c>
      <c r="E1120" s="61"/>
    </row>
    <row r="1121" spans="2:5" s="1" customFormat="1" ht="13.9" customHeight="1">
      <c r="B1121" s="57" t="s">
        <v>29</v>
      </c>
      <c r="C1121" s="57" t="s">
        <v>29</v>
      </c>
      <c r="D1121" s="57" t="s">
        <v>29</v>
      </c>
      <c r="E1121" s="61"/>
    </row>
    <row r="1122" spans="2:5" s="1" customFormat="1" ht="13.9" customHeight="1">
      <c r="B1122" s="57" t="s">
        <v>29</v>
      </c>
      <c r="C1122" s="57" t="s">
        <v>29</v>
      </c>
      <c r="D1122" s="57" t="s">
        <v>29</v>
      </c>
      <c r="E1122" s="61"/>
    </row>
    <row r="1123" spans="2:5" s="1" customFormat="1" ht="13.9" customHeight="1">
      <c r="B1123" s="57" t="s">
        <v>29</v>
      </c>
      <c r="C1123" s="57" t="s">
        <v>29</v>
      </c>
      <c r="D1123" s="57" t="s">
        <v>29</v>
      </c>
      <c r="E1123" s="61"/>
    </row>
    <row r="1124" spans="2:5" s="1" customFormat="1" ht="13.9" customHeight="1">
      <c r="B1124" s="57" t="s">
        <v>29</v>
      </c>
      <c r="C1124" s="57" t="s">
        <v>29</v>
      </c>
      <c r="D1124" s="57" t="s">
        <v>29</v>
      </c>
      <c r="E1124" s="61"/>
    </row>
    <row r="1125" spans="2:5" s="1" customFormat="1" ht="13.9" customHeight="1">
      <c r="B1125" s="57" t="s">
        <v>29</v>
      </c>
      <c r="C1125" s="57" t="s">
        <v>29</v>
      </c>
      <c r="D1125" s="57" t="s">
        <v>29</v>
      </c>
      <c r="E1125" s="61"/>
    </row>
    <row r="1126" spans="2:5" s="1" customFormat="1" ht="13.9" customHeight="1">
      <c r="B1126" s="57" t="s">
        <v>29</v>
      </c>
      <c r="C1126" s="57" t="s">
        <v>29</v>
      </c>
      <c r="D1126" s="57" t="s">
        <v>29</v>
      </c>
      <c r="E1126" s="61"/>
    </row>
    <row r="1127" spans="2:5" s="1" customFormat="1" ht="13.9" customHeight="1">
      <c r="B1127" s="57" t="s">
        <v>29</v>
      </c>
      <c r="C1127" s="57" t="s">
        <v>29</v>
      </c>
      <c r="D1127" s="57" t="s">
        <v>29</v>
      </c>
      <c r="E1127" s="61"/>
    </row>
    <row r="1128" spans="2:5" s="1" customFormat="1" ht="13.9" customHeight="1">
      <c r="B1128" s="57" t="s">
        <v>29</v>
      </c>
      <c r="C1128" s="57" t="s">
        <v>29</v>
      </c>
      <c r="D1128" s="57" t="s">
        <v>29</v>
      </c>
      <c r="E1128" s="61"/>
    </row>
    <row r="1129" spans="2:5" s="1" customFormat="1" ht="13.9" customHeight="1">
      <c r="B1129" s="57" t="s">
        <v>29</v>
      </c>
      <c r="C1129" s="57" t="s">
        <v>29</v>
      </c>
      <c r="D1129" s="57" t="s">
        <v>29</v>
      </c>
      <c r="E1129" s="61"/>
    </row>
    <row r="1130" spans="2:5" s="1" customFormat="1" ht="13.9" customHeight="1">
      <c r="B1130" s="57" t="s">
        <v>29</v>
      </c>
      <c r="C1130" s="57" t="s">
        <v>29</v>
      </c>
      <c r="D1130" s="57" t="s">
        <v>29</v>
      </c>
      <c r="E1130" s="61"/>
    </row>
    <row r="1131" spans="2:5" s="1" customFormat="1" ht="13.9" customHeight="1">
      <c r="B1131" s="57" t="s">
        <v>29</v>
      </c>
      <c r="C1131" s="57" t="s">
        <v>29</v>
      </c>
      <c r="D1131" s="57" t="s">
        <v>29</v>
      </c>
      <c r="E1131" s="61"/>
    </row>
    <row r="1132" spans="2:5" s="1" customFormat="1" ht="13.9" customHeight="1">
      <c r="B1132" s="57" t="s">
        <v>29</v>
      </c>
      <c r="C1132" s="57" t="s">
        <v>29</v>
      </c>
      <c r="D1132" s="57" t="s">
        <v>29</v>
      </c>
      <c r="E1132" s="61"/>
    </row>
    <row r="1133" spans="2:5" s="1" customFormat="1" ht="13.9" customHeight="1">
      <c r="B1133" s="57" t="s">
        <v>29</v>
      </c>
      <c r="C1133" s="57" t="s">
        <v>29</v>
      </c>
      <c r="D1133" s="57" t="s">
        <v>29</v>
      </c>
      <c r="E1133" s="61"/>
    </row>
    <row r="1134" spans="2:5" s="1" customFormat="1" ht="13.9" customHeight="1">
      <c r="B1134" s="57" t="s">
        <v>29</v>
      </c>
      <c r="C1134" s="57" t="s">
        <v>29</v>
      </c>
      <c r="D1134" s="57" t="s">
        <v>29</v>
      </c>
      <c r="E1134" s="61"/>
    </row>
    <row r="1135" spans="2:5" s="1" customFormat="1" ht="13.9" customHeight="1">
      <c r="B1135" s="57" t="s">
        <v>29</v>
      </c>
      <c r="C1135" s="57" t="s">
        <v>29</v>
      </c>
      <c r="D1135" s="57" t="s">
        <v>29</v>
      </c>
      <c r="E1135" s="61"/>
    </row>
    <row r="1136" spans="2:5" s="1" customFormat="1" ht="13.9" customHeight="1">
      <c r="B1136" s="57" t="s">
        <v>29</v>
      </c>
      <c r="C1136" s="57" t="s">
        <v>29</v>
      </c>
      <c r="D1136" s="57" t="s">
        <v>29</v>
      </c>
      <c r="E1136" s="61"/>
    </row>
    <row r="1137" spans="2:5" s="1" customFormat="1" ht="13.9" customHeight="1">
      <c r="B1137" s="57" t="s">
        <v>29</v>
      </c>
      <c r="C1137" s="57" t="s">
        <v>29</v>
      </c>
      <c r="D1137" s="57" t="s">
        <v>29</v>
      </c>
      <c r="E1137" s="61"/>
    </row>
    <row r="1138" spans="2:5" s="1" customFormat="1" ht="13.9" customHeight="1">
      <c r="B1138" s="57" t="s">
        <v>29</v>
      </c>
      <c r="C1138" s="57" t="s">
        <v>29</v>
      </c>
      <c r="D1138" s="57" t="s">
        <v>29</v>
      </c>
      <c r="E1138" s="61"/>
    </row>
    <row r="1139" spans="2:5" s="1" customFormat="1" ht="13.9" customHeight="1">
      <c r="B1139" s="57" t="s">
        <v>29</v>
      </c>
      <c r="C1139" s="57" t="s">
        <v>29</v>
      </c>
      <c r="D1139" s="57" t="s">
        <v>29</v>
      </c>
      <c r="E1139" s="61"/>
    </row>
    <row r="1140" spans="2:5" s="1" customFormat="1" ht="13.9" customHeight="1">
      <c r="B1140" s="57" t="s">
        <v>29</v>
      </c>
      <c r="C1140" s="57" t="s">
        <v>29</v>
      </c>
      <c r="D1140" s="57" t="s">
        <v>29</v>
      </c>
      <c r="E1140" s="61"/>
    </row>
    <row r="1141" spans="2:5" s="1" customFormat="1" ht="13.9" customHeight="1">
      <c r="B1141" s="57" t="s">
        <v>29</v>
      </c>
      <c r="C1141" s="57" t="s">
        <v>29</v>
      </c>
      <c r="D1141" s="57" t="s">
        <v>29</v>
      </c>
      <c r="E1141" s="61"/>
    </row>
    <row r="1142" spans="2:5" s="1" customFormat="1" ht="13.9" customHeight="1">
      <c r="B1142" s="57" t="s">
        <v>29</v>
      </c>
      <c r="C1142" s="57" t="s">
        <v>29</v>
      </c>
      <c r="D1142" s="57" t="s">
        <v>29</v>
      </c>
      <c r="E1142" s="61"/>
    </row>
    <row r="1143" spans="2:5" s="1" customFormat="1" ht="13.9" customHeight="1">
      <c r="B1143" s="57" t="s">
        <v>29</v>
      </c>
      <c r="C1143" s="57" t="s">
        <v>29</v>
      </c>
      <c r="D1143" s="57" t="s">
        <v>29</v>
      </c>
      <c r="E1143" s="61"/>
    </row>
    <row r="1144" spans="2:5" s="1" customFormat="1" ht="13.9" customHeight="1">
      <c r="B1144" s="57" t="s">
        <v>29</v>
      </c>
      <c r="C1144" s="57" t="s">
        <v>29</v>
      </c>
      <c r="D1144" s="57" t="s">
        <v>29</v>
      </c>
      <c r="E1144" s="61"/>
    </row>
    <row r="1145" spans="2:5" s="1" customFormat="1" ht="13.9" customHeight="1">
      <c r="B1145" s="57" t="s">
        <v>29</v>
      </c>
      <c r="C1145" s="57" t="s">
        <v>29</v>
      </c>
      <c r="D1145" s="57" t="s">
        <v>29</v>
      </c>
      <c r="E1145" s="61"/>
    </row>
    <row r="1146" spans="2:5" s="1" customFormat="1" ht="13.9" customHeight="1">
      <c r="B1146" s="57" t="s">
        <v>29</v>
      </c>
      <c r="C1146" s="57" t="s">
        <v>29</v>
      </c>
      <c r="D1146" s="57" t="s">
        <v>29</v>
      </c>
      <c r="E1146" s="61"/>
    </row>
    <row r="1147" spans="2:5" s="1" customFormat="1" ht="13.9" customHeight="1">
      <c r="B1147" s="57" t="s">
        <v>29</v>
      </c>
      <c r="C1147" s="57" t="s">
        <v>29</v>
      </c>
      <c r="D1147" s="57" t="s">
        <v>29</v>
      </c>
      <c r="E1147" s="61"/>
    </row>
    <row r="1148" spans="2:5" s="1" customFormat="1" ht="13.9" customHeight="1">
      <c r="B1148" s="57" t="s">
        <v>29</v>
      </c>
      <c r="C1148" s="57" t="s">
        <v>29</v>
      </c>
      <c r="D1148" s="57" t="s">
        <v>29</v>
      </c>
      <c r="E1148" s="61"/>
    </row>
    <row r="1149" spans="2:5" s="1" customFormat="1" ht="13.9" customHeight="1">
      <c r="B1149" s="57" t="s">
        <v>29</v>
      </c>
      <c r="C1149" s="57" t="s">
        <v>29</v>
      </c>
      <c r="D1149" s="57" t="s">
        <v>29</v>
      </c>
      <c r="E1149" s="61"/>
    </row>
    <row r="1150" spans="2:5" s="1" customFormat="1" ht="13.9" customHeight="1">
      <c r="B1150" s="57" t="s">
        <v>29</v>
      </c>
      <c r="C1150" s="57" t="s">
        <v>29</v>
      </c>
      <c r="D1150" s="57" t="s">
        <v>29</v>
      </c>
      <c r="E1150" s="61"/>
    </row>
    <row r="1151" spans="2:5" s="1" customFormat="1" ht="13.9" customHeight="1">
      <c r="B1151" s="57" t="s">
        <v>29</v>
      </c>
      <c r="C1151" s="57" t="s">
        <v>29</v>
      </c>
      <c r="D1151" s="57" t="s">
        <v>29</v>
      </c>
      <c r="E1151" s="61"/>
    </row>
    <row r="1152" spans="2:5" s="1" customFormat="1" ht="13.9" customHeight="1">
      <c r="B1152" s="57" t="s">
        <v>29</v>
      </c>
      <c r="C1152" s="57" t="s">
        <v>29</v>
      </c>
      <c r="D1152" s="57" t="s">
        <v>29</v>
      </c>
      <c r="E1152" s="61"/>
    </row>
    <row r="1153" spans="2:5" s="1" customFormat="1" ht="13.9" customHeight="1">
      <c r="B1153" s="57" t="s">
        <v>29</v>
      </c>
      <c r="C1153" s="57" t="s">
        <v>29</v>
      </c>
      <c r="D1153" s="57" t="s">
        <v>29</v>
      </c>
      <c r="E1153" s="61"/>
    </row>
    <row r="1154" spans="2:5" s="1" customFormat="1" ht="13.9" customHeight="1">
      <c r="B1154" s="57" t="s">
        <v>29</v>
      </c>
      <c r="C1154" s="57" t="s">
        <v>29</v>
      </c>
      <c r="D1154" s="57" t="s">
        <v>29</v>
      </c>
      <c r="E1154" s="61"/>
    </row>
    <row r="1155" spans="2:5" s="1" customFormat="1" ht="13.9" customHeight="1">
      <c r="B1155" s="57" t="s">
        <v>29</v>
      </c>
      <c r="C1155" s="57" t="s">
        <v>29</v>
      </c>
      <c r="D1155" s="57" t="s">
        <v>29</v>
      </c>
      <c r="E1155" s="61"/>
    </row>
    <row r="1156" spans="2:5" s="1" customFormat="1" ht="13.9" customHeight="1">
      <c r="B1156" s="57" t="s">
        <v>29</v>
      </c>
      <c r="C1156" s="57" t="s">
        <v>29</v>
      </c>
      <c r="D1156" s="57" t="s">
        <v>29</v>
      </c>
      <c r="E1156" s="61"/>
    </row>
    <row r="1157" spans="2:5" s="1" customFormat="1" ht="13.9" customHeight="1">
      <c r="B1157" s="57" t="s">
        <v>29</v>
      </c>
      <c r="C1157" s="57" t="s">
        <v>29</v>
      </c>
      <c r="D1157" s="57" t="s">
        <v>29</v>
      </c>
      <c r="E1157" s="61"/>
    </row>
    <row r="1158" spans="2:5" s="1" customFormat="1" ht="13.9" customHeight="1">
      <c r="B1158" s="57" t="s">
        <v>29</v>
      </c>
      <c r="C1158" s="57" t="s">
        <v>29</v>
      </c>
      <c r="D1158" s="57" t="s">
        <v>29</v>
      </c>
      <c r="E1158" s="61"/>
    </row>
    <row r="1159" spans="2:5" s="1" customFormat="1" ht="13.9" customHeight="1">
      <c r="B1159" s="57" t="s">
        <v>29</v>
      </c>
      <c r="C1159" s="57" t="s">
        <v>29</v>
      </c>
      <c r="D1159" s="57" t="s">
        <v>29</v>
      </c>
      <c r="E1159" s="61"/>
    </row>
    <row r="1160" spans="2:5" s="1" customFormat="1" ht="13.9" customHeight="1">
      <c r="B1160" s="57" t="s">
        <v>29</v>
      </c>
      <c r="C1160" s="57" t="s">
        <v>29</v>
      </c>
      <c r="D1160" s="57" t="s">
        <v>29</v>
      </c>
      <c r="E1160" s="61"/>
    </row>
    <row r="1161" spans="2:5" s="1" customFormat="1" ht="13.9" customHeight="1">
      <c r="B1161" s="57" t="s">
        <v>29</v>
      </c>
      <c r="C1161" s="57" t="s">
        <v>29</v>
      </c>
      <c r="D1161" s="57" t="s">
        <v>29</v>
      </c>
      <c r="E1161" s="61"/>
    </row>
    <row r="1162" spans="2:5" s="1" customFormat="1" ht="13.9" customHeight="1">
      <c r="B1162" s="57" t="s">
        <v>29</v>
      </c>
      <c r="C1162" s="57" t="s">
        <v>29</v>
      </c>
      <c r="D1162" s="57" t="s">
        <v>29</v>
      </c>
      <c r="E1162" s="61"/>
    </row>
    <row r="1163" spans="2:5" s="1" customFormat="1" ht="13.9" customHeight="1">
      <c r="B1163" s="57" t="s">
        <v>29</v>
      </c>
      <c r="C1163" s="57" t="s">
        <v>29</v>
      </c>
      <c r="D1163" s="57" t="s">
        <v>29</v>
      </c>
      <c r="E1163" s="61"/>
    </row>
    <row r="1164" spans="2:5" s="1" customFormat="1" ht="13.9" customHeight="1">
      <c r="B1164" s="57" t="s">
        <v>29</v>
      </c>
      <c r="C1164" s="57" t="s">
        <v>29</v>
      </c>
      <c r="D1164" s="57" t="s">
        <v>29</v>
      </c>
      <c r="E1164" s="61"/>
    </row>
    <row r="1165" spans="2:5" s="1" customFormat="1" ht="13.9" customHeight="1">
      <c r="B1165" s="57" t="s">
        <v>29</v>
      </c>
      <c r="C1165" s="57" t="s">
        <v>29</v>
      </c>
      <c r="D1165" s="57" t="s">
        <v>29</v>
      </c>
      <c r="E1165" s="61"/>
    </row>
    <row r="1166" spans="2:5" s="1" customFormat="1" ht="13.9" customHeight="1">
      <c r="B1166" s="57" t="s">
        <v>29</v>
      </c>
      <c r="C1166" s="57" t="s">
        <v>29</v>
      </c>
      <c r="D1166" s="57" t="s">
        <v>29</v>
      </c>
      <c r="E1166" s="61"/>
    </row>
    <row r="1167" spans="2:5" s="1" customFormat="1" ht="13.9" customHeight="1">
      <c r="B1167" s="57" t="s">
        <v>29</v>
      </c>
      <c r="C1167" s="57" t="s">
        <v>29</v>
      </c>
      <c r="D1167" s="57" t="s">
        <v>29</v>
      </c>
      <c r="E1167" s="61"/>
    </row>
    <row r="1168" spans="2:5" s="1" customFormat="1" ht="13.9" customHeight="1">
      <c r="B1168" s="57" t="s">
        <v>29</v>
      </c>
      <c r="C1168" s="57" t="s">
        <v>29</v>
      </c>
      <c r="D1168" s="57" t="s">
        <v>29</v>
      </c>
      <c r="E1168" s="61"/>
    </row>
    <row r="1169" spans="2:5" s="1" customFormat="1" ht="13.9" customHeight="1">
      <c r="B1169" s="57" t="s">
        <v>29</v>
      </c>
      <c r="C1169" s="57" t="s">
        <v>29</v>
      </c>
      <c r="D1169" s="57" t="s">
        <v>29</v>
      </c>
      <c r="E1169" s="61"/>
    </row>
    <row r="1170" spans="2:5" s="1" customFormat="1" ht="13.9" customHeight="1">
      <c r="B1170" s="57" t="s">
        <v>29</v>
      </c>
      <c r="C1170" s="57" t="s">
        <v>29</v>
      </c>
      <c r="D1170" s="57" t="s">
        <v>29</v>
      </c>
      <c r="E1170" s="61"/>
    </row>
    <row r="1171" spans="2:5" s="1" customFormat="1" ht="13.9" customHeight="1">
      <c r="B1171" s="57" t="s">
        <v>29</v>
      </c>
      <c r="C1171" s="57" t="s">
        <v>29</v>
      </c>
      <c r="D1171" s="57" t="s">
        <v>29</v>
      </c>
      <c r="E1171" s="61"/>
    </row>
    <row r="1172" spans="2:5" s="1" customFormat="1" ht="13.9" customHeight="1">
      <c r="B1172" s="57" t="s">
        <v>29</v>
      </c>
      <c r="C1172" s="57" t="s">
        <v>29</v>
      </c>
      <c r="D1172" s="57" t="s">
        <v>29</v>
      </c>
      <c r="E1172" s="61"/>
    </row>
    <row r="1173" spans="2:5" s="1" customFormat="1" ht="13.9" customHeight="1">
      <c r="B1173" s="57" t="s">
        <v>29</v>
      </c>
      <c r="C1173" s="57" t="s">
        <v>29</v>
      </c>
      <c r="D1173" s="57" t="s">
        <v>29</v>
      </c>
      <c r="E1173" s="61"/>
    </row>
    <row r="1174" spans="2:5" s="1" customFormat="1" ht="13.9" customHeight="1">
      <c r="B1174" s="57" t="s">
        <v>29</v>
      </c>
      <c r="C1174" s="57" t="s">
        <v>29</v>
      </c>
      <c r="D1174" s="57" t="s">
        <v>29</v>
      </c>
      <c r="E1174" s="61"/>
    </row>
    <row r="1175" spans="2:5" s="1" customFormat="1" ht="13.9" customHeight="1">
      <c r="B1175" s="57" t="s">
        <v>29</v>
      </c>
      <c r="C1175" s="57" t="s">
        <v>29</v>
      </c>
      <c r="D1175" s="57" t="s">
        <v>29</v>
      </c>
      <c r="E1175" s="61"/>
    </row>
    <row r="1176" spans="2:5" s="1" customFormat="1" ht="13.9" customHeight="1">
      <c r="B1176" s="57" t="s">
        <v>29</v>
      </c>
      <c r="C1176" s="57" t="s">
        <v>29</v>
      </c>
      <c r="D1176" s="57" t="s">
        <v>29</v>
      </c>
      <c r="E1176" s="61"/>
    </row>
    <row r="1177" spans="2:5" s="1" customFormat="1" ht="13.9" customHeight="1">
      <c r="B1177" s="57" t="s">
        <v>29</v>
      </c>
      <c r="C1177" s="57" t="s">
        <v>29</v>
      </c>
      <c r="D1177" s="57" t="s">
        <v>29</v>
      </c>
      <c r="E1177" s="61"/>
    </row>
    <row r="1178" spans="2:5" s="1" customFormat="1" ht="13.9" customHeight="1">
      <c r="B1178" s="57" t="s">
        <v>29</v>
      </c>
      <c r="C1178" s="57" t="s">
        <v>29</v>
      </c>
      <c r="D1178" s="57" t="s">
        <v>29</v>
      </c>
      <c r="E1178" s="61"/>
    </row>
    <row r="1179" spans="2:5" s="1" customFormat="1" ht="13.9" customHeight="1">
      <c r="B1179" s="57" t="s">
        <v>29</v>
      </c>
      <c r="C1179" s="57" t="s">
        <v>29</v>
      </c>
      <c r="D1179" s="57" t="s">
        <v>29</v>
      </c>
      <c r="E1179" s="61"/>
    </row>
    <row r="1180" spans="2:5" s="1" customFormat="1" ht="13.9" customHeight="1">
      <c r="B1180" s="57" t="s">
        <v>29</v>
      </c>
      <c r="C1180" s="57" t="s">
        <v>29</v>
      </c>
      <c r="D1180" s="57" t="s">
        <v>29</v>
      </c>
      <c r="E1180" s="61"/>
    </row>
    <row r="1181" spans="2:5" s="1" customFormat="1" ht="13.9" customHeight="1">
      <c r="B1181" s="57" t="s">
        <v>29</v>
      </c>
      <c r="C1181" s="57" t="s">
        <v>29</v>
      </c>
      <c r="D1181" s="57" t="s">
        <v>29</v>
      </c>
      <c r="E1181" s="61"/>
    </row>
    <row r="1182" spans="2:5" s="1" customFormat="1" ht="13.9" customHeight="1">
      <c r="B1182" s="57" t="s">
        <v>29</v>
      </c>
      <c r="C1182" s="57" t="s">
        <v>29</v>
      </c>
      <c r="D1182" s="57" t="s">
        <v>29</v>
      </c>
      <c r="E1182" s="61"/>
    </row>
    <row r="1183" spans="2:5" s="1" customFormat="1" ht="13.9" customHeight="1">
      <c r="B1183" s="57" t="s">
        <v>29</v>
      </c>
      <c r="C1183" s="57" t="s">
        <v>29</v>
      </c>
      <c r="D1183" s="57" t="s">
        <v>29</v>
      </c>
      <c r="E1183" s="61"/>
    </row>
    <row r="1184" spans="2:5" s="1" customFormat="1" ht="13.9" customHeight="1">
      <c r="B1184" s="57" t="s">
        <v>29</v>
      </c>
      <c r="C1184" s="57" t="s">
        <v>29</v>
      </c>
      <c r="D1184" s="57" t="s">
        <v>29</v>
      </c>
      <c r="E1184" s="61"/>
    </row>
    <row r="1185" spans="2:5" s="1" customFormat="1" ht="13.9" customHeight="1">
      <c r="B1185" s="57" t="s">
        <v>29</v>
      </c>
      <c r="C1185" s="57" t="s">
        <v>29</v>
      </c>
      <c r="D1185" s="57" t="s">
        <v>29</v>
      </c>
      <c r="E1185" s="61"/>
    </row>
    <row r="1186" spans="2:5" s="1" customFormat="1" ht="13.9" customHeight="1">
      <c r="B1186" s="57" t="s">
        <v>29</v>
      </c>
      <c r="C1186" s="57" t="s">
        <v>29</v>
      </c>
      <c r="D1186" s="57" t="s">
        <v>29</v>
      </c>
      <c r="E1186" s="61"/>
    </row>
    <row r="1187" spans="2:5" s="1" customFormat="1" ht="13.9" customHeight="1">
      <c r="B1187" s="57" t="s">
        <v>29</v>
      </c>
      <c r="C1187" s="57" t="s">
        <v>29</v>
      </c>
      <c r="D1187" s="57" t="s">
        <v>29</v>
      </c>
      <c r="E1187" s="61"/>
    </row>
    <row r="1188" spans="2:5" s="1" customFormat="1" ht="13.9" customHeight="1">
      <c r="B1188" s="57" t="s">
        <v>29</v>
      </c>
      <c r="C1188" s="57" t="s">
        <v>29</v>
      </c>
      <c r="D1188" s="57" t="s">
        <v>29</v>
      </c>
      <c r="E1188" s="61"/>
    </row>
    <row r="1189" spans="2:5" s="1" customFormat="1" ht="13.9" customHeight="1">
      <c r="B1189" s="57" t="s">
        <v>29</v>
      </c>
      <c r="C1189" s="57" t="s">
        <v>29</v>
      </c>
      <c r="D1189" s="57" t="s">
        <v>29</v>
      </c>
      <c r="E1189" s="61"/>
    </row>
    <row r="1190" spans="2:5" s="1" customFormat="1" ht="13.9" customHeight="1">
      <c r="B1190" s="57" t="s">
        <v>29</v>
      </c>
      <c r="C1190" s="57" t="s">
        <v>29</v>
      </c>
      <c r="D1190" s="57" t="s">
        <v>29</v>
      </c>
      <c r="E1190" s="61"/>
    </row>
    <row r="1191" spans="2:5" s="1" customFormat="1" ht="13.9" customHeight="1">
      <c r="B1191" s="57" t="s">
        <v>29</v>
      </c>
      <c r="C1191" s="57" t="s">
        <v>29</v>
      </c>
      <c r="D1191" s="57" t="s">
        <v>29</v>
      </c>
      <c r="E1191" s="61"/>
    </row>
    <row r="1192" spans="2:5" s="1" customFormat="1" ht="13.9" customHeight="1">
      <c r="B1192" s="57" t="s">
        <v>29</v>
      </c>
      <c r="C1192" s="57" t="s">
        <v>29</v>
      </c>
      <c r="D1192" s="57" t="s">
        <v>29</v>
      </c>
      <c r="E1192" s="61"/>
    </row>
    <row r="1193" spans="2:5" s="1" customFormat="1" ht="13.9" customHeight="1">
      <c r="B1193" s="57" t="s">
        <v>29</v>
      </c>
      <c r="C1193" s="57" t="s">
        <v>29</v>
      </c>
      <c r="D1193" s="57" t="s">
        <v>29</v>
      </c>
      <c r="E1193" s="61"/>
    </row>
    <row r="1194" spans="2:5" s="1" customFormat="1" ht="13.9" customHeight="1">
      <c r="B1194" s="57" t="s">
        <v>29</v>
      </c>
      <c r="C1194" s="57" t="s">
        <v>29</v>
      </c>
      <c r="D1194" s="57" t="s">
        <v>29</v>
      </c>
      <c r="E1194" s="61"/>
    </row>
    <row r="1195" spans="2:5" s="1" customFormat="1" ht="13.9" customHeight="1">
      <c r="B1195" s="57" t="s">
        <v>29</v>
      </c>
      <c r="C1195" s="57" t="s">
        <v>29</v>
      </c>
      <c r="D1195" s="57" t="s">
        <v>29</v>
      </c>
      <c r="E1195" s="61"/>
    </row>
    <row r="1196" spans="2:5" s="1" customFormat="1" ht="13.9" customHeight="1">
      <c r="B1196" s="57" t="s">
        <v>29</v>
      </c>
      <c r="C1196" s="57" t="s">
        <v>29</v>
      </c>
      <c r="D1196" s="57" t="s">
        <v>29</v>
      </c>
      <c r="E1196" s="61"/>
    </row>
    <row r="1197" spans="2:5" s="1" customFormat="1" ht="13.9" customHeight="1">
      <c r="B1197" s="57" t="s">
        <v>29</v>
      </c>
      <c r="C1197" s="57" t="s">
        <v>29</v>
      </c>
      <c r="D1197" s="57" t="s">
        <v>29</v>
      </c>
      <c r="E1197" s="61"/>
    </row>
    <row r="1198" spans="2:5" s="1" customFormat="1" ht="13.9" customHeight="1">
      <c r="B1198" s="57" t="s">
        <v>29</v>
      </c>
      <c r="C1198" s="57" t="s">
        <v>29</v>
      </c>
      <c r="D1198" s="57" t="s">
        <v>29</v>
      </c>
      <c r="E1198" s="61"/>
    </row>
    <row r="1199" spans="2:5" s="1" customFormat="1" ht="13.9" customHeight="1">
      <c r="B1199" s="57" t="s">
        <v>29</v>
      </c>
      <c r="C1199" s="57" t="s">
        <v>29</v>
      </c>
      <c r="D1199" s="57" t="s">
        <v>29</v>
      </c>
      <c r="E1199" s="61"/>
    </row>
    <row r="1200" spans="2:5" s="1" customFormat="1" ht="13.9" customHeight="1">
      <c r="B1200" s="57" t="s">
        <v>29</v>
      </c>
      <c r="C1200" s="57" t="s">
        <v>29</v>
      </c>
      <c r="D1200" s="57" t="s">
        <v>29</v>
      </c>
      <c r="E1200" s="61"/>
    </row>
    <row r="1201" spans="2:5" s="1" customFormat="1" ht="13.9" customHeight="1">
      <c r="B1201" s="57" t="s">
        <v>29</v>
      </c>
      <c r="C1201" s="57" t="s">
        <v>29</v>
      </c>
      <c r="D1201" s="57" t="s">
        <v>29</v>
      </c>
      <c r="E1201" s="61"/>
    </row>
    <row r="1202" spans="2:5" s="1" customFormat="1" ht="13.9" customHeight="1">
      <c r="B1202" s="57" t="s">
        <v>29</v>
      </c>
      <c r="C1202" s="57" t="s">
        <v>29</v>
      </c>
      <c r="D1202" s="57" t="s">
        <v>29</v>
      </c>
      <c r="E1202" s="61"/>
    </row>
    <row r="1203" spans="2:5" s="1" customFormat="1" ht="13.9" customHeight="1">
      <c r="B1203" s="57" t="s">
        <v>29</v>
      </c>
      <c r="C1203" s="57" t="s">
        <v>29</v>
      </c>
      <c r="D1203" s="57" t="s">
        <v>29</v>
      </c>
      <c r="E1203" s="61"/>
    </row>
    <row r="1204" spans="2:5" s="1" customFormat="1" ht="13.9" customHeight="1">
      <c r="B1204" s="57" t="s">
        <v>29</v>
      </c>
      <c r="C1204" s="57" t="s">
        <v>29</v>
      </c>
      <c r="D1204" s="57" t="s">
        <v>29</v>
      </c>
      <c r="E1204" s="61"/>
    </row>
    <row r="1205" spans="2:5" s="1" customFormat="1" ht="13.9" customHeight="1">
      <c r="B1205" s="57" t="s">
        <v>29</v>
      </c>
      <c r="C1205" s="57" t="s">
        <v>29</v>
      </c>
      <c r="D1205" s="57" t="s">
        <v>29</v>
      </c>
      <c r="E1205" s="61"/>
    </row>
    <row r="1206" spans="2:5" s="1" customFormat="1" ht="13.9" customHeight="1">
      <c r="B1206" s="57" t="s">
        <v>29</v>
      </c>
      <c r="C1206" s="57" t="s">
        <v>29</v>
      </c>
      <c r="D1206" s="57" t="s">
        <v>29</v>
      </c>
      <c r="E1206" s="61"/>
    </row>
    <row r="1207" spans="2:5" s="1" customFormat="1" ht="13.9" customHeight="1">
      <c r="B1207" s="57" t="s">
        <v>29</v>
      </c>
      <c r="C1207" s="57" t="s">
        <v>29</v>
      </c>
      <c r="D1207" s="57" t="s">
        <v>29</v>
      </c>
      <c r="E1207" s="61"/>
    </row>
    <row r="1208" spans="2:5" s="1" customFormat="1" ht="13.9" customHeight="1">
      <c r="B1208" s="57" t="s">
        <v>29</v>
      </c>
      <c r="C1208" s="57" t="s">
        <v>29</v>
      </c>
      <c r="D1208" s="57" t="s">
        <v>29</v>
      </c>
      <c r="E1208" s="61"/>
    </row>
    <row r="1209" spans="2:5" s="1" customFormat="1" ht="13.9" customHeight="1">
      <c r="B1209" s="57" t="s">
        <v>29</v>
      </c>
      <c r="C1209" s="57" t="s">
        <v>29</v>
      </c>
      <c r="D1209" s="57" t="s">
        <v>29</v>
      </c>
      <c r="E1209" s="61"/>
    </row>
    <row r="1210" spans="2:5" s="1" customFormat="1" ht="13.9" customHeight="1">
      <c r="B1210" s="57" t="s">
        <v>29</v>
      </c>
      <c r="C1210" s="57" t="s">
        <v>29</v>
      </c>
      <c r="D1210" s="57" t="s">
        <v>29</v>
      </c>
      <c r="E1210" s="61"/>
    </row>
    <row r="1211" spans="2:5" s="1" customFormat="1" ht="13.9" customHeight="1">
      <c r="B1211" s="57" t="s">
        <v>29</v>
      </c>
      <c r="C1211" s="57" t="s">
        <v>29</v>
      </c>
      <c r="D1211" s="57" t="s">
        <v>29</v>
      </c>
      <c r="E1211" s="61"/>
    </row>
    <row r="1212" spans="2:5" s="1" customFormat="1" ht="13.9" customHeight="1">
      <c r="B1212" s="57" t="s">
        <v>29</v>
      </c>
      <c r="C1212" s="57" t="s">
        <v>29</v>
      </c>
      <c r="D1212" s="57" t="s">
        <v>29</v>
      </c>
      <c r="E1212" s="61"/>
    </row>
    <row r="1213" spans="2:5" s="1" customFormat="1" ht="13.9" customHeight="1">
      <c r="B1213" s="57" t="s">
        <v>29</v>
      </c>
      <c r="C1213" s="57" t="s">
        <v>29</v>
      </c>
      <c r="D1213" s="57" t="s">
        <v>29</v>
      </c>
      <c r="E1213" s="61"/>
    </row>
    <row r="1214" spans="2:5" s="1" customFormat="1" ht="13.9" customHeight="1">
      <c r="B1214" s="57" t="s">
        <v>29</v>
      </c>
      <c r="C1214" s="57" t="s">
        <v>29</v>
      </c>
      <c r="D1214" s="57" t="s">
        <v>29</v>
      </c>
      <c r="E1214" s="61"/>
    </row>
    <row r="1215" spans="2:5" s="1" customFormat="1" ht="13.9" customHeight="1">
      <c r="B1215" s="57" t="s">
        <v>29</v>
      </c>
      <c r="C1215" s="57" t="s">
        <v>29</v>
      </c>
      <c r="D1215" s="57" t="s">
        <v>29</v>
      </c>
      <c r="E1215" s="61"/>
    </row>
    <row r="1216" spans="2:5" s="1" customFormat="1" ht="13.9" customHeight="1">
      <c r="B1216" s="57" t="s">
        <v>29</v>
      </c>
      <c r="C1216" s="57" t="s">
        <v>29</v>
      </c>
      <c r="D1216" s="57" t="s">
        <v>29</v>
      </c>
      <c r="E1216" s="61"/>
    </row>
    <row r="1217" spans="2:5" s="1" customFormat="1" ht="13.9" customHeight="1">
      <c r="B1217" s="57" t="s">
        <v>29</v>
      </c>
      <c r="C1217" s="57" t="s">
        <v>29</v>
      </c>
      <c r="D1217" s="57" t="s">
        <v>29</v>
      </c>
      <c r="E1217" s="61"/>
    </row>
    <row r="1218" spans="2:5" s="1" customFormat="1" ht="13.9" customHeight="1">
      <c r="B1218" s="57" t="s">
        <v>29</v>
      </c>
      <c r="C1218" s="57" t="s">
        <v>29</v>
      </c>
      <c r="D1218" s="57" t="s">
        <v>29</v>
      </c>
      <c r="E1218" s="61"/>
    </row>
    <row r="1219" spans="2:5" s="1" customFormat="1" ht="13.9" customHeight="1">
      <c r="B1219" s="57" t="s">
        <v>29</v>
      </c>
      <c r="C1219" s="57" t="s">
        <v>29</v>
      </c>
      <c r="D1219" s="57" t="s">
        <v>29</v>
      </c>
      <c r="E1219" s="61"/>
    </row>
    <row r="1220" spans="2:5" s="1" customFormat="1" ht="13.9" customHeight="1">
      <c r="B1220" s="57" t="s">
        <v>29</v>
      </c>
      <c r="C1220" s="57" t="s">
        <v>29</v>
      </c>
      <c r="D1220" s="57" t="s">
        <v>29</v>
      </c>
      <c r="E1220" s="61"/>
    </row>
    <row r="1221" spans="2:5" s="1" customFormat="1" ht="13.9" customHeight="1">
      <c r="B1221" s="57" t="s">
        <v>29</v>
      </c>
      <c r="C1221" s="57" t="s">
        <v>29</v>
      </c>
      <c r="D1221" s="57" t="s">
        <v>29</v>
      </c>
      <c r="E1221" s="61"/>
    </row>
    <row r="1222" spans="2:5" s="1" customFormat="1" ht="13.9" customHeight="1">
      <c r="B1222" s="57" t="s">
        <v>29</v>
      </c>
      <c r="C1222" s="57" t="s">
        <v>29</v>
      </c>
      <c r="D1222" s="57" t="s">
        <v>29</v>
      </c>
      <c r="E1222" s="61"/>
    </row>
    <row r="1223" spans="2:5" s="1" customFormat="1" ht="13.9" customHeight="1">
      <c r="B1223" s="57" t="s">
        <v>29</v>
      </c>
      <c r="C1223" s="57" t="s">
        <v>29</v>
      </c>
      <c r="D1223" s="57" t="s">
        <v>29</v>
      </c>
      <c r="E1223" s="61"/>
    </row>
    <row r="1224" spans="2:5" s="1" customFormat="1" ht="13.9" customHeight="1">
      <c r="B1224" s="57" t="s">
        <v>29</v>
      </c>
      <c r="C1224" s="57" t="s">
        <v>29</v>
      </c>
      <c r="D1224" s="57" t="s">
        <v>29</v>
      </c>
      <c r="E1224" s="61"/>
    </row>
    <row r="1225" spans="2:5" s="1" customFormat="1" ht="13.9" customHeight="1">
      <c r="B1225" s="57" t="s">
        <v>29</v>
      </c>
      <c r="C1225" s="57" t="s">
        <v>29</v>
      </c>
      <c r="D1225" s="57" t="s">
        <v>29</v>
      </c>
      <c r="E1225" s="61"/>
    </row>
    <row r="1226" spans="2:5" s="1" customFormat="1" ht="13.9" customHeight="1">
      <c r="B1226" s="57" t="s">
        <v>29</v>
      </c>
      <c r="C1226" s="57" t="s">
        <v>29</v>
      </c>
      <c r="D1226" s="57" t="s">
        <v>29</v>
      </c>
      <c r="E1226" s="61"/>
    </row>
    <row r="1227" spans="2:5" s="1" customFormat="1" ht="13.9" customHeight="1">
      <c r="B1227" s="57" t="s">
        <v>29</v>
      </c>
      <c r="C1227" s="57" t="s">
        <v>29</v>
      </c>
      <c r="D1227" s="57" t="s">
        <v>29</v>
      </c>
      <c r="E1227" s="61"/>
    </row>
    <row r="1228" spans="2:5" s="1" customFormat="1" ht="13.9" customHeight="1">
      <c r="B1228" s="57" t="s">
        <v>29</v>
      </c>
      <c r="C1228" s="57" t="s">
        <v>29</v>
      </c>
      <c r="D1228" s="57" t="s">
        <v>29</v>
      </c>
      <c r="E1228" s="61"/>
    </row>
    <row r="1229" spans="2:5" s="1" customFormat="1" ht="13.9" customHeight="1">
      <c r="B1229" s="57" t="s">
        <v>29</v>
      </c>
      <c r="C1229" s="57" t="s">
        <v>29</v>
      </c>
      <c r="D1229" s="57" t="s">
        <v>29</v>
      </c>
      <c r="E1229" s="61"/>
    </row>
    <row r="1230" spans="2:5" s="1" customFormat="1" ht="13.9" customHeight="1">
      <c r="B1230" s="57" t="s">
        <v>29</v>
      </c>
      <c r="C1230" s="57" t="s">
        <v>29</v>
      </c>
      <c r="D1230" s="57" t="s">
        <v>29</v>
      </c>
      <c r="E1230" s="61"/>
    </row>
    <row r="1231" spans="2:5" s="1" customFormat="1" ht="13.9" customHeight="1">
      <c r="B1231" s="57" t="s">
        <v>29</v>
      </c>
      <c r="C1231" s="57" t="s">
        <v>29</v>
      </c>
      <c r="D1231" s="57" t="s">
        <v>29</v>
      </c>
      <c r="E1231" s="61"/>
    </row>
    <row r="1232" spans="2:5" s="1" customFormat="1" ht="13.9" customHeight="1">
      <c r="B1232" s="57" t="s">
        <v>29</v>
      </c>
      <c r="C1232" s="57" t="s">
        <v>29</v>
      </c>
      <c r="D1232" s="57" t="s">
        <v>29</v>
      </c>
      <c r="E1232" s="61"/>
    </row>
    <row r="1233" spans="2:5" s="1" customFormat="1" ht="13.9" customHeight="1">
      <c r="B1233" s="57" t="s">
        <v>29</v>
      </c>
      <c r="C1233" s="57" t="s">
        <v>29</v>
      </c>
      <c r="D1233" s="57" t="s">
        <v>29</v>
      </c>
      <c r="E1233" s="61"/>
    </row>
    <row r="1234" spans="2:5" s="1" customFormat="1" ht="13.9" customHeight="1">
      <c r="B1234" s="57" t="s">
        <v>29</v>
      </c>
      <c r="C1234" s="57" t="s">
        <v>29</v>
      </c>
      <c r="D1234" s="57" t="s">
        <v>29</v>
      </c>
      <c r="E1234" s="61"/>
    </row>
    <row r="1235" spans="2:5" s="1" customFormat="1" ht="13.9" customHeight="1">
      <c r="B1235" s="57" t="s">
        <v>29</v>
      </c>
      <c r="C1235" s="57" t="s">
        <v>29</v>
      </c>
      <c r="D1235" s="57" t="s">
        <v>29</v>
      </c>
      <c r="E1235" s="61"/>
    </row>
    <row r="1236" spans="2:5" s="1" customFormat="1" ht="13.9" customHeight="1">
      <c r="B1236" s="57" t="s">
        <v>29</v>
      </c>
      <c r="C1236" s="57" t="s">
        <v>29</v>
      </c>
      <c r="D1236" s="57" t="s">
        <v>29</v>
      </c>
      <c r="E1236" s="61"/>
    </row>
    <row r="1237" spans="2:5" s="1" customFormat="1" ht="13.9" customHeight="1">
      <c r="B1237" s="57" t="s">
        <v>29</v>
      </c>
      <c r="C1237" s="57" t="s">
        <v>29</v>
      </c>
      <c r="D1237" s="57" t="s">
        <v>29</v>
      </c>
      <c r="E1237" s="61"/>
    </row>
    <row r="1238" spans="2:5" s="1" customFormat="1" ht="13.9" customHeight="1">
      <c r="B1238" s="57" t="s">
        <v>29</v>
      </c>
      <c r="C1238" s="57" t="s">
        <v>29</v>
      </c>
      <c r="D1238" s="57" t="s">
        <v>29</v>
      </c>
      <c r="E1238" s="61"/>
    </row>
    <row r="1239" spans="2:5" s="1" customFormat="1" ht="13.9" customHeight="1">
      <c r="B1239" s="57" t="s">
        <v>29</v>
      </c>
      <c r="C1239" s="57" t="s">
        <v>29</v>
      </c>
      <c r="D1239" s="57" t="s">
        <v>29</v>
      </c>
      <c r="E1239" s="61"/>
    </row>
    <row r="1240" spans="2:5" s="1" customFormat="1" ht="13.9" customHeight="1">
      <c r="B1240" s="57" t="s">
        <v>29</v>
      </c>
      <c r="C1240" s="57" t="s">
        <v>29</v>
      </c>
      <c r="D1240" s="57" t="s">
        <v>29</v>
      </c>
      <c r="E1240" s="61"/>
    </row>
    <row r="1241" spans="2:5" s="1" customFormat="1" ht="13.9" customHeight="1">
      <c r="B1241" s="57" t="s">
        <v>29</v>
      </c>
      <c r="C1241" s="57" t="s">
        <v>29</v>
      </c>
      <c r="D1241" s="57" t="s">
        <v>29</v>
      </c>
      <c r="E1241" s="61"/>
    </row>
    <row r="1242" spans="2:5" s="1" customFormat="1" ht="13.9" customHeight="1">
      <c r="B1242" s="57" t="s">
        <v>29</v>
      </c>
      <c r="C1242" s="57" t="s">
        <v>29</v>
      </c>
      <c r="D1242" s="57" t="s">
        <v>29</v>
      </c>
      <c r="E1242" s="61"/>
    </row>
    <row r="1243" spans="2:5" s="1" customFormat="1" ht="13.9" customHeight="1">
      <c r="B1243" s="57" t="s">
        <v>29</v>
      </c>
      <c r="C1243" s="57" t="s">
        <v>29</v>
      </c>
      <c r="D1243" s="57" t="s">
        <v>29</v>
      </c>
      <c r="E1243" s="61"/>
    </row>
    <row r="1244" spans="2:5" s="1" customFormat="1" ht="13.9" customHeight="1">
      <c r="B1244" s="57" t="s">
        <v>29</v>
      </c>
      <c r="C1244" s="57" t="s">
        <v>29</v>
      </c>
      <c r="D1244" s="57" t="s">
        <v>29</v>
      </c>
      <c r="E1244" s="61"/>
    </row>
    <row r="1245" spans="2:5" s="1" customFormat="1" ht="13.9" customHeight="1">
      <c r="B1245" s="57" t="s">
        <v>29</v>
      </c>
      <c r="C1245" s="57" t="s">
        <v>29</v>
      </c>
      <c r="D1245" s="57" t="s">
        <v>29</v>
      </c>
      <c r="E1245" s="61"/>
    </row>
    <row r="1246" spans="2:5" s="1" customFormat="1" ht="13.9" customHeight="1">
      <c r="B1246" s="57" t="s">
        <v>29</v>
      </c>
      <c r="C1246" s="57" t="s">
        <v>29</v>
      </c>
      <c r="D1246" s="57" t="s">
        <v>29</v>
      </c>
      <c r="E1246" s="61"/>
    </row>
    <row r="1247" spans="2:5" s="1" customFormat="1" ht="13.9" customHeight="1">
      <c r="B1247" s="57" t="s">
        <v>29</v>
      </c>
      <c r="C1247" s="57" t="s">
        <v>29</v>
      </c>
      <c r="D1247" s="57" t="s">
        <v>29</v>
      </c>
      <c r="E1247" s="61"/>
    </row>
    <row r="1248" spans="2:5" s="1" customFormat="1" ht="13.9" customHeight="1">
      <c r="B1248" s="57" t="s">
        <v>29</v>
      </c>
      <c r="C1248" s="57" t="s">
        <v>29</v>
      </c>
      <c r="D1248" s="57" t="s">
        <v>29</v>
      </c>
      <c r="E1248" s="61"/>
    </row>
    <row r="1249" spans="2:5" s="1" customFormat="1" ht="13.9" customHeight="1">
      <c r="B1249" s="57" t="s">
        <v>29</v>
      </c>
      <c r="C1249" s="57" t="s">
        <v>29</v>
      </c>
      <c r="D1249" s="57" t="s">
        <v>29</v>
      </c>
      <c r="E1249" s="61"/>
    </row>
    <row r="1250" spans="2:5" s="1" customFormat="1" ht="13.9" customHeight="1">
      <c r="B1250" s="57" t="s">
        <v>29</v>
      </c>
      <c r="C1250" s="57" t="s">
        <v>29</v>
      </c>
      <c r="D1250" s="57" t="s">
        <v>29</v>
      </c>
      <c r="E1250" s="61"/>
    </row>
    <row r="1251" spans="2:5" s="1" customFormat="1" ht="13.9" customHeight="1">
      <c r="B1251" s="57" t="s">
        <v>29</v>
      </c>
      <c r="C1251" s="57" t="s">
        <v>29</v>
      </c>
      <c r="D1251" s="57" t="s">
        <v>29</v>
      </c>
      <c r="E1251" s="61"/>
    </row>
    <row r="1252" spans="2:5" s="1" customFormat="1" ht="13.9" customHeight="1">
      <c r="B1252" s="57" t="s">
        <v>29</v>
      </c>
      <c r="C1252" s="57" t="s">
        <v>29</v>
      </c>
      <c r="D1252" s="57" t="s">
        <v>29</v>
      </c>
      <c r="E1252" s="61"/>
    </row>
    <row r="1253" spans="2:5" s="1" customFormat="1" ht="13.9" customHeight="1">
      <c r="B1253" s="57" t="s">
        <v>29</v>
      </c>
      <c r="C1253" s="57" t="s">
        <v>29</v>
      </c>
      <c r="D1253" s="57" t="s">
        <v>29</v>
      </c>
      <c r="E1253" s="61"/>
    </row>
    <row r="1254" spans="2:5" s="1" customFormat="1" ht="13.9" customHeight="1">
      <c r="B1254" s="57" t="s">
        <v>29</v>
      </c>
      <c r="C1254" s="57" t="s">
        <v>29</v>
      </c>
      <c r="D1254" s="57" t="s">
        <v>29</v>
      </c>
      <c r="E1254" s="61"/>
    </row>
    <row r="1255" spans="2:5" s="1" customFormat="1" ht="13.9" customHeight="1">
      <c r="B1255" s="57" t="s">
        <v>29</v>
      </c>
      <c r="C1255" s="57" t="s">
        <v>29</v>
      </c>
      <c r="D1255" s="57" t="s">
        <v>29</v>
      </c>
      <c r="E1255" s="61"/>
    </row>
    <row r="1256" spans="2:5" s="1" customFormat="1" ht="13.9" customHeight="1">
      <c r="B1256" s="57" t="s">
        <v>29</v>
      </c>
      <c r="C1256" s="57" t="s">
        <v>29</v>
      </c>
      <c r="D1256" s="57" t="s">
        <v>29</v>
      </c>
      <c r="E1256" s="61"/>
    </row>
    <row r="1257" spans="2:5" s="1" customFormat="1" ht="13.9" customHeight="1">
      <c r="B1257" s="57" t="s">
        <v>29</v>
      </c>
      <c r="C1257" s="57" t="s">
        <v>29</v>
      </c>
      <c r="D1257" s="57" t="s">
        <v>29</v>
      </c>
      <c r="E1257" s="61"/>
    </row>
    <row r="1258" spans="2:5" s="1" customFormat="1" ht="13.9" customHeight="1">
      <c r="B1258" s="57" t="s">
        <v>29</v>
      </c>
      <c r="C1258" s="57" t="s">
        <v>29</v>
      </c>
      <c r="D1258" s="57" t="s">
        <v>29</v>
      </c>
      <c r="E1258" s="61"/>
    </row>
    <row r="1259" spans="2:5" s="1" customFormat="1" ht="13.9" customHeight="1">
      <c r="B1259" s="57" t="s">
        <v>29</v>
      </c>
      <c r="C1259" s="57" t="s">
        <v>29</v>
      </c>
      <c r="D1259" s="57" t="s">
        <v>29</v>
      </c>
      <c r="E1259" s="61"/>
    </row>
    <row r="1260" spans="2:5" s="1" customFormat="1" ht="13.9" customHeight="1">
      <c r="B1260" s="57" t="s">
        <v>29</v>
      </c>
      <c r="C1260" s="57" t="s">
        <v>29</v>
      </c>
      <c r="D1260" s="57" t="s">
        <v>29</v>
      </c>
      <c r="E1260" s="61"/>
    </row>
    <row r="1261" spans="2:5" s="1" customFormat="1" ht="13.9" customHeight="1">
      <c r="B1261" s="57" t="s">
        <v>29</v>
      </c>
      <c r="C1261" s="57" t="s">
        <v>29</v>
      </c>
      <c r="D1261" s="57" t="s">
        <v>29</v>
      </c>
      <c r="E1261" s="61"/>
    </row>
    <row r="1262" spans="2:5" s="1" customFormat="1" ht="13.9" customHeight="1">
      <c r="B1262" s="57" t="s">
        <v>29</v>
      </c>
      <c r="C1262" s="57" t="s">
        <v>29</v>
      </c>
      <c r="D1262" s="57" t="s">
        <v>29</v>
      </c>
      <c r="E1262" s="61"/>
    </row>
    <row r="1263" spans="2:5" s="1" customFormat="1" ht="13.9" customHeight="1">
      <c r="B1263" s="57" t="s">
        <v>29</v>
      </c>
      <c r="C1263" s="57" t="s">
        <v>29</v>
      </c>
      <c r="D1263" s="57" t="s">
        <v>29</v>
      </c>
      <c r="E1263" s="61"/>
    </row>
    <row r="1264" spans="2:5" s="1" customFormat="1" ht="13.9" customHeight="1">
      <c r="B1264" s="57" t="s">
        <v>29</v>
      </c>
      <c r="C1264" s="57" t="s">
        <v>29</v>
      </c>
      <c r="D1264" s="57" t="s">
        <v>29</v>
      </c>
      <c r="E1264" s="61"/>
    </row>
    <row r="1265" spans="2:5" s="1" customFormat="1" ht="13.9" customHeight="1">
      <c r="B1265" s="57" t="s">
        <v>29</v>
      </c>
      <c r="C1265" s="57" t="s">
        <v>29</v>
      </c>
      <c r="D1265" s="57" t="s">
        <v>29</v>
      </c>
      <c r="E1265" s="61"/>
    </row>
    <row r="1266" spans="2:5" s="1" customFormat="1" ht="13.9" customHeight="1">
      <c r="B1266" s="57" t="s">
        <v>29</v>
      </c>
      <c r="C1266" s="57" t="s">
        <v>29</v>
      </c>
      <c r="D1266" s="57" t="s">
        <v>29</v>
      </c>
      <c r="E1266" s="61"/>
    </row>
    <row r="1267" spans="2:5" s="1" customFormat="1" ht="13.9" customHeight="1">
      <c r="B1267" s="57" t="s">
        <v>29</v>
      </c>
      <c r="C1267" s="57" t="s">
        <v>29</v>
      </c>
      <c r="D1267" s="57" t="s">
        <v>29</v>
      </c>
      <c r="E1267" s="61"/>
    </row>
    <row r="1268" spans="2:5" s="1" customFormat="1" ht="13.9" customHeight="1">
      <c r="B1268" s="57" t="s">
        <v>29</v>
      </c>
      <c r="C1268" s="57" t="s">
        <v>29</v>
      </c>
      <c r="D1268" s="57" t="s">
        <v>29</v>
      </c>
      <c r="E1268" s="61"/>
    </row>
    <row r="1269" spans="2:5" s="1" customFormat="1" ht="13.9" customHeight="1">
      <c r="B1269" s="57" t="s">
        <v>29</v>
      </c>
      <c r="C1269" s="57" t="s">
        <v>29</v>
      </c>
      <c r="D1269" s="57" t="s">
        <v>29</v>
      </c>
      <c r="E1269" s="61"/>
    </row>
    <row r="1270" spans="2:5" s="1" customFormat="1" ht="13.9" customHeight="1">
      <c r="B1270" s="57" t="s">
        <v>29</v>
      </c>
      <c r="C1270" s="57" t="s">
        <v>29</v>
      </c>
      <c r="D1270" s="57" t="s">
        <v>29</v>
      </c>
      <c r="E1270" s="61"/>
    </row>
    <row r="1271" spans="2:5" s="1" customFormat="1" ht="13.9" customHeight="1">
      <c r="B1271" s="57" t="s">
        <v>29</v>
      </c>
      <c r="C1271" s="57" t="s">
        <v>29</v>
      </c>
      <c r="D1271" s="57" t="s">
        <v>29</v>
      </c>
      <c r="E1271" s="61"/>
    </row>
    <row r="1272" spans="2:5" s="1" customFormat="1" ht="13.9" customHeight="1">
      <c r="B1272" s="57" t="s">
        <v>29</v>
      </c>
      <c r="C1272" s="57" t="s">
        <v>29</v>
      </c>
      <c r="D1272" s="57" t="s">
        <v>29</v>
      </c>
      <c r="E1272" s="61"/>
    </row>
    <row r="1273" spans="2:5" s="1" customFormat="1" ht="13.9" customHeight="1">
      <c r="B1273" s="57" t="s">
        <v>29</v>
      </c>
      <c r="C1273" s="57" t="s">
        <v>29</v>
      </c>
      <c r="D1273" s="57" t="s">
        <v>29</v>
      </c>
      <c r="E1273" s="61"/>
    </row>
    <row r="1274" spans="2:5" s="1" customFormat="1" ht="13.9" customHeight="1">
      <c r="B1274" s="57" t="s">
        <v>29</v>
      </c>
      <c r="C1274" s="57" t="s">
        <v>29</v>
      </c>
      <c r="D1274" s="57" t="s">
        <v>29</v>
      </c>
      <c r="E1274" s="61"/>
    </row>
    <row r="1275" spans="2:5" s="1" customFormat="1" ht="13.9" customHeight="1">
      <c r="B1275" s="57" t="s">
        <v>29</v>
      </c>
      <c r="C1275" s="57" t="s">
        <v>29</v>
      </c>
      <c r="D1275" s="57" t="s">
        <v>29</v>
      </c>
      <c r="E1275" s="61"/>
    </row>
    <row r="1276" spans="2:5" s="1" customFormat="1" ht="13.9" customHeight="1">
      <c r="B1276" s="57" t="s">
        <v>29</v>
      </c>
      <c r="C1276" s="57" t="s">
        <v>29</v>
      </c>
      <c r="D1276" s="57" t="s">
        <v>29</v>
      </c>
      <c r="E1276" s="61"/>
    </row>
    <row r="1277" spans="2:5" s="1" customFormat="1" ht="13.9" customHeight="1">
      <c r="B1277" s="57" t="s">
        <v>29</v>
      </c>
      <c r="C1277" s="57" t="s">
        <v>29</v>
      </c>
      <c r="D1277" s="57" t="s">
        <v>29</v>
      </c>
      <c r="E1277" s="61"/>
    </row>
    <row r="1278" spans="2:5" s="1" customFormat="1" ht="13.9" customHeight="1">
      <c r="B1278" s="57" t="s">
        <v>29</v>
      </c>
      <c r="C1278" s="57" t="s">
        <v>29</v>
      </c>
      <c r="D1278" s="57" t="s">
        <v>29</v>
      </c>
      <c r="E1278" s="61"/>
    </row>
    <row r="1279" spans="2:5" s="1" customFormat="1" ht="13.9" customHeight="1">
      <c r="B1279" s="57" t="s">
        <v>29</v>
      </c>
      <c r="C1279" s="57" t="s">
        <v>29</v>
      </c>
      <c r="D1279" s="57" t="s">
        <v>29</v>
      </c>
      <c r="E1279" s="61"/>
    </row>
    <row r="1280" spans="2:5" s="1" customFormat="1" ht="13.9" customHeight="1">
      <c r="B1280" s="57" t="s">
        <v>29</v>
      </c>
      <c r="C1280" s="57" t="s">
        <v>29</v>
      </c>
      <c r="D1280" s="57" t="s">
        <v>29</v>
      </c>
      <c r="E1280" s="61"/>
    </row>
    <row r="1281" spans="2:5" s="1" customFormat="1" ht="13.9" customHeight="1">
      <c r="B1281" s="57" t="s">
        <v>29</v>
      </c>
      <c r="C1281" s="57" t="s">
        <v>29</v>
      </c>
      <c r="D1281" s="57" t="s">
        <v>29</v>
      </c>
      <c r="E1281" s="61"/>
    </row>
    <row r="1282" spans="2:5" s="1" customFormat="1" ht="13.9" customHeight="1">
      <c r="B1282" s="57" t="s">
        <v>29</v>
      </c>
      <c r="C1282" s="57" t="s">
        <v>29</v>
      </c>
      <c r="D1282" s="57" t="s">
        <v>29</v>
      </c>
      <c r="E1282" s="61"/>
    </row>
    <row r="1283" spans="2:5" s="1" customFormat="1" ht="13.9" customHeight="1">
      <c r="B1283" s="57" t="s">
        <v>29</v>
      </c>
      <c r="C1283" s="57" t="s">
        <v>29</v>
      </c>
      <c r="D1283" s="57" t="s">
        <v>29</v>
      </c>
      <c r="E1283" s="61"/>
    </row>
    <row r="1284" spans="2:5" s="1" customFormat="1" ht="13.9" customHeight="1">
      <c r="B1284" s="57" t="s">
        <v>29</v>
      </c>
      <c r="C1284" s="57" t="s">
        <v>29</v>
      </c>
      <c r="D1284" s="57" t="s">
        <v>29</v>
      </c>
      <c r="E1284" s="61"/>
    </row>
    <row r="1285" spans="2:5" s="1" customFormat="1" ht="13.9" customHeight="1">
      <c r="B1285" s="57" t="s">
        <v>29</v>
      </c>
      <c r="C1285" s="57" t="s">
        <v>29</v>
      </c>
      <c r="D1285" s="57" t="s">
        <v>29</v>
      </c>
      <c r="E1285" s="61"/>
    </row>
    <row r="1286" spans="2:5" s="1" customFormat="1" ht="13.9" customHeight="1">
      <c r="B1286" s="57" t="s">
        <v>29</v>
      </c>
      <c r="C1286" s="57" t="s">
        <v>29</v>
      </c>
      <c r="D1286" s="57" t="s">
        <v>29</v>
      </c>
      <c r="E1286" s="61"/>
    </row>
    <row r="1287" spans="2:5" s="1" customFormat="1" ht="13.9" customHeight="1">
      <c r="B1287" s="57" t="s">
        <v>29</v>
      </c>
      <c r="C1287" s="57" t="s">
        <v>29</v>
      </c>
      <c r="D1287" s="57" t="s">
        <v>29</v>
      </c>
      <c r="E1287" s="61"/>
    </row>
    <row r="1288" spans="2:5" s="1" customFormat="1" ht="13.9" customHeight="1">
      <c r="B1288" s="57" t="s">
        <v>29</v>
      </c>
      <c r="C1288" s="57" t="s">
        <v>29</v>
      </c>
      <c r="D1288" s="57" t="s">
        <v>29</v>
      </c>
      <c r="E1288" s="61"/>
    </row>
    <row r="1289" spans="2:5" s="1" customFormat="1" ht="13.9" customHeight="1">
      <c r="B1289" s="57" t="s">
        <v>29</v>
      </c>
      <c r="C1289" s="57" t="s">
        <v>29</v>
      </c>
      <c r="D1289" s="57" t="s">
        <v>29</v>
      </c>
      <c r="E1289" s="61"/>
    </row>
    <row r="1290" spans="2:5" s="1" customFormat="1" ht="13.9" customHeight="1">
      <c r="B1290" s="57" t="s">
        <v>29</v>
      </c>
      <c r="C1290" s="57" t="s">
        <v>29</v>
      </c>
      <c r="D1290" s="57" t="s">
        <v>29</v>
      </c>
      <c r="E1290" s="61"/>
    </row>
    <row r="1291" spans="2:5" s="1" customFormat="1" ht="13.9" customHeight="1">
      <c r="B1291" s="57" t="s">
        <v>29</v>
      </c>
      <c r="C1291" s="57" t="s">
        <v>29</v>
      </c>
      <c r="D1291" s="57" t="s">
        <v>29</v>
      </c>
      <c r="E1291" s="61"/>
    </row>
    <row r="1292" spans="2:5" s="1" customFormat="1" ht="13.9" customHeight="1">
      <c r="B1292" s="57" t="s">
        <v>29</v>
      </c>
      <c r="C1292" s="57" t="s">
        <v>29</v>
      </c>
      <c r="D1292" s="57" t="s">
        <v>29</v>
      </c>
      <c r="E1292" s="61"/>
    </row>
    <row r="1293" spans="2:5" s="1" customFormat="1" ht="13.9" customHeight="1">
      <c r="B1293" s="57" t="s">
        <v>29</v>
      </c>
      <c r="C1293" s="57" t="s">
        <v>29</v>
      </c>
      <c r="D1293" s="57" t="s">
        <v>29</v>
      </c>
      <c r="E1293" s="61"/>
    </row>
    <row r="1294" spans="2:5" s="1" customFormat="1" ht="13.9" customHeight="1">
      <c r="B1294" s="57" t="s">
        <v>29</v>
      </c>
      <c r="C1294" s="57" t="s">
        <v>29</v>
      </c>
      <c r="D1294" s="57" t="s">
        <v>29</v>
      </c>
      <c r="E1294" s="61"/>
    </row>
    <row r="1295" spans="2:5" s="1" customFormat="1" ht="13.9" customHeight="1">
      <c r="B1295" s="57" t="s">
        <v>29</v>
      </c>
      <c r="C1295" s="57" t="s">
        <v>29</v>
      </c>
      <c r="D1295" s="57" t="s">
        <v>29</v>
      </c>
      <c r="E1295" s="61"/>
    </row>
    <row r="1296" spans="2:5" s="1" customFormat="1" ht="13.9" customHeight="1">
      <c r="B1296" s="57" t="s">
        <v>29</v>
      </c>
      <c r="C1296" s="57" t="s">
        <v>29</v>
      </c>
      <c r="D1296" s="57" t="s">
        <v>29</v>
      </c>
      <c r="E1296" s="61"/>
    </row>
    <row r="1297" spans="2:5" s="1" customFormat="1" ht="13.9" customHeight="1">
      <c r="B1297" s="57" t="s">
        <v>29</v>
      </c>
      <c r="C1297" s="57" t="s">
        <v>29</v>
      </c>
      <c r="D1297" s="57" t="s">
        <v>29</v>
      </c>
      <c r="E1297" s="61"/>
    </row>
    <row r="1298" spans="2:5" s="1" customFormat="1" ht="13.9" customHeight="1">
      <c r="B1298" s="57" t="s">
        <v>29</v>
      </c>
      <c r="C1298" s="57" t="s">
        <v>29</v>
      </c>
      <c r="D1298" s="57" t="s">
        <v>29</v>
      </c>
      <c r="E1298" s="61"/>
    </row>
    <row r="1299" spans="2:5" s="1" customFormat="1" ht="13.9" customHeight="1">
      <c r="B1299" s="57" t="s">
        <v>29</v>
      </c>
      <c r="C1299" s="57" t="s">
        <v>29</v>
      </c>
      <c r="D1299" s="57" t="s">
        <v>29</v>
      </c>
      <c r="E1299" s="61"/>
    </row>
    <row r="1300" spans="2:5" s="1" customFormat="1" ht="13.9" customHeight="1">
      <c r="B1300" s="57" t="s">
        <v>29</v>
      </c>
      <c r="C1300" s="57" t="s">
        <v>29</v>
      </c>
      <c r="D1300" s="57" t="s">
        <v>29</v>
      </c>
      <c r="E1300" s="61"/>
    </row>
    <row r="1301" spans="2:5" s="1" customFormat="1" ht="13.9" customHeight="1">
      <c r="B1301" s="57" t="s">
        <v>29</v>
      </c>
      <c r="C1301" s="57" t="s">
        <v>29</v>
      </c>
      <c r="D1301" s="57" t="s">
        <v>29</v>
      </c>
      <c r="E1301" s="61"/>
    </row>
    <row r="1302" spans="2:5" s="1" customFormat="1" ht="13.9" customHeight="1">
      <c r="B1302" s="57" t="s">
        <v>29</v>
      </c>
      <c r="C1302" s="57" t="s">
        <v>29</v>
      </c>
      <c r="D1302" s="57" t="s">
        <v>29</v>
      </c>
      <c r="E1302" s="61"/>
    </row>
    <row r="1303" spans="2:5" s="1" customFormat="1" ht="13.9" customHeight="1">
      <c r="B1303" s="57" t="s">
        <v>29</v>
      </c>
      <c r="C1303" s="57" t="s">
        <v>29</v>
      </c>
      <c r="D1303" s="57" t="s">
        <v>29</v>
      </c>
      <c r="E1303" s="61"/>
    </row>
    <row r="1304" spans="2:5" s="1" customFormat="1" ht="13.9" customHeight="1">
      <c r="B1304" s="57" t="s">
        <v>29</v>
      </c>
      <c r="C1304" s="57" t="s">
        <v>29</v>
      </c>
      <c r="D1304" s="57" t="s">
        <v>29</v>
      </c>
      <c r="E1304" s="61"/>
    </row>
    <row r="1305" spans="2:5" s="1" customFormat="1" ht="13.9" customHeight="1">
      <c r="B1305" s="57" t="s">
        <v>29</v>
      </c>
      <c r="C1305" s="57" t="s">
        <v>29</v>
      </c>
      <c r="D1305" s="57" t="s">
        <v>29</v>
      </c>
      <c r="E1305" s="61"/>
    </row>
    <row r="1306" spans="2:5" s="1" customFormat="1" ht="13.9" customHeight="1">
      <c r="B1306" s="57" t="s">
        <v>29</v>
      </c>
      <c r="C1306" s="57" t="s">
        <v>29</v>
      </c>
      <c r="D1306" s="57" t="s">
        <v>29</v>
      </c>
      <c r="E1306" s="61"/>
    </row>
    <row r="1307" spans="2:5" s="1" customFormat="1" ht="13.9" customHeight="1">
      <c r="B1307" s="57" t="s">
        <v>29</v>
      </c>
      <c r="C1307" s="57" t="s">
        <v>29</v>
      </c>
      <c r="D1307" s="57" t="s">
        <v>29</v>
      </c>
      <c r="E1307" s="61"/>
    </row>
    <row r="1308" spans="2:5" s="1" customFormat="1" ht="13.9" customHeight="1">
      <c r="B1308" s="57" t="s">
        <v>29</v>
      </c>
      <c r="C1308" s="57" t="s">
        <v>29</v>
      </c>
      <c r="D1308" s="57" t="s">
        <v>29</v>
      </c>
      <c r="E1308" s="61"/>
    </row>
    <row r="1309" spans="2:5" s="1" customFormat="1" ht="13.9" customHeight="1">
      <c r="B1309" s="57" t="s">
        <v>29</v>
      </c>
      <c r="C1309" s="57" t="s">
        <v>29</v>
      </c>
      <c r="D1309" s="57" t="s">
        <v>29</v>
      </c>
      <c r="E1309" s="61"/>
    </row>
    <row r="1310" spans="2:5" s="1" customFormat="1" ht="13.9" customHeight="1">
      <c r="B1310" s="57" t="s">
        <v>29</v>
      </c>
      <c r="C1310" s="57" t="s">
        <v>29</v>
      </c>
      <c r="D1310" s="57" t="s">
        <v>29</v>
      </c>
      <c r="E1310" s="61"/>
    </row>
    <row r="1311" spans="2:5" s="1" customFormat="1" ht="13.9" customHeight="1">
      <c r="B1311" s="57" t="s">
        <v>29</v>
      </c>
      <c r="C1311" s="57" t="s">
        <v>29</v>
      </c>
      <c r="D1311" s="57" t="s">
        <v>29</v>
      </c>
      <c r="E1311" s="61"/>
    </row>
    <row r="1312" spans="2:5" s="1" customFormat="1" ht="13.9" customHeight="1">
      <c r="B1312" s="57" t="s">
        <v>29</v>
      </c>
      <c r="C1312" s="57" t="s">
        <v>29</v>
      </c>
      <c r="D1312" s="57" t="s">
        <v>29</v>
      </c>
      <c r="E1312" s="61"/>
    </row>
    <row r="1313" spans="2:5" s="1" customFormat="1" ht="13.9" customHeight="1">
      <c r="B1313" s="57" t="s">
        <v>29</v>
      </c>
      <c r="C1313" s="57" t="s">
        <v>29</v>
      </c>
      <c r="D1313" s="57" t="s">
        <v>29</v>
      </c>
      <c r="E1313" s="61"/>
    </row>
    <row r="1314" spans="2:5" s="1" customFormat="1" ht="13.9" customHeight="1">
      <c r="B1314" s="57" t="s">
        <v>29</v>
      </c>
      <c r="C1314" s="57" t="s">
        <v>29</v>
      </c>
      <c r="D1314" s="57" t="s">
        <v>29</v>
      </c>
      <c r="E1314" s="61"/>
    </row>
    <row r="1315" spans="2:5" s="1" customFormat="1" ht="13.9" customHeight="1">
      <c r="B1315" s="57" t="s">
        <v>29</v>
      </c>
      <c r="C1315" s="57" t="s">
        <v>29</v>
      </c>
      <c r="D1315" s="57" t="s">
        <v>29</v>
      </c>
      <c r="E1315" s="61"/>
    </row>
    <row r="1316" spans="2:5" s="1" customFormat="1" ht="13.9" customHeight="1">
      <c r="B1316" s="57" t="s">
        <v>29</v>
      </c>
      <c r="C1316" s="57" t="s">
        <v>29</v>
      </c>
      <c r="D1316" s="57" t="s">
        <v>29</v>
      </c>
      <c r="E1316" s="61"/>
    </row>
    <row r="1317" spans="2:5" s="1" customFormat="1" ht="13.9" customHeight="1">
      <c r="B1317" s="57" t="s">
        <v>29</v>
      </c>
      <c r="C1317" s="57" t="s">
        <v>29</v>
      </c>
      <c r="D1317" s="57" t="s">
        <v>29</v>
      </c>
      <c r="E1317" s="61"/>
    </row>
    <row r="1318" spans="2:5" s="1" customFormat="1" ht="13.9" customHeight="1">
      <c r="B1318" s="57" t="s">
        <v>29</v>
      </c>
      <c r="C1318" s="57" t="s">
        <v>29</v>
      </c>
      <c r="D1318" s="57" t="s">
        <v>29</v>
      </c>
      <c r="E1318" s="61"/>
    </row>
    <row r="1319" spans="2:5" s="1" customFormat="1" ht="13.9" customHeight="1">
      <c r="B1319" s="57" t="s">
        <v>29</v>
      </c>
      <c r="C1319" s="57" t="s">
        <v>29</v>
      </c>
      <c r="D1319" s="57" t="s">
        <v>29</v>
      </c>
      <c r="E1319" s="61"/>
    </row>
    <row r="1320" spans="2:5" s="1" customFormat="1" ht="13.9" customHeight="1">
      <c r="B1320" s="57" t="s">
        <v>29</v>
      </c>
      <c r="C1320" s="57" t="s">
        <v>29</v>
      </c>
      <c r="D1320" s="57" t="s">
        <v>29</v>
      </c>
      <c r="E1320" s="61"/>
    </row>
    <row r="1321" spans="2:5" s="1" customFormat="1" ht="13.9" customHeight="1">
      <c r="B1321" s="57" t="s">
        <v>29</v>
      </c>
      <c r="C1321" s="57" t="s">
        <v>29</v>
      </c>
      <c r="D1321" s="57" t="s">
        <v>29</v>
      </c>
      <c r="E1321" s="61"/>
    </row>
    <row r="1322" spans="2:5" s="1" customFormat="1" ht="13.9" customHeight="1">
      <c r="B1322" s="57" t="s">
        <v>29</v>
      </c>
      <c r="C1322" s="57" t="s">
        <v>29</v>
      </c>
      <c r="D1322" s="57" t="s">
        <v>29</v>
      </c>
      <c r="E1322" s="61"/>
    </row>
    <row r="1323" spans="2:5" s="1" customFormat="1" ht="13.9" customHeight="1">
      <c r="B1323" s="57" t="s">
        <v>29</v>
      </c>
      <c r="C1323" s="57" t="s">
        <v>29</v>
      </c>
      <c r="D1323" s="57" t="s">
        <v>29</v>
      </c>
      <c r="E1323" s="61"/>
    </row>
    <row r="1324" spans="2:5" s="1" customFormat="1" ht="13.9" customHeight="1">
      <c r="B1324" s="57" t="s">
        <v>29</v>
      </c>
      <c r="C1324" s="57" t="s">
        <v>29</v>
      </c>
      <c r="D1324" s="57" t="s">
        <v>29</v>
      </c>
      <c r="E1324" s="61"/>
    </row>
    <row r="1325" spans="2:5" s="1" customFormat="1" ht="13.9" customHeight="1">
      <c r="B1325" s="57" t="s">
        <v>29</v>
      </c>
      <c r="C1325" s="57" t="s">
        <v>29</v>
      </c>
      <c r="D1325" s="57" t="s">
        <v>29</v>
      </c>
      <c r="E1325" s="61"/>
    </row>
    <row r="1326" spans="2:5" s="1" customFormat="1" ht="13.9" customHeight="1">
      <c r="B1326" s="57" t="s">
        <v>29</v>
      </c>
      <c r="C1326" s="57" t="s">
        <v>29</v>
      </c>
      <c r="D1326" s="57" t="s">
        <v>29</v>
      </c>
      <c r="E1326" s="61"/>
    </row>
    <row r="1327" spans="2:5" s="1" customFormat="1" ht="13.9" customHeight="1">
      <c r="B1327" s="57" t="s">
        <v>29</v>
      </c>
      <c r="C1327" s="57" t="s">
        <v>29</v>
      </c>
      <c r="D1327" s="57" t="s">
        <v>29</v>
      </c>
      <c r="E1327" s="61"/>
    </row>
    <row r="1328" spans="2:5" s="1" customFormat="1" ht="13.9" customHeight="1">
      <c r="B1328" s="57" t="s">
        <v>29</v>
      </c>
      <c r="C1328" s="57" t="s">
        <v>29</v>
      </c>
      <c r="D1328" s="57" t="s">
        <v>29</v>
      </c>
      <c r="E1328" s="61"/>
    </row>
    <row r="1329" spans="2:5" s="1" customFormat="1" ht="13.9" customHeight="1">
      <c r="B1329" s="57" t="s">
        <v>29</v>
      </c>
      <c r="C1329" s="57" t="s">
        <v>29</v>
      </c>
      <c r="D1329" s="57" t="s">
        <v>29</v>
      </c>
      <c r="E1329" s="61"/>
    </row>
    <row r="1330" spans="2:5" s="1" customFormat="1" ht="13.9" customHeight="1">
      <c r="B1330" s="57" t="s">
        <v>29</v>
      </c>
      <c r="C1330" s="57" t="s">
        <v>29</v>
      </c>
      <c r="D1330" s="57" t="s">
        <v>29</v>
      </c>
      <c r="E1330" s="61"/>
    </row>
    <row r="1331" spans="2:5" s="1" customFormat="1" ht="13.9" customHeight="1">
      <c r="B1331" s="57" t="s">
        <v>29</v>
      </c>
      <c r="C1331" s="57" t="s">
        <v>29</v>
      </c>
      <c r="D1331" s="57" t="s">
        <v>29</v>
      </c>
      <c r="E1331" s="61"/>
    </row>
    <row r="1332" spans="2:5" s="1" customFormat="1" ht="13.9" customHeight="1">
      <c r="B1332" s="57" t="s">
        <v>29</v>
      </c>
      <c r="C1332" s="57" t="s">
        <v>29</v>
      </c>
      <c r="D1332" s="57" t="s">
        <v>29</v>
      </c>
      <c r="E1332" s="61"/>
    </row>
    <row r="1333" spans="2:5" s="1" customFormat="1" ht="13.9" customHeight="1">
      <c r="B1333" s="57" t="s">
        <v>29</v>
      </c>
      <c r="C1333" s="57" t="s">
        <v>29</v>
      </c>
      <c r="D1333" s="57" t="s">
        <v>29</v>
      </c>
      <c r="E1333" s="61"/>
    </row>
    <row r="1334" spans="2:5" s="1" customFormat="1" ht="13.9" customHeight="1">
      <c r="B1334" s="57" t="s">
        <v>29</v>
      </c>
      <c r="C1334" s="57" t="s">
        <v>29</v>
      </c>
      <c r="D1334" s="57" t="s">
        <v>29</v>
      </c>
      <c r="E1334" s="61"/>
    </row>
    <row r="1335" spans="2:5" s="1" customFormat="1" ht="13.9" customHeight="1">
      <c r="B1335" s="57" t="s">
        <v>29</v>
      </c>
      <c r="C1335" s="57" t="s">
        <v>29</v>
      </c>
      <c r="D1335" s="57" t="s">
        <v>29</v>
      </c>
      <c r="E1335" s="61"/>
    </row>
    <row r="1336" spans="2:5" s="1" customFormat="1" ht="13.9" customHeight="1">
      <c r="B1336" s="57" t="s">
        <v>29</v>
      </c>
      <c r="C1336" s="57" t="s">
        <v>29</v>
      </c>
      <c r="D1336" s="57" t="s">
        <v>29</v>
      </c>
      <c r="E1336" s="61"/>
    </row>
    <row r="1337" spans="2:5" s="1" customFormat="1" ht="13.9" customHeight="1">
      <c r="B1337" s="57" t="s">
        <v>29</v>
      </c>
      <c r="C1337" s="57" t="s">
        <v>29</v>
      </c>
      <c r="D1337" s="57" t="s">
        <v>29</v>
      </c>
      <c r="E1337" s="61"/>
    </row>
    <row r="1338" spans="2:5" s="1" customFormat="1" ht="13.9" customHeight="1">
      <c r="B1338" s="57" t="s">
        <v>29</v>
      </c>
      <c r="C1338" s="57" t="s">
        <v>29</v>
      </c>
      <c r="D1338" s="57" t="s">
        <v>29</v>
      </c>
      <c r="E1338" s="61"/>
    </row>
    <row r="1339" spans="2:5" s="1" customFormat="1" ht="13.9" customHeight="1">
      <c r="B1339" s="57" t="s">
        <v>29</v>
      </c>
      <c r="C1339" s="57" t="s">
        <v>29</v>
      </c>
      <c r="D1339" s="57" t="s">
        <v>29</v>
      </c>
      <c r="E1339" s="61"/>
    </row>
    <row r="1340" spans="2:5" s="1" customFormat="1" ht="13.9" customHeight="1">
      <c r="B1340" s="57" t="s">
        <v>29</v>
      </c>
      <c r="C1340" s="57" t="s">
        <v>29</v>
      </c>
      <c r="D1340" s="57" t="s">
        <v>29</v>
      </c>
      <c r="E1340" s="61"/>
    </row>
    <row r="1341" spans="2:5" s="1" customFormat="1" ht="13.9" customHeight="1">
      <c r="B1341" s="57" t="s">
        <v>29</v>
      </c>
      <c r="C1341" s="57" t="s">
        <v>29</v>
      </c>
      <c r="D1341" s="57" t="s">
        <v>29</v>
      </c>
      <c r="E1341" s="61"/>
    </row>
    <row r="1342" spans="2:5" s="1" customFormat="1" ht="13.9" customHeight="1">
      <c r="B1342" s="57" t="s">
        <v>29</v>
      </c>
      <c r="C1342" s="57" t="s">
        <v>29</v>
      </c>
      <c r="D1342" s="57" t="s">
        <v>29</v>
      </c>
      <c r="E1342" s="61"/>
    </row>
    <row r="1343" spans="2:5" s="1" customFormat="1" ht="13.9" customHeight="1">
      <c r="B1343" s="57" t="s">
        <v>29</v>
      </c>
      <c r="C1343" s="57" t="s">
        <v>29</v>
      </c>
      <c r="D1343" s="57" t="s">
        <v>29</v>
      </c>
      <c r="E1343" s="61"/>
    </row>
    <row r="1344" spans="2:5" s="1" customFormat="1" ht="13.9" customHeight="1">
      <c r="B1344" s="57" t="s">
        <v>29</v>
      </c>
      <c r="C1344" s="57" t="s">
        <v>29</v>
      </c>
      <c r="D1344" s="57" t="s">
        <v>29</v>
      </c>
      <c r="E1344" s="61"/>
    </row>
    <row r="1345" spans="2:5" s="1" customFormat="1" ht="13.9" customHeight="1">
      <c r="B1345" s="57" t="s">
        <v>29</v>
      </c>
      <c r="C1345" s="57" t="s">
        <v>29</v>
      </c>
      <c r="D1345" s="57" t="s">
        <v>29</v>
      </c>
      <c r="E1345" s="61"/>
    </row>
    <row r="1346" spans="2:5" s="1" customFormat="1" ht="13.9" customHeight="1">
      <c r="B1346" s="57" t="s">
        <v>29</v>
      </c>
      <c r="C1346" s="57" t="s">
        <v>29</v>
      </c>
      <c r="D1346" s="57" t="s">
        <v>29</v>
      </c>
      <c r="E1346" s="61"/>
    </row>
    <row r="1347" spans="2:5" s="1" customFormat="1" ht="13.9" customHeight="1">
      <c r="B1347" s="57" t="s">
        <v>29</v>
      </c>
      <c r="C1347" s="57" t="s">
        <v>29</v>
      </c>
      <c r="D1347" s="57" t="s">
        <v>29</v>
      </c>
      <c r="E1347" s="61"/>
    </row>
    <row r="1348" spans="2:5" s="1" customFormat="1" ht="13.9" customHeight="1">
      <c r="B1348" s="57" t="s">
        <v>29</v>
      </c>
      <c r="C1348" s="57" t="s">
        <v>29</v>
      </c>
      <c r="D1348" s="57" t="s">
        <v>29</v>
      </c>
      <c r="E1348" s="61"/>
    </row>
    <row r="1349" spans="2:5" s="1" customFormat="1" ht="13.9" customHeight="1">
      <c r="B1349" s="57" t="s">
        <v>29</v>
      </c>
      <c r="C1349" s="57" t="s">
        <v>29</v>
      </c>
      <c r="D1349" s="57" t="s">
        <v>29</v>
      </c>
      <c r="E1349" s="61"/>
    </row>
    <row r="1350" spans="2:5" s="1" customFormat="1" ht="13.9" customHeight="1">
      <c r="B1350" s="57" t="s">
        <v>29</v>
      </c>
      <c r="C1350" s="57" t="s">
        <v>29</v>
      </c>
      <c r="D1350" s="57" t="s">
        <v>29</v>
      </c>
      <c r="E1350" s="61"/>
    </row>
    <row r="1351" spans="2:5" s="1" customFormat="1" ht="13.9" customHeight="1">
      <c r="B1351" s="57" t="s">
        <v>29</v>
      </c>
      <c r="C1351" s="57" t="s">
        <v>29</v>
      </c>
      <c r="D1351" s="57" t="s">
        <v>29</v>
      </c>
      <c r="E1351" s="61"/>
    </row>
    <row r="1352" spans="2:5" s="1" customFormat="1" ht="13.9" customHeight="1">
      <c r="B1352" s="57" t="s">
        <v>29</v>
      </c>
      <c r="C1352" s="57" t="s">
        <v>29</v>
      </c>
      <c r="D1352" s="57" t="s">
        <v>29</v>
      </c>
      <c r="E1352" s="61"/>
    </row>
    <row r="1353" spans="2:5" s="1" customFormat="1" ht="13.9" customHeight="1">
      <c r="B1353" s="57" t="s">
        <v>29</v>
      </c>
      <c r="C1353" s="57" t="s">
        <v>29</v>
      </c>
      <c r="D1353" s="57" t="s">
        <v>29</v>
      </c>
      <c r="E1353" s="61"/>
    </row>
    <row r="1354" spans="2:5" s="1" customFormat="1" ht="13.9" customHeight="1">
      <c r="B1354" s="57" t="s">
        <v>29</v>
      </c>
      <c r="C1354" s="57" t="s">
        <v>29</v>
      </c>
      <c r="D1354" s="57" t="s">
        <v>29</v>
      </c>
      <c r="E1354" s="61"/>
    </row>
    <row r="1355" spans="2:5" s="1" customFormat="1" ht="13.9" customHeight="1">
      <c r="B1355" s="57" t="s">
        <v>29</v>
      </c>
      <c r="C1355" s="57" t="s">
        <v>29</v>
      </c>
      <c r="D1355" s="57" t="s">
        <v>29</v>
      </c>
      <c r="E1355" s="61"/>
    </row>
    <row r="1356" spans="2:5" s="1" customFormat="1" ht="13.9" customHeight="1">
      <c r="B1356" s="57" t="s">
        <v>29</v>
      </c>
      <c r="C1356" s="57" t="s">
        <v>29</v>
      </c>
      <c r="D1356" s="57" t="s">
        <v>29</v>
      </c>
      <c r="E1356" s="61"/>
    </row>
    <row r="1357" spans="2:5" s="1" customFormat="1" ht="13.9" customHeight="1">
      <c r="B1357" s="57" t="s">
        <v>29</v>
      </c>
      <c r="C1357" s="57" t="s">
        <v>29</v>
      </c>
      <c r="D1357" s="57" t="s">
        <v>29</v>
      </c>
      <c r="E1357" s="61"/>
    </row>
    <row r="1358" spans="2:5" s="1" customFormat="1" ht="13.9" customHeight="1">
      <c r="B1358" s="57" t="s">
        <v>29</v>
      </c>
      <c r="C1358" s="57" t="s">
        <v>29</v>
      </c>
      <c r="D1358" s="57" t="s">
        <v>29</v>
      </c>
      <c r="E1358" s="61"/>
    </row>
    <row r="1359" spans="2:5" s="1" customFormat="1" ht="13.9" customHeight="1">
      <c r="B1359" s="57" t="s">
        <v>29</v>
      </c>
      <c r="C1359" s="57" t="s">
        <v>29</v>
      </c>
      <c r="D1359" s="57" t="s">
        <v>29</v>
      </c>
      <c r="E1359" s="61"/>
    </row>
    <row r="1360" spans="2:5" s="1" customFormat="1" ht="13.9" customHeight="1">
      <c r="B1360" s="57" t="s">
        <v>29</v>
      </c>
      <c r="C1360" s="57" t="s">
        <v>29</v>
      </c>
      <c r="D1360" s="57" t="s">
        <v>29</v>
      </c>
      <c r="E1360" s="61"/>
    </row>
    <row r="1361" spans="2:5" s="1" customFormat="1" ht="13.9" customHeight="1">
      <c r="B1361" s="57" t="s">
        <v>29</v>
      </c>
      <c r="C1361" s="57" t="s">
        <v>29</v>
      </c>
      <c r="D1361" s="57" t="s">
        <v>29</v>
      </c>
      <c r="E1361" s="61"/>
    </row>
    <row r="1362" spans="2:5" s="1" customFormat="1" ht="13.9" customHeight="1">
      <c r="B1362" s="57" t="s">
        <v>29</v>
      </c>
      <c r="C1362" s="57" t="s">
        <v>29</v>
      </c>
      <c r="D1362" s="57" t="s">
        <v>29</v>
      </c>
      <c r="E1362" s="61"/>
    </row>
    <row r="1363" spans="2:5" s="1" customFormat="1" ht="13.9" customHeight="1">
      <c r="B1363" s="57" t="s">
        <v>29</v>
      </c>
      <c r="C1363" s="57" t="s">
        <v>29</v>
      </c>
      <c r="D1363" s="57" t="s">
        <v>29</v>
      </c>
      <c r="E1363" s="61"/>
    </row>
    <row r="1364" spans="2:5" s="1" customFormat="1" ht="13.9" customHeight="1">
      <c r="B1364" s="57" t="s">
        <v>29</v>
      </c>
      <c r="C1364" s="57" t="s">
        <v>29</v>
      </c>
      <c r="D1364" s="57" t="s">
        <v>29</v>
      </c>
      <c r="E1364" s="61"/>
    </row>
    <row r="1365" spans="2:5" s="1" customFormat="1" ht="13.9" customHeight="1">
      <c r="B1365" s="57" t="s">
        <v>29</v>
      </c>
      <c r="C1365" s="57" t="s">
        <v>29</v>
      </c>
      <c r="D1365" s="57" t="s">
        <v>29</v>
      </c>
      <c r="E1365" s="61"/>
    </row>
    <row r="1366" spans="2:5" s="1" customFormat="1" ht="13.9" customHeight="1">
      <c r="B1366" s="57" t="s">
        <v>29</v>
      </c>
      <c r="C1366" s="57" t="s">
        <v>29</v>
      </c>
      <c r="D1366" s="57" t="s">
        <v>29</v>
      </c>
      <c r="E1366" s="61"/>
    </row>
    <row r="1367" spans="2:5" s="1" customFormat="1" ht="13.9" customHeight="1">
      <c r="B1367" s="57" t="s">
        <v>29</v>
      </c>
      <c r="C1367" s="57" t="s">
        <v>29</v>
      </c>
      <c r="D1367" s="57" t="s">
        <v>29</v>
      </c>
      <c r="E1367" s="61"/>
    </row>
    <row r="1368" spans="2:5" s="1" customFormat="1" ht="13.9" customHeight="1">
      <c r="B1368" s="57" t="s">
        <v>29</v>
      </c>
      <c r="C1368" s="57" t="s">
        <v>29</v>
      </c>
      <c r="D1368" s="57" t="s">
        <v>29</v>
      </c>
      <c r="E1368" s="61"/>
    </row>
    <row r="1369" spans="2:5" s="1" customFormat="1" ht="13.9" customHeight="1">
      <c r="B1369" s="57" t="s">
        <v>29</v>
      </c>
      <c r="C1369" s="57" t="s">
        <v>29</v>
      </c>
      <c r="D1369" s="57" t="s">
        <v>29</v>
      </c>
      <c r="E1369" s="61"/>
    </row>
    <row r="1370" spans="2:5" s="1" customFormat="1" ht="13.9" customHeight="1">
      <c r="B1370" s="57" t="s">
        <v>29</v>
      </c>
      <c r="C1370" s="57" t="s">
        <v>29</v>
      </c>
      <c r="D1370" s="57" t="s">
        <v>29</v>
      </c>
      <c r="E1370" s="61"/>
    </row>
    <row r="1371" spans="2:5" s="1" customFormat="1" ht="13.9" customHeight="1">
      <c r="B1371" s="57" t="s">
        <v>29</v>
      </c>
      <c r="C1371" s="57" t="s">
        <v>29</v>
      </c>
      <c r="D1371" s="57" t="s">
        <v>29</v>
      </c>
      <c r="E1371" s="61"/>
    </row>
    <row r="1372" spans="2:5" s="1" customFormat="1" ht="13.9" customHeight="1">
      <c r="B1372" s="57" t="s">
        <v>29</v>
      </c>
      <c r="C1372" s="57" t="s">
        <v>29</v>
      </c>
      <c r="D1372" s="57" t="s">
        <v>29</v>
      </c>
      <c r="E1372" s="61"/>
    </row>
    <row r="1373" spans="2:5" s="1" customFormat="1" ht="13.9" customHeight="1">
      <c r="B1373" s="57" t="s">
        <v>29</v>
      </c>
      <c r="C1373" s="57" t="s">
        <v>29</v>
      </c>
      <c r="D1373" s="57" t="s">
        <v>29</v>
      </c>
      <c r="E1373" s="61"/>
    </row>
    <row r="1374" spans="2:5" s="1" customFormat="1" ht="13.9" customHeight="1">
      <c r="B1374" s="57" t="s">
        <v>29</v>
      </c>
      <c r="C1374" s="57" t="s">
        <v>29</v>
      </c>
      <c r="D1374" s="57" t="s">
        <v>29</v>
      </c>
      <c r="E1374" s="61"/>
    </row>
    <row r="1375" spans="2:5" s="1" customFormat="1" ht="13.9" customHeight="1">
      <c r="B1375" s="57" t="s">
        <v>29</v>
      </c>
      <c r="C1375" s="57" t="s">
        <v>29</v>
      </c>
      <c r="D1375" s="57" t="s">
        <v>29</v>
      </c>
      <c r="E1375" s="61"/>
    </row>
    <row r="1376" spans="2:5" s="1" customFormat="1" ht="13.9" customHeight="1">
      <c r="B1376" s="57" t="s">
        <v>29</v>
      </c>
      <c r="C1376" s="57" t="s">
        <v>29</v>
      </c>
      <c r="D1376" s="57" t="s">
        <v>29</v>
      </c>
      <c r="E1376" s="61"/>
    </row>
    <row r="1377" spans="2:5" s="1" customFormat="1" ht="13.9" customHeight="1">
      <c r="B1377" s="57" t="s">
        <v>29</v>
      </c>
      <c r="C1377" s="57" t="s">
        <v>29</v>
      </c>
      <c r="D1377" s="57" t="s">
        <v>29</v>
      </c>
      <c r="E1377" s="61"/>
    </row>
    <row r="1378" spans="2:5" s="1" customFormat="1" ht="13.9" customHeight="1">
      <c r="B1378" s="57" t="s">
        <v>29</v>
      </c>
      <c r="C1378" s="57" t="s">
        <v>29</v>
      </c>
      <c r="D1378" s="57" t="s">
        <v>29</v>
      </c>
      <c r="E1378" s="61"/>
    </row>
    <row r="1379" spans="2:5" s="1" customFormat="1" ht="13.9" customHeight="1">
      <c r="B1379" s="57" t="s">
        <v>29</v>
      </c>
      <c r="C1379" s="57" t="s">
        <v>29</v>
      </c>
      <c r="D1379" s="57" t="s">
        <v>29</v>
      </c>
      <c r="E1379" s="61"/>
    </row>
    <row r="1380" spans="2:5" s="1" customFormat="1" ht="13.9" customHeight="1">
      <c r="B1380" s="57" t="s">
        <v>29</v>
      </c>
      <c r="C1380" s="57" t="s">
        <v>29</v>
      </c>
      <c r="D1380" s="57" t="s">
        <v>29</v>
      </c>
      <c r="E1380" s="61"/>
    </row>
    <row r="1381" spans="2:5" s="1" customFormat="1" ht="13.9" customHeight="1">
      <c r="B1381" s="57" t="s">
        <v>29</v>
      </c>
      <c r="C1381" s="57" t="s">
        <v>29</v>
      </c>
      <c r="D1381" s="57" t="s">
        <v>29</v>
      </c>
      <c r="E1381" s="61"/>
    </row>
    <row r="1382" spans="2:5" s="1" customFormat="1" ht="13.9" customHeight="1">
      <c r="B1382" s="57" t="s">
        <v>29</v>
      </c>
      <c r="C1382" s="57" t="s">
        <v>29</v>
      </c>
      <c r="D1382" s="57" t="s">
        <v>29</v>
      </c>
      <c r="E1382" s="61"/>
    </row>
    <row r="1383" spans="2:5" s="1" customFormat="1" ht="13.9" customHeight="1">
      <c r="B1383" s="57" t="s">
        <v>29</v>
      </c>
      <c r="C1383" s="57" t="s">
        <v>29</v>
      </c>
      <c r="D1383" s="57" t="s">
        <v>29</v>
      </c>
      <c r="E1383" s="61"/>
    </row>
    <row r="1384" spans="2:5" s="1" customFormat="1" ht="13.9" customHeight="1">
      <c r="B1384" s="57" t="s">
        <v>29</v>
      </c>
      <c r="C1384" s="57" t="s">
        <v>29</v>
      </c>
      <c r="D1384" s="57" t="s">
        <v>29</v>
      </c>
      <c r="E1384" s="61"/>
    </row>
    <row r="1385" spans="2:5" s="1" customFormat="1" ht="13.9" customHeight="1">
      <c r="B1385" s="57" t="s">
        <v>29</v>
      </c>
      <c r="C1385" s="57" t="s">
        <v>29</v>
      </c>
      <c r="D1385" s="57" t="s">
        <v>29</v>
      </c>
      <c r="E1385" s="61"/>
    </row>
    <row r="1386" spans="2:5" s="1" customFormat="1" ht="13.9" customHeight="1">
      <c r="B1386" s="57" t="s">
        <v>29</v>
      </c>
      <c r="C1386" s="57" t="s">
        <v>29</v>
      </c>
      <c r="D1386" s="57" t="s">
        <v>29</v>
      </c>
      <c r="E1386" s="61"/>
    </row>
    <row r="1387" spans="2:5" s="1" customFormat="1" ht="13.9" customHeight="1">
      <c r="B1387" s="57" t="s">
        <v>29</v>
      </c>
      <c r="C1387" s="57" t="s">
        <v>29</v>
      </c>
      <c r="D1387" s="57" t="s">
        <v>29</v>
      </c>
      <c r="E1387" s="61"/>
    </row>
    <row r="1388" spans="2:5" s="1" customFormat="1" ht="13.9" customHeight="1">
      <c r="B1388" s="57" t="s">
        <v>29</v>
      </c>
      <c r="C1388" s="57" t="s">
        <v>29</v>
      </c>
      <c r="D1388" s="57" t="s">
        <v>29</v>
      </c>
      <c r="E1388" s="61"/>
    </row>
    <row r="1389" spans="2:5" s="1" customFormat="1" ht="13.9" customHeight="1">
      <c r="B1389" s="57" t="s">
        <v>29</v>
      </c>
      <c r="C1389" s="57" t="s">
        <v>29</v>
      </c>
      <c r="D1389" s="57" t="s">
        <v>29</v>
      </c>
      <c r="E1389" s="61"/>
    </row>
    <row r="1390" spans="2:5" s="1" customFormat="1" ht="13.9" customHeight="1">
      <c r="B1390" s="57" t="s">
        <v>29</v>
      </c>
      <c r="C1390" s="57" t="s">
        <v>29</v>
      </c>
      <c r="D1390" s="57" t="s">
        <v>29</v>
      </c>
      <c r="E1390" s="61"/>
    </row>
    <row r="1391" spans="2:5" s="1" customFormat="1" ht="13.9" customHeight="1">
      <c r="B1391" s="57" t="s">
        <v>29</v>
      </c>
      <c r="C1391" s="57" t="s">
        <v>29</v>
      </c>
      <c r="D1391" s="57" t="s">
        <v>29</v>
      </c>
      <c r="E1391" s="61"/>
    </row>
    <row r="1392" spans="2:5" s="1" customFormat="1" ht="13.9" customHeight="1">
      <c r="B1392" s="57" t="s">
        <v>29</v>
      </c>
      <c r="C1392" s="57" t="s">
        <v>29</v>
      </c>
      <c r="D1392" s="57" t="s">
        <v>29</v>
      </c>
      <c r="E1392" s="61"/>
    </row>
    <row r="1393" spans="2:5" s="1" customFormat="1" ht="13.9" customHeight="1">
      <c r="B1393" s="57" t="s">
        <v>29</v>
      </c>
      <c r="C1393" s="57" t="s">
        <v>29</v>
      </c>
      <c r="D1393" s="57" t="s">
        <v>29</v>
      </c>
      <c r="E1393" s="61"/>
    </row>
    <row r="1394" spans="2:5" s="1" customFormat="1" ht="13.9" customHeight="1">
      <c r="B1394" s="57" t="s">
        <v>29</v>
      </c>
      <c r="C1394" s="57" t="s">
        <v>29</v>
      </c>
      <c r="D1394" s="57" t="s">
        <v>29</v>
      </c>
      <c r="E1394" s="61"/>
    </row>
    <row r="1395" spans="2:5" s="1" customFormat="1" ht="13.9" customHeight="1">
      <c r="B1395" s="57" t="s">
        <v>29</v>
      </c>
      <c r="C1395" s="57" t="s">
        <v>29</v>
      </c>
      <c r="D1395" s="57" t="s">
        <v>29</v>
      </c>
      <c r="E1395" s="61"/>
    </row>
    <row r="1396" spans="2:5" s="1" customFormat="1" ht="13.9" customHeight="1">
      <c r="B1396" s="57" t="s">
        <v>29</v>
      </c>
      <c r="C1396" s="57" t="s">
        <v>29</v>
      </c>
      <c r="D1396" s="57" t="s">
        <v>29</v>
      </c>
      <c r="E1396" s="61"/>
    </row>
    <row r="1397" spans="2:5" s="1" customFormat="1" ht="13.9" customHeight="1">
      <c r="B1397" s="57" t="s">
        <v>29</v>
      </c>
      <c r="C1397" s="57" t="s">
        <v>29</v>
      </c>
      <c r="D1397" s="57" t="s">
        <v>29</v>
      </c>
      <c r="E1397" s="61"/>
    </row>
    <row r="1398" spans="2:5" s="1" customFormat="1" ht="13.9" customHeight="1">
      <c r="B1398" s="57" t="s">
        <v>29</v>
      </c>
      <c r="C1398" s="57" t="s">
        <v>29</v>
      </c>
      <c r="D1398" s="57" t="s">
        <v>29</v>
      </c>
      <c r="E1398" s="61"/>
    </row>
    <row r="1399" spans="2:5" s="1" customFormat="1" ht="13.9" customHeight="1">
      <c r="B1399" s="57" t="s">
        <v>29</v>
      </c>
      <c r="C1399" s="57" t="s">
        <v>29</v>
      </c>
      <c r="D1399" s="57" t="s">
        <v>29</v>
      </c>
      <c r="E1399" s="61"/>
    </row>
    <row r="1400" spans="2:5" s="1" customFormat="1" ht="13.9" customHeight="1">
      <c r="B1400" s="57" t="s">
        <v>29</v>
      </c>
      <c r="C1400" s="57" t="s">
        <v>29</v>
      </c>
      <c r="D1400" s="57" t="s">
        <v>29</v>
      </c>
      <c r="E1400" s="61"/>
    </row>
    <row r="1401" spans="2:5" s="1" customFormat="1" ht="13.9" customHeight="1">
      <c r="B1401" s="57" t="s">
        <v>29</v>
      </c>
      <c r="C1401" s="57" t="s">
        <v>29</v>
      </c>
      <c r="D1401" s="57" t="s">
        <v>29</v>
      </c>
      <c r="E1401" s="61"/>
    </row>
    <row r="1402" spans="2:5" s="1" customFormat="1" ht="13.9" customHeight="1">
      <c r="B1402" s="57" t="s">
        <v>29</v>
      </c>
      <c r="C1402" s="57" t="s">
        <v>29</v>
      </c>
      <c r="D1402" s="57" t="s">
        <v>29</v>
      </c>
      <c r="E1402" s="61"/>
    </row>
    <row r="1403" spans="2:5" s="1" customFormat="1" ht="13.9" customHeight="1">
      <c r="B1403" s="57" t="s">
        <v>29</v>
      </c>
      <c r="C1403" s="57" t="s">
        <v>29</v>
      </c>
      <c r="D1403" s="57" t="s">
        <v>29</v>
      </c>
      <c r="E1403" s="61"/>
    </row>
    <row r="1404" spans="2:5" s="1" customFormat="1" ht="13.9" customHeight="1">
      <c r="B1404" s="57" t="s">
        <v>29</v>
      </c>
      <c r="C1404" s="57" t="s">
        <v>29</v>
      </c>
      <c r="D1404" s="57" t="s">
        <v>29</v>
      </c>
      <c r="E1404" s="61"/>
    </row>
    <row r="1405" spans="2:5" s="1" customFormat="1" ht="13.9" customHeight="1">
      <c r="B1405" s="57" t="s">
        <v>29</v>
      </c>
      <c r="C1405" s="57" t="s">
        <v>29</v>
      </c>
      <c r="D1405" s="57" t="s">
        <v>29</v>
      </c>
      <c r="E1405" s="61"/>
    </row>
    <row r="1406" spans="2:5" s="1" customFormat="1" ht="13.9" customHeight="1">
      <c r="B1406" s="57" t="s">
        <v>29</v>
      </c>
      <c r="C1406" s="57" t="s">
        <v>29</v>
      </c>
      <c r="D1406" s="57" t="s">
        <v>29</v>
      </c>
      <c r="E1406" s="61"/>
    </row>
    <row r="1407" spans="2:5" s="1" customFormat="1" ht="13.9" customHeight="1">
      <c r="B1407" s="57" t="s">
        <v>29</v>
      </c>
      <c r="C1407" s="57" t="s">
        <v>29</v>
      </c>
      <c r="D1407" s="57" t="s">
        <v>29</v>
      </c>
      <c r="E1407" s="61"/>
    </row>
    <row r="1408" spans="2:5" s="1" customFormat="1" ht="13.9" customHeight="1">
      <c r="B1408" s="57" t="s">
        <v>29</v>
      </c>
      <c r="C1408" s="57" t="s">
        <v>29</v>
      </c>
      <c r="D1408" s="57" t="s">
        <v>29</v>
      </c>
      <c r="E1408" s="61"/>
    </row>
    <row r="1409" spans="2:5" s="1" customFormat="1" ht="13.9" customHeight="1">
      <c r="B1409" s="57" t="s">
        <v>29</v>
      </c>
      <c r="C1409" s="57" t="s">
        <v>29</v>
      </c>
      <c r="D1409" s="57" t="s">
        <v>29</v>
      </c>
      <c r="E1409" s="61"/>
    </row>
    <row r="1410" spans="2:5" s="1" customFormat="1" ht="13.9" customHeight="1">
      <c r="B1410" s="57" t="s">
        <v>29</v>
      </c>
      <c r="C1410" s="57" t="s">
        <v>29</v>
      </c>
      <c r="D1410" s="57" t="s">
        <v>29</v>
      </c>
      <c r="E1410" s="61"/>
    </row>
    <row r="1411" spans="2:5" s="1" customFormat="1" ht="13.9" customHeight="1">
      <c r="B1411" s="57" t="s">
        <v>29</v>
      </c>
      <c r="C1411" s="57" t="s">
        <v>29</v>
      </c>
      <c r="D1411" s="57" t="s">
        <v>29</v>
      </c>
      <c r="E1411" s="61"/>
    </row>
    <row r="1412" spans="2:5" s="1" customFormat="1" ht="13.9" customHeight="1">
      <c r="B1412" s="57" t="s">
        <v>29</v>
      </c>
      <c r="C1412" s="57" t="s">
        <v>29</v>
      </c>
      <c r="D1412" s="57" t="s">
        <v>29</v>
      </c>
      <c r="E1412" s="61"/>
    </row>
    <row r="1413" spans="2:5" s="1" customFormat="1" ht="13.9" customHeight="1">
      <c r="B1413" s="57" t="s">
        <v>29</v>
      </c>
      <c r="C1413" s="57" t="s">
        <v>29</v>
      </c>
      <c r="D1413" s="57" t="s">
        <v>29</v>
      </c>
      <c r="E1413" s="61"/>
    </row>
    <row r="1414" spans="2:5" s="1" customFormat="1" ht="13.9" customHeight="1">
      <c r="B1414" s="57" t="s">
        <v>29</v>
      </c>
      <c r="C1414" s="57" t="s">
        <v>29</v>
      </c>
      <c r="D1414" s="57" t="s">
        <v>29</v>
      </c>
      <c r="E1414" s="61"/>
    </row>
    <row r="1415" spans="2:5" s="1" customFormat="1" ht="13.9" customHeight="1">
      <c r="B1415" s="57" t="s">
        <v>29</v>
      </c>
      <c r="C1415" s="57" t="s">
        <v>29</v>
      </c>
      <c r="D1415" s="57" t="s">
        <v>29</v>
      </c>
      <c r="E1415" s="61"/>
    </row>
    <row r="1416" spans="2:5" s="1" customFormat="1" ht="13.9" customHeight="1">
      <c r="B1416" s="57" t="s">
        <v>29</v>
      </c>
      <c r="C1416" s="57" t="s">
        <v>29</v>
      </c>
      <c r="D1416" s="57" t="s">
        <v>29</v>
      </c>
      <c r="E1416" s="61"/>
    </row>
    <row r="1417" spans="2:5" s="1" customFormat="1" ht="13.9" customHeight="1">
      <c r="B1417" s="57" t="s">
        <v>29</v>
      </c>
      <c r="C1417" s="57" t="s">
        <v>29</v>
      </c>
      <c r="D1417" s="57" t="s">
        <v>29</v>
      </c>
      <c r="E1417" s="61"/>
    </row>
    <row r="1418" spans="2:5" s="1" customFormat="1" ht="13.9" customHeight="1">
      <c r="B1418" s="57" t="s">
        <v>29</v>
      </c>
      <c r="C1418" s="57" t="s">
        <v>29</v>
      </c>
      <c r="D1418" s="57" t="s">
        <v>29</v>
      </c>
      <c r="E1418" s="61"/>
    </row>
    <row r="1419" spans="2:5" s="1" customFormat="1" ht="13.9" customHeight="1">
      <c r="B1419" s="57" t="s">
        <v>29</v>
      </c>
      <c r="C1419" s="57" t="s">
        <v>29</v>
      </c>
      <c r="D1419" s="57" t="s">
        <v>29</v>
      </c>
      <c r="E1419" s="61"/>
    </row>
    <row r="1420" spans="2:5" s="1" customFormat="1" ht="13.9" customHeight="1">
      <c r="B1420" s="57" t="s">
        <v>29</v>
      </c>
      <c r="C1420" s="57" t="s">
        <v>29</v>
      </c>
      <c r="D1420" s="57" t="s">
        <v>29</v>
      </c>
      <c r="E1420" s="61"/>
    </row>
    <row r="1421" spans="2:5" s="1" customFormat="1" ht="13.9" customHeight="1">
      <c r="B1421" s="57" t="s">
        <v>29</v>
      </c>
      <c r="C1421" s="57" t="s">
        <v>29</v>
      </c>
      <c r="D1421" s="57" t="s">
        <v>29</v>
      </c>
      <c r="E1421" s="61"/>
    </row>
    <row r="1422" spans="2:5" s="1" customFormat="1" ht="13.9" customHeight="1">
      <c r="B1422" s="57" t="s">
        <v>29</v>
      </c>
      <c r="C1422" s="57" t="s">
        <v>29</v>
      </c>
      <c r="D1422" s="57" t="s">
        <v>29</v>
      </c>
      <c r="E1422" s="61"/>
    </row>
    <row r="1423" spans="2:5" s="1" customFormat="1" ht="13.9" customHeight="1">
      <c r="B1423" s="57" t="s">
        <v>29</v>
      </c>
      <c r="C1423" s="57" t="s">
        <v>29</v>
      </c>
      <c r="D1423" s="57" t="s">
        <v>29</v>
      </c>
      <c r="E1423" s="61"/>
    </row>
    <row r="1424" spans="2:5" s="1" customFormat="1" ht="13.9" customHeight="1">
      <c r="B1424" s="57" t="s">
        <v>29</v>
      </c>
      <c r="C1424" s="57" t="s">
        <v>29</v>
      </c>
      <c r="D1424" s="57" t="s">
        <v>29</v>
      </c>
      <c r="E1424" s="61"/>
    </row>
    <row r="1425" spans="2:5" s="1" customFormat="1" ht="13.9" customHeight="1">
      <c r="B1425" s="57" t="s">
        <v>29</v>
      </c>
      <c r="C1425" s="57" t="s">
        <v>29</v>
      </c>
      <c r="D1425" s="57" t="s">
        <v>29</v>
      </c>
      <c r="E1425" s="61"/>
    </row>
    <row r="1426" spans="2:5" s="1" customFormat="1" ht="13.9" customHeight="1">
      <c r="B1426" s="57" t="s">
        <v>29</v>
      </c>
      <c r="C1426" s="57" t="s">
        <v>29</v>
      </c>
      <c r="D1426" s="57" t="s">
        <v>29</v>
      </c>
      <c r="E1426" s="61"/>
    </row>
    <row r="1427" spans="2:5" s="1" customFormat="1" ht="13.9" customHeight="1">
      <c r="B1427" s="57" t="s">
        <v>29</v>
      </c>
      <c r="C1427" s="57" t="s">
        <v>29</v>
      </c>
      <c r="D1427" s="57" t="s">
        <v>29</v>
      </c>
      <c r="E1427" s="61"/>
    </row>
    <row r="1428" spans="2:5" s="1" customFormat="1" ht="13.9" customHeight="1">
      <c r="B1428" s="57" t="s">
        <v>29</v>
      </c>
      <c r="C1428" s="57" t="s">
        <v>29</v>
      </c>
      <c r="D1428" s="57" t="s">
        <v>29</v>
      </c>
      <c r="E1428" s="61"/>
    </row>
    <row r="1429" spans="2:5" s="1" customFormat="1" ht="13.9" customHeight="1">
      <c r="B1429" s="57" t="s">
        <v>29</v>
      </c>
      <c r="C1429" s="57" t="s">
        <v>29</v>
      </c>
      <c r="D1429" s="57" t="s">
        <v>29</v>
      </c>
      <c r="E1429" s="61"/>
    </row>
    <row r="1430" spans="2:5" s="1" customFormat="1" ht="13.9" customHeight="1">
      <c r="B1430" s="57" t="s">
        <v>29</v>
      </c>
      <c r="C1430" s="57" t="s">
        <v>29</v>
      </c>
      <c r="D1430" s="57" t="s">
        <v>29</v>
      </c>
      <c r="E1430" s="61"/>
    </row>
    <row r="1431" spans="2:5" s="1" customFormat="1" ht="13.9" customHeight="1">
      <c r="B1431" s="57" t="s">
        <v>29</v>
      </c>
      <c r="C1431" s="57" t="s">
        <v>29</v>
      </c>
      <c r="D1431" s="57" t="s">
        <v>29</v>
      </c>
      <c r="E1431" s="61"/>
    </row>
    <row r="1432" spans="2:5" s="1" customFormat="1" ht="13.9" customHeight="1">
      <c r="B1432" s="57" t="s">
        <v>29</v>
      </c>
      <c r="C1432" s="57" t="s">
        <v>29</v>
      </c>
      <c r="D1432" s="57" t="s">
        <v>29</v>
      </c>
      <c r="E1432" s="61"/>
    </row>
    <row r="1433" spans="2:5" s="1" customFormat="1" ht="13.9" customHeight="1">
      <c r="B1433" s="57" t="s">
        <v>29</v>
      </c>
      <c r="C1433" s="57" t="s">
        <v>29</v>
      </c>
      <c r="D1433" s="57" t="s">
        <v>29</v>
      </c>
      <c r="E1433" s="61"/>
    </row>
    <row r="1434" spans="2:5" s="1" customFormat="1" ht="13.9" customHeight="1">
      <c r="B1434" s="57" t="s">
        <v>29</v>
      </c>
      <c r="C1434" s="57" t="s">
        <v>29</v>
      </c>
      <c r="D1434" s="57" t="s">
        <v>29</v>
      </c>
      <c r="E1434" s="61"/>
    </row>
    <row r="1435" spans="2:5" s="1" customFormat="1" ht="13.9" customHeight="1">
      <c r="B1435" s="57" t="s">
        <v>29</v>
      </c>
      <c r="C1435" s="57" t="s">
        <v>29</v>
      </c>
      <c r="D1435" s="57" t="s">
        <v>29</v>
      </c>
      <c r="E1435" s="61"/>
    </row>
    <row r="1436" spans="2:5" s="1" customFormat="1" ht="13.9" customHeight="1">
      <c r="B1436" s="57" t="s">
        <v>29</v>
      </c>
      <c r="C1436" s="57" t="s">
        <v>29</v>
      </c>
      <c r="D1436" s="57" t="s">
        <v>29</v>
      </c>
      <c r="E1436" s="61"/>
    </row>
    <row r="1437" spans="2:5" s="1" customFormat="1" ht="13.9" customHeight="1">
      <c r="B1437" s="57" t="s">
        <v>29</v>
      </c>
      <c r="C1437" s="57" t="s">
        <v>29</v>
      </c>
      <c r="D1437" s="57" t="s">
        <v>29</v>
      </c>
      <c r="E1437" s="61"/>
    </row>
    <row r="1438" spans="2:5" s="1" customFormat="1" ht="13.9" customHeight="1">
      <c r="B1438" s="57" t="s">
        <v>29</v>
      </c>
      <c r="C1438" s="57" t="s">
        <v>29</v>
      </c>
      <c r="D1438" s="57" t="s">
        <v>29</v>
      </c>
      <c r="E1438" s="61"/>
    </row>
    <row r="1439" spans="2:5" s="1" customFormat="1" ht="13.9" customHeight="1">
      <c r="B1439" s="57" t="s">
        <v>29</v>
      </c>
      <c r="C1439" s="57" t="s">
        <v>29</v>
      </c>
      <c r="D1439" s="57" t="s">
        <v>29</v>
      </c>
      <c r="E1439" s="61"/>
    </row>
    <row r="1440" spans="2:5" s="1" customFormat="1" ht="13.9" customHeight="1">
      <c r="B1440" s="57" t="s">
        <v>29</v>
      </c>
      <c r="C1440" s="57" t="s">
        <v>29</v>
      </c>
      <c r="D1440" s="57" t="s">
        <v>29</v>
      </c>
      <c r="E1440" s="61"/>
    </row>
    <row r="1441" spans="2:5" s="1" customFormat="1" ht="13.9" customHeight="1">
      <c r="B1441" s="57" t="s">
        <v>29</v>
      </c>
      <c r="C1441" s="57" t="s">
        <v>29</v>
      </c>
      <c r="D1441" s="57" t="s">
        <v>29</v>
      </c>
      <c r="E1441" s="61"/>
    </row>
    <row r="1442" spans="2:5" s="1" customFormat="1" ht="13.9" customHeight="1">
      <c r="B1442" s="57" t="s">
        <v>29</v>
      </c>
      <c r="C1442" s="57" t="s">
        <v>29</v>
      </c>
      <c r="D1442" s="57" t="s">
        <v>29</v>
      </c>
      <c r="E1442" s="61"/>
    </row>
    <row r="1443" spans="2:5" s="1" customFormat="1" ht="13.9" customHeight="1">
      <c r="B1443" s="57" t="s">
        <v>29</v>
      </c>
      <c r="C1443" s="57" t="s">
        <v>29</v>
      </c>
      <c r="D1443" s="57" t="s">
        <v>29</v>
      </c>
      <c r="E1443" s="61"/>
    </row>
    <row r="1444" spans="2:5" s="1" customFormat="1" ht="13.9" customHeight="1">
      <c r="B1444" s="57" t="s">
        <v>29</v>
      </c>
      <c r="C1444" s="57" t="s">
        <v>29</v>
      </c>
      <c r="D1444" s="57" t="s">
        <v>29</v>
      </c>
      <c r="E1444" s="61"/>
    </row>
    <row r="1445" spans="2:5" s="1" customFormat="1" ht="13.9" customHeight="1">
      <c r="B1445" s="57" t="s">
        <v>29</v>
      </c>
      <c r="C1445" s="57" t="s">
        <v>29</v>
      </c>
      <c r="D1445" s="57" t="s">
        <v>29</v>
      </c>
      <c r="E1445" s="61"/>
    </row>
    <row r="1446" spans="2:5" s="1" customFormat="1" ht="13.9" customHeight="1">
      <c r="B1446" s="57" t="s">
        <v>29</v>
      </c>
      <c r="C1446" s="57" t="s">
        <v>29</v>
      </c>
      <c r="D1446" s="57" t="s">
        <v>29</v>
      </c>
      <c r="E1446" s="61"/>
    </row>
    <row r="1447" spans="2:5" s="1" customFormat="1" ht="13.9" customHeight="1">
      <c r="B1447" s="57" t="s">
        <v>29</v>
      </c>
      <c r="C1447" s="57" t="s">
        <v>29</v>
      </c>
      <c r="D1447" s="57" t="s">
        <v>29</v>
      </c>
      <c r="E1447" s="61"/>
    </row>
    <row r="1448" spans="2:5" s="1" customFormat="1" ht="13.9" customHeight="1">
      <c r="B1448" s="57" t="s">
        <v>29</v>
      </c>
      <c r="C1448" s="57" t="s">
        <v>29</v>
      </c>
      <c r="D1448" s="57" t="s">
        <v>29</v>
      </c>
      <c r="E1448" s="61"/>
    </row>
    <row r="1449" spans="2:5" s="1" customFormat="1" ht="13.9" customHeight="1">
      <c r="B1449" s="57" t="s">
        <v>29</v>
      </c>
      <c r="C1449" s="57" t="s">
        <v>29</v>
      </c>
      <c r="D1449" s="57" t="s">
        <v>29</v>
      </c>
      <c r="E1449" s="61"/>
    </row>
    <row r="1450" spans="2:5" s="1" customFormat="1" ht="13.9" customHeight="1">
      <c r="B1450" s="57" t="s">
        <v>29</v>
      </c>
      <c r="C1450" s="57" t="s">
        <v>29</v>
      </c>
      <c r="D1450" s="57" t="s">
        <v>29</v>
      </c>
      <c r="E1450" s="61"/>
    </row>
    <row r="1451" spans="2:5" s="1" customFormat="1" ht="13.9" customHeight="1">
      <c r="B1451" s="57" t="s">
        <v>29</v>
      </c>
      <c r="C1451" s="57" t="s">
        <v>29</v>
      </c>
      <c r="D1451" s="57" t="s">
        <v>29</v>
      </c>
      <c r="E1451" s="61"/>
    </row>
    <row r="1452" spans="2:5" s="1" customFormat="1" ht="13.9" customHeight="1">
      <c r="B1452" s="57" t="s">
        <v>29</v>
      </c>
      <c r="C1452" s="57" t="s">
        <v>29</v>
      </c>
      <c r="D1452" s="57" t="s">
        <v>29</v>
      </c>
      <c r="E1452" s="61"/>
    </row>
    <row r="1453" spans="2:5" s="1" customFormat="1" ht="13.9" customHeight="1">
      <c r="B1453" s="57" t="s">
        <v>29</v>
      </c>
      <c r="C1453" s="57" t="s">
        <v>29</v>
      </c>
      <c r="D1453" s="57" t="s">
        <v>29</v>
      </c>
      <c r="E1453" s="61"/>
    </row>
    <row r="1454" spans="2:5" s="1" customFormat="1" ht="13.9" customHeight="1">
      <c r="B1454" s="57" t="s">
        <v>29</v>
      </c>
      <c r="C1454" s="57" t="s">
        <v>29</v>
      </c>
      <c r="D1454" s="57" t="s">
        <v>29</v>
      </c>
      <c r="E1454" s="61"/>
    </row>
    <row r="1455" spans="2:5" s="1" customFormat="1" ht="13.9" customHeight="1">
      <c r="B1455" s="57" t="s">
        <v>29</v>
      </c>
      <c r="C1455" s="57" t="s">
        <v>29</v>
      </c>
      <c r="D1455" s="57" t="s">
        <v>29</v>
      </c>
      <c r="E1455" s="61"/>
    </row>
    <row r="1456" spans="2:5" s="1" customFormat="1" ht="13.9" customHeight="1">
      <c r="B1456" s="57" t="s">
        <v>29</v>
      </c>
      <c r="C1456" s="57" t="s">
        <v>29</v>
      </c>
      <c r="D1456" s="57" t="s">
        <v>29</v>
      </c>
      <c r="E1456" s="61"/>
    </row>
    <row r="1457" spans="2:5" s="1" customFormat="1" ht="13.9" customHeight="1">
      <c r="B1457" s="57" t="s">
        <v>29</v>
      </c>
      <c r="C1457" s="57" t="s">
        <v>29</v>
      </c>
      <c r="D1457" s="57" t="s">
        <v>29</v>
      </c>
      <c r="E1457" s="61"/>
    </row>
    <row r="1458" spans="2:5" s="1" customFormat="1" ht="13.9" customHeight="1">
      <c r="B1458" s="57" t="s">
        <v>29</v>
      </c>
      <c r="C1458" s="57" t="s">
        <v>29</v>
      </c>
      <c r="D1458" s="57" t="s">
        <v>29</v>
      </c>
      <c r="E1458" s="61"/>
    </row>
    <row r="1459" spans="2:5" s="1" customFormat="1" ht="13.9" customHeight="1">
      <c r="B1459" s="57" t="s">
        <v>29</v>
      </c>
      <c r="C1459" s="57" t="s">
        <v>29</v>
      </c>
      <c r="D1459" s="57" t="s">
        <v>29</v>
      </c>
      <c r="E1459" s="61"/>
    </row>
    <row r="1460" spans="2:5" s="1" customFormat="1" ht="13.9" customHeight="1">
      <c r="B1460" s="57" t="s">
        <v>29</v>
      </c>
      <c r="C1460" s="57" t="s">
        <v>29</v>
      </c>
      <c r="D1460" s="57" t="s">
        <v>29</v>
      </c>
      <c r="E1460" s="61"/>
    </row>
    <row r="1461" spans="2:5" s="1" customFormat="1" ht="13.9" customHeight="1">
      <c r="B1461" s="57" t="s">
        <v>29</v>
      </c>
      <c r="C1461" s="57" t="s">
        <v>29</v>
      </c>
      <c r="D1461" s="57" t="s">
        <v>29</v>
      </c>
      <c r="E1461" s="61"/>
    </row>
    <row r="1462" spans="2:5" s="1" customFormat="1" ht="13.9" customHeight="1">
      <c r="B1462" s="57" t="s">
        <v>29</v>
      </c>
      <c r="C1462" s="57" t="s">
        <v>29</v>
      </c>
      <c r="D1462" s="57" t="s">
        <v>29</v>
      </c>
      <c r="E1462" s="61"/>
    </row>
    <row r="1463" spans="2:5" s="1" customFormat="1" ht="13.9" customHeight="1">
      <c r="B1463" s="57" t="s">
        <v>29</v>
      </c>
      <c r="C1463" s="57" t="s">
        <v>29</v>
      </c>
      <c r="D1463" s="57" t="s">
        <v>29</v>
      </c>
      <c r="E1463" s="61"/>
    </row>
    <row r="1464" spans="2:5" s="1" customFormat="1" ht="13.9" customHeight="1">
      <c r="B1464" s="57" t="s">
        <v>29</v>
      </c>
      <c r="C1464" s="57" t="s">
        <v>29</v>
      </c>
      <c r="D1464" s="57" t="s">
        <v>29</v>
      </c>
      <c r="E1464" s="61"/>
    </row>
    <row r="1465" spans="2:5" s="1" customFormat="1" ht="13.9" customHeight="1">
      <c r="B1465" s="57" t="s">
        <v>29</v>
      </c>
      <c r="C1465" s="57" t="s">
        <v>29</v>
      </c>
      <c r="D1465" s="57" t="s">
        <v>29</v>
      </c>
      <c r="E1465" s="61"/>
    </row>
    <row r="1466" spans="2:5" s="1" customFormat="1" ht="13.9" customHeight="1">
      <c r="B1466" s="57" t="s">
        <v>29</v>
      </c>
      <c r="C1466" s="57" t="s">
        <v>29</v>
      </c>
      <c r="D1466" s="57" t="s">
        <v>29</v>
      </c>
      <c r="E1466" s="61"/>
    </row>
    <row r="1467" spans="2:5" s="1" customFormat="1" ht="13.9" customHeight="1">
      <c r="B1467" s="57" t="s">
        <v>29</v>
      </c>
      <c r="C1467" s="57" t="s">
        <v>29</v>
      </c>
      <c r="D1467" s="57" t="s">
        <v>29</v>
      </c>
      <c r="E1467" s="61"/>
    </row>
    <row r="1468" spans="2:5" s="1" customFormat="1" ht="13.9" customHeight="1">
      <c r="B1468" s="57" t="s">
        <v>29</v>
      </c>
      <c r="C1468" s="57" t="s">
        <v>29</v>
      </c>
      <c r="D1468" s="57" t="s">
        <v>29</v>
      </c>
      <c r="E1468" s="61"/>
    </row>
    <row r="1469" spans="2:5" s="1" customFormat="1" ht="13.9" customHeight="1">
      <c r="B1469" s="57" t="s">
        <v>29</v>
      </c>
      <c r="C1469" s="57" t="s">
        <v>29</v>
      </c>
      <c r="D1469" s="57" t="s">
        <v>29</v>
      </c>
      <c r="E1469" s="61"/>
    </row>
    <row r="1470" spans="2:5" s="1" customFormat="1" ht="13.9" customHeight="1">
      <c r="B1470" s="57" t="s">
        <v>29</v>
      </c>
      <c r="C1470" s="57" t="s">
        <v>29</v>
      </c>
      <c r="D1470" s="57" t="s">
        <v>29</v>
      </c>
      <c r="E1470" s="61"/>
    </row>
    <row r="1471" spans="2:5" s="1" customFormat="1" ht="13.9" customHeight="1">
      <c r="B1471" s="57" t="s">
        <v>29</v>
      </c>
      <c r="C1471" s="57" t="s">
        <v>29</v>
      </c>
      <c r="D1471" s="57" t="s">
        <v>29</v>
      </c>
      <c r="E1471" s="61"/>
    </row>
    <row r="1472" spans="2:5" s="1" customFormat="1" ht="13.9" customHeight="1">
      <c r="B1472" s="57" t="s">
        <v>29</v>
      </c>
      <c r="C1472" s="57" t="s">
        <v>29</v>
      </c>
      <c r="D1472" s="57" t="s">
        <v>29</v>
      </c>
      <c r="E1472" s="61"/>
    </row>
    <row r="1473" spans="2:5" s="1" customFormat="1" ht="13.9" customHeight="1">
      <c r="B1473" s="57" t="s">
        <v>29</v>
      </c>
      <c r="C1473" s="57" t="s">
        <v>29</v>
      </c>
      <c r="D1473" s="57" t="s">
        <v>29</v>
      </c>
      <c r="E1473" s="61"/>
    </row>
    <row r="1474" spans="2:5" s="1" customFormat="1" ht="13.9" customHeight="1">
      <c r="B1474" s="57" t="s">
        <v>29</v>
      </c>
      <c r="C1474" s="57" t="s">
        <v>29</v>
      </c>
      <c r="D1474" s="57" t="s">
        <v>29</v>
      </c>
      <c r="E1474" s="61"/>
    </row>
    <row r="1475" spans="2:5" s="1" customFormat="1" ht="13.9" customHeight="1">
      <c r="B1475" s="57" t="s">
        <v>29</v>
      </c>
      <c r="C1475" s="57" t="s">
        <v>29</v>
      </c>
      <c r="D1475" s="57" t="s">
        <v>29</v>
      </c>
      <c r="E1475" s="61"/>
    </row>
    <row r="1476" spans="2:5" s="1" customFormat="1" ht="13.9" customHeight="1">
      <c r="B1476" s="57" t="s">
        <v>29</v>
      </c>
      <c r="C1476" s="57" t="s">
        <v>29</v>
      </c>
      <c r="D1476" s="57" t="s">
        <v>29</v>
      </c>
      <c r="E1476" s="61"/>
    </row>
    <row r="1477" spans="2:5" s="1" customFormat="1" ht="13.9" customHeight="1">
      <c r="B1477" s="57" t="s">
        <v>29</v>
      </c>
      <c r="C1477" s="57" t="s">
        <v>29</v>
      </c>
      <c r="D1477" s="57" t="s">
        <v>29</v>
      </c>
      <c r="E1477" s="61"/>
    </row>
    <row r="1478" spans="2:5" s="1" customFormat="1" ht="13.9" customHeight="1">
      <c r="B1478" s="57" t="s">
        <v>29</v>
      </c>
      <c r="C1478" s="57" t="s">
        <v>29</v>
      </c>
      <c r="D1478" s="57" t="s">
        <v>29</v>
      </c>
      <c r="E1478" s="61"/>
    </row>
    <row r="1479" spans="2:5" s="1" customFormat="1" ht="13.9" customHeight="1">
      <c r="B1479" s="57" t="s">
        <v>29</v>
      </c>
      <c r="C1479" s="57" t="s">
        <v>29</v>
      </c>
      <c r="D1479" s="57" t="s">
        <v>29</v>
      </c>
      <c r="E1479" s="61"/>
    </row>
    <row r="1480" spans="2:5" s="1" customFormat="1" ht="13.9" customHeight="1">
      <c r="B1480" s="57" t="s">
        <v>29</v>
      </c>
      <c r="C1480" s="57" t="s">
        <v>29</v>
      </c>
      <c r="D1480" s="57" t="s">
        <v>29</v>
      </c>
      <c r="E1480" s="61"/>
    </row>
    <row r="1481" spans="2:5" s="1" customFormat="1" ht="13.9" customHeight="1">
      <c r="B1481" s="57" t="s">
        <v>29</v>
      </c>
      <c r="C1481" s="57" t="s">
        <v>29</v>
      </c>
      <c r="D1481" s="57" t="s">
        <v>29</v>
      </c>
      <c r="E1481" s="61"/>
    </row>
    <row r="1482" spans="2:5" s="1" customFormat="1" ht="13.9" customHeight="1">
      <c r="B1482" s="57" t="s">
        <v>29</v>
      </c>
      <c r="C1482" s="57" t="s">
        <v>29</v>
      </c>
      <c r="D1482" s="57" t="s">
        <v>29</v>
      </c>
      <c r="E1482" s="61"/>
    </row>
    <row r="1483" spans="2:5" s="1" customFormat="1" ht="13.9" customHeight="1">
      <c r="B1483" s="57" t="s">
        <v>29</v>
      </c>
      <c r="C1483" s="57" t="s">
        <v>29</v>
      </c>
      <c r="D1483" s="57" t="s">
        <v>29</v>
      </c>
      <c r="E1483" s="61"/>
    </row>
    <row r="1484" spans="2:5" s="1" customFormat="1" ht="13.9" customHeight="1">
      <c r="B1484" s="57" t="s">
        <v>29</v>
      </c>
      <c r="C1484" s="57" t="s">
        <v>29</v>
      </c>
      <c r="D1484" s="57" t="s">
        <v>29</v>
      </c>
      <c r="E1484" s="61"/>
    </row>
    <row r="1485" spans="2:5" s="1" customFormat="1" ht="13.9" customHeight="1">
      <c r="B1485" s="57" t="s">
        <v>29</v>
      </c>
      <c r="C1485" s="57" t="s">
        <v>29</v>
      </c>
      <c r="D1485" s="57" t="s">
        <v>29</v>
      </c>
      <c r="E1485" s="61"/>
    </row>
    <row r="1486" spans="2:5" s="1" customFormat="1" ht="13.9" customHeight="1">
      <c r="B1486" s="57" t="s">
        <v>29</v>
      </c>
      <c r="C1486" s="57" t="s">
        <v>29</v>
      </c>
      <c r="D1486" s="57" t="s">
        <v>29</v>
      </c>
      <c r="E1486" s="61"/>
    </row>
    <row r="1487" spans="2:5" s="1" customFormat="1" ht="13.9" customHeight="1">
      <c r="B1487" s="57" t="s">
        <v>29</v>
      </c>
      <c r="C1487" s="57" t="s">
        <v>29</v>
      </c>
      <c r="D1487" s="57" t="s">
        <v>29</v>
      </c>
      <c r="E1487" s="61"/>
    </row>
    <row r="1488" spans="2:5" s="1" customFormat="1" ht="13.9" customHeight="1">
      <c r="B1488" s="57" t="s">
        <v>29</v>
      </c>
      <c r="C1488" s="57" t="s">
        <v>29</v>
      </c>
      <c r="D1488" s="57" t="s">
        <v>29</v>
      </c>
      <c r="E1488" s="61"/>
    </row>
    <row r="1489" spans="2:5" s="1" customFormat="1" ht="13.9" customHeight="1">
      <c r="B1489" s="57" t="s">
        <v>29</v>
      </c>
      <c r="C1489" s="57" t="s">
        <v>29</v>
      </c>
      <c r="D1489" s="57" t="s">
        <v>29</v>
      </c>
      <c r="E1489" s="61"/>
    </row>
    <row r="1490" spans="2:5" s="1" customFormat="1" ht="13.9" customHeight="1">
      <c r="B1490" s="57" t="s">
        <v>29</v>
      </c>
      <c r="C1490" s="57" t="s">
        <v>29</v>
      </c>
      <c r="D1490" s="57" t="s">
        <v>29</v>
      </c>
      <c r="E1490" s="61"/>
    </row>
    <row r="1491" spans="2:5" s="1" customFormat="1" ht="13.9" customHeight="1">
      <c r="B1491" s="57" t="s">
        <v>29</v>
      </c>
      <c r="C1491" s="57" t="s">
        <v>29</v>
      </c>
      <c r="D1491" s="57" t="s">
        <v>29</v>
      </c>
      <c r="E1491" s="61"/>
    </row>
    <row r="1492" spans="2:5" s="1" customFormat="1" ht="13.9" customHeight="1">
      <c r="B1492" s="57" t="s">
        <v>29</v>
      </c>
      <c r="C1492" s="57" t="s">
        <v>29</v>
      </c>
      <c r="D1492" s="57" t="s">
        <v>29</v>
      </c>
      <c r="E1492" s="61"/>
    </row>
    <row r="1493" spans="2:5" s="1" customFormat="1" ht="13.9" customHeight="1">
      <c r="E1493" s="61"/>
    </row>
    <row r="1494" spans="2:5" s="1" customFormat="1" ht="13.9" customHeight="1">
      <c r="E1494" s="61"/>
    </row>
    <row r="1495" spans="2:5" s="1" customFormat="1" ht="13.9" customHeight="1">
      <c r="E1495" s="61"/>
    </row>
    <row r="1496" spans="2:5" s="1" customFormat="1" ht="13.9" customHeight="1">
      <c r="E1496" s="61"/>
    </row>
    <row r="1497" spans="2:5" s="1" customFormat="1" ht="13.9" customHeight="1">
      <c r="E1497" s="61"/>
    </row>
    <row r="1498" spans="2:5" s="1" customFormat="1" ht="13.9" customHeight="1">
      <c r="E1498" s="61"/>
    </row>
    <row r="1499" spans="2:5" s="1" customFormat="1" ht="13.9" customHeight="1">
      <c r="E1499" s="61"/>
    </row>
    <row r="1500" spans="2:5" s="1" customFormat="1" ht="13.9" customHeight="1">
      <c r="E1500" s="61"/>
    </row>
    <row r="1501" spans="2:5" s="1" customFormat="1" ht="13.9" customHeight="1">
      <c r="E1501" s="61"/>
    </row>
    <row r="1502" spans="2:5" s="1" customFormat="1" ht="13.9" customHeight="1">
      <c r="E1502" s="61"/>
    </row>
    <row r="1503" spans="2:5" s="1" customFormat="1" ht="13.9" customHeight="1">
      <c r="E1503" s="61"/>
    </row>
    <row r="1504" spans="2:5" s="1" customFormat="1" ht="13.9" customHeight="1">
      <c r="E1504" s="61"/>
    </row>
    <row r="1505" spans="5:5" s="1" customFormat="1" ht="13.9" customHeight="1">
      <c r="E1505" s="61"/>
    </row>
    <row r="1506" spans="5:5" s="1" customFormat="1" ht="13.9" customHeight="1">
      <c r="E1506" s="61"/>
    </row>
    <row r="1507" spans="5:5" s="1" customFormat="1" ht="13.9" customHeight="1">
      <c r="E1507" s="61"/>
    </row>
    <row r="1508" spans="5:5" s="1" customFormat="1" ht="13.9" customHeight="1">
      <c r="E1508" s="61"/>
    </row>
    <row r="1509" spans="5:5" s="1" customFormat="1" ht="13.9" customHeight="1">
      <c r="E1509" s="61"/>
    </row>
    <row r="1510" spans="5:5" s="1" customFormat="1" ht="13.9" customHeight="1">
      <c r="E1510" s="61"/>
    </row>
    <row r="1511" spans="5:5" s="1" customFormat="1" ht="13.9" customHeight="1">
      <c r="E1511" s="61"/>
    </row>
    <row r="1512" spans="5:5" s="1" customFormat="1" ht="13.9" customHeight="1">
      <c r="E1512" s="61"/>
    </row>
    <row r="1513" spans="5:5" s="1" customFormat="1" ht="13.9" customHeight="1">
      <c r="E1513" s="61"/>
    </row>
    <row r="1514" spans="5:5" s="1" customFormat="1" ht="13.9" customHeight="1">
      <c r="E1514" s="61"/>
    </row>
    <row r="1515" spans="5:5" s="1" customFormat="1" ht="13.9" customHeight="1">
      <c r="E1515" s="61"/>
    </row>
    <row r="1516" spans="5:5" s="1" customFormat="1" ht="13.9" customHeight="1">
      <c r="E1516" s="61"/>
    </row>
    <row r="1517" spans="5:5" s="1" customFormat="1" ht="13.9" customHeight="1">
      <c r="E1517" s="61"/>
    </row>
    <row r="1518" spans="5:5" s="1" customFormat="1" ht="13.9" customHeight="1">
      <c r="E1518" s="61"/>
    </row>
    <row r="1519" spans="5:5" s="1" customFormat="1" ht="13.9" customHeight="1">
      <c r="E1519" s="61"/>
    </row>
    <row r="1520" spans="5:5" s="1" customFormat="1" ht="13.9" customHeight="1">
      <c r="E1520" s="61"/>
    </row>
    <row r="1521" spans="5:5" s="1" customFormat="1" ht="13.9" customHeight="1">
      <c r="E1521" s="61"/>
    </row>
    <row r="1522" spans="5:5" s="1" customFormat="1" ht="13.9" customHeight="1">
      <c r="E1522" s="61"/>
    </row>
    <row r="1523" spans="5:5" s="1" customFormat="1" ht="13.9" customHeight="1">
      <c r="E1523" s="61"/>
    </row>
    <row r="1524" spans="5:5" s="1" customFormat="1" ht="13.9" customHeight="1">
      <c r="E1524" s="61"/>
    </row>
    <row r="1525" spans="5:5" s="1" customFormat="1" ht="13.9" customHeight="1">
      <c r="E1525" s="61"/>
    </row>
    <row r="1526" spans="5:5" s="1" customFormat="1" ht="13.9" customHeight="1">
      <c r="E1526" s="61"/>
    </row>
    <row r="1527" spans="5:5" s="1" customFormat="1" ht="13.9" customHeight="1">
      <c r="E1527" s="61"/>
    </row>
    <row r="1528" spans="5:5" s="1" customFormat="1" ht="13.9" customHeight="1">
      <c r="E1528" s="61"/>
    </row>
    <row r="1529" spans="5:5" s="1" customFormat="1" ht="13.9" customHeight="1">
      <c r="E1529" s="61"/>
    </row>
    <row r="1530" spans="5:5" s="1" customFormat="1" ht="13.9" customHeight="1">
      <c r="E1530" s="61"/>
    </row>
    <row r="1531" spans="5:5" s="1" customFormat="1" ht="13.9" customHeight="1">
      <c r="E1531" s="61"/>
    </row>
    <row r="1532" spans="5:5" s="1" customFormat="1" ht="13.9" customHeight="1">
      <c r="E1532" s="61"/>
    </row>
    <row r="1533" spans="5:5" s="1" customFormat="1" ht="13.9" customHeight="1">
      <c r="E1533" s="61"/>
    </row>
    <row r="1534" spans="5:5" s="1" customFormat="1" ht="13.9" customHeight="1">
      <c r="E1534" s="61"/>
    </row>
    <row r="1535" spans="5:5" s="1" customFormat="1" ht="13.9" customHeight="1">
      <c r="E1535" s="61"/>
    </row>
    <row r="1536" spans="5:5" s="1" customFormat="1" ht="13.9" customHeight="1">
      <c r="E1536" s="61"/>
    </row>
    <row r="1537" spans="5:5" s="1" customFormat="1" ht="13.9" customHeight="1">
      <c r="E1537" s="61"/>
    </row>
    <row r="1538" spans="5:5" s="1" customFormat="1" ht="13.9" customHeight="1">
      <c r="E1538" s="61"/>
    </row>
    <row r="1539" spans="5:5" s="1" customFormat="1" ht="13.9" customHeight="1">
      <c r="E1539" s="61"/>
    </row>
    <row r="1540" spans="5:5" s="1" customFormat="1" ht="13.9" customHeight="1">
      <c r="E1540" s="61"/>
    </row>
    <row r="1541" spans="5:5" s="1" customFormat="1" ht="13.9" customHeight="1">
      <c r="E1541" s="61"/>
    </row>
    <row r="1542" spans="5:5" s="1" customFormat="1" ht="13.9" customHeight="1">
      <c r="E1542" s="61"/>
    </row>
    <row r="1543" spans="5:5" s="1" customFormat="1" ht="13.9" customHeight="1">
      <c r="E1543" s="61"/>
    </row>
    <row r="1544" spans="5:5" s="1" customFormat="1" ht="13.9" customHeight="1">
      <c r="E1544" s="61"/>
    </row>
    <row r="1545" spans="5:5" s="1" customFormat="1" ht="13.9" customHeight="1">
      <c r="E1545" s="61"/>
    </row>
    <row r="1546" spans="5:5" s="1" customFormat="1" ht="13.9" customHeight="1">
      <c r="E1546" s="61"/>
    </row>
    <row r="1547" spans="5:5" s="1" customFormat="1" ht="13.9" customHeight="1">
      <c r="E1547" s="61"/>
    </row>
    <row r="1548" spans="5:5" s="1" customFormat="1" ht="13.9" customHeight="1">
      <c r="E1548" s="61"/>
    </row>
    <row r="1549" spans="5:5" s="1" customFormat="1" ht="13.9" customHeight="1">
      <c r="E1549" s="61"/>
    </row>
    <row r="1550" spans="5:5" s="1" customFormat="1" ht="13.9" customHeight="1">
      <c r="E1550" s="61"/>
    </row>
    <row r="1551" spans="5:5" s="1" customFormat="1" ht="13.9" customHeight="1">
      <c r="E1551" s="61"/>
    </row>
    <row r="1552" spans="5:5" s="1" customFormat="1" ht="13.9" customHeight="1">
      <c r="E1552" s="61"/>
    </row>
    <row r="1553" spans="5:5" s="1" customFormat="1" ht="13.9" customHeight="1">
      <c r="E1553" s="61"/>
    </row>
    <row r="1554" spans="5:5" s="1" customFormat="1" ht="13.9" customHeight="1">
      <c r="E1554" s="61"/>
    </row>
    <row r="1555" spans="5:5" s="1" customFormat="1" ht="13.9" customHeight="1">
      <c r="E1555" s="61"/>
    </row>
    <row r="1556" spans="5:5" s="1" customFormat="1" ht="13.9" customHeight="1">
      <c r="E1556" s="61"/>
    </row>
    <row r="1557" spans="5:5" s="1" customFormat="1" ht="13.9" customHeight="1">
      <c r="E1557" s="61"/>
    </row>
    <row r="1558" spans="5:5" s="1" customFormat="1" ht="13.9" customHeight="1">
      <c r="E1558" s="61"/>
    </row>
    <row r="1559" spans="5:5" s="1" customFormat="1" ht="13.9" customHeight="1">
      <c r="E1559" s="61"/>
    </row>
    <row r="1560" spans="5:5" s="1" customFormat="1" ht="13.9" customHeight="1">
      <c r="E1560" s="61"/>
    </row>
    <row r="1561" spans="5:5" s="1" customFormat="1" ht="13.9" customHeight="1">
      <c r="E1561" s="61"/>
    </row>
    <row r="1562" spans="5:5" s="1" customFormat="1" ht="13.9" customHeight="1">
      <c r="E1562" s="61"/>
    </row>
    <row r="1563" spans="5:5" s="1" customFormat="1" ht="13.9" customHeight="1">
      <c r="E1563" s="61"/>
    </row>
    <row r="1564" spans="5:5" s="1" customFormat="1" ht="13.9" customHeight="1">
      <c r="E1564" s="61"/>
    </row>
    <row r="1565" spans="5:5" s="1" customFormat="1" ht="13.9" customHeight="1">
      <c r="E1565" s="61"/>
    </row>
    <row r="1566" spans="5:5" s="1" customFormat="1" ht="13.9" customHeight="1">
      <c r="E1566" s="61"/>
    </row>
    <row r="1567" spans="5:5" s="1" customFormat="1" ht="13.9" customHeight="1">
      <c r="E1567" s="61"/>
    </row>
    <row r="1568" spans="5:5" s="1" customFormat="1" ht="13.9" customHeight="1">
      <c r="E1568" s="61"/>
    </row>
    <row r="1569" spans="5:5" s="1" customFormat="1" ht="13.9" customHeight="1">
      <c r="E1569" s="61"/>
    </row>
    <row r="1570" spans="5:5" s="1" customFormat="1" ht="13.9" customHeight="1">
      <c r="E1570" s="61"/>
    </row>
    <row r="1571" spans="5:5" s="1" customFormat="1" ht="13.9" customHeight="1">
      <c r="E1571" s="61"/>
    </row>
    <row r="1572" spans="5:5" s="1" customFormat="1" ht="13.9" customHeight="1">
      <c r="E1572" s="61"/>
    </row>
    <row r="1573" spans="5:5" s="1" customFormat="1" ht="13.9" customHeight="1">
      <c r="E1573" s="61"/>
    </row>
    <row r="1574" spans="5:5" s="1" customFormat="1" ht="13.9" customHeight="1">
      <c r="E1574" s="61"/>
    </row>
    <row r="1575" spans="5:5" s="1" customFormat="1" ht="13.9" customHeight="1">
      <c r="E1575" s="61"/>
    </row>
    <row r="1576" spans="5:5" s="1" customFormat="1" ht="13.9" customHeight="1">
      <c r="E1576" s="61"/>
    </row>
    <row r="1577" spans="5:5" s="1" customFormat="1" ht="13.9" customHeight="1">
      <c r="E1577" s="61"/>
    </row>
    <row r="1578" spans="5:5" s="1" customFormat="1" ht="13.9" customHeight="1">
      <c r="E1578" s="61"/>
    </row>
    <row r="1579" spans="5:5" s="1" customFormat="1" ht="13.9" customHeight="1">
      <c r="E1579" s="61"/>
    </row>
    <row r="1580" spans="5:5" s="1" customFormat="1" ht="13.9" customHeight="1">
      <c r="E1580" s="61"/>
    </row>
    <row r="1581" spans="5:5" s="1" customFormat="1" ht="13.9" customHeight="1">
      <c r="E1581" s="61"/>
    </row>
    <row r="1582" spans="5:5" s="1" customFormat="1" ht="13.9" customHeight="1">
      <c r="E1582" s="61"/>
    </row>
    <row r="1583" spans="5:5" s="1" customFormat="1" ht="13.9" customHeight="1">
      <c r="E1583" s="61"/>
    </row>
    <row r="1584" spans="5:5" s="1" customFormat="1" ht="13.9" customHeight="1">
      <c r="E1584" s="61"/>
    </row>
    <row r="1585" spans="5:5" s="1" customFormat="1" ht="13.9" customHeight="1">
      <c r="E1585" s="61"/>
    </row>
    <row r="1586" spans="5:5" s="1" customFormat="1" ht="13.9" customHeight="1">
      <c r="E1586" s="61"/>
    </row>
    <row r="1587" spans="5:5" s="1" customFormat="1" ht="13.9" customHeight="1">
      <c r="E1587" s="61"/>
    </row>
    <row r="1588" spans="5:5" s="1" customFormat="1" ht="13.9" customHeight="1">
      <c r="E1588" s="61"/>
    </row>
    <row r="1589" spans="5:5" s="1" customFormat="1" ht="13.9" customHeight="1">
      <c r="E1589" s="61"/>
    </row>
    <row r="1590" spans="5:5" s="1" customFormat="1" ht="13.9" customHeight="1">
      <c r="E1590" s="61"/>
    </row>
    <row r="1591" spans="5:5" s="1" customFormat="1" ht="13.9" customHeight="1">
      <c r="E1591" s="61"/>
    </row>
    <row r="1592" spans="5:5" s="1" customFormat="1" ht="13.9" customHeight="1">
      <c r="E1592" s="61"/>
    </row>
    <row r="1593" spans="5:5" s="1" customFormat="1" ht="13.9" customHeight="1">
      <c r="E1593" s="61"/>
    </row>
    <row r="1594" spans="5:5" s="1" customFormat="1" ht="13.9" customHeight="1">
      <c r="E1594" s="61"/>
    </row>
    <row r="1595" spans="5:5" s="1" customFormat="1" ht="13.9" customHeight="1">
      <c r="E1595" s="61"/>
    </row>
    <row r="1596" spans="5:5" s="1" customFormat="1" ht="13.9" customHeight="1">
      <c r="E1596" s="61"/>
    </row>
    <row r="1597" spans="5:5" s="1" customFormat="1" ht="13.9" customHeight="1">
      <c r="E1597" s="61"/>
    </row>
    <row r="1598" spans="5:5" s="1" customFormat="1" ht="13.9" customHeight="1">
      <c r="E1598" s="61"/>
    </row>
    <row r="1599" spans="5:5" s="1" customFormat="1" ht="13.9" customHeight="1">
      <c r="E1599" s="61"/>
    </row>
    <row r="1600" spans="5:5" s="1" customFormat="1" ht="13.9" customHeight="1">
      <c r="E1600" s="61"/>
    </row>
    <row r="1601" spans="5:5" s="1" customFormat="1" ht="13.9" customHeight="1">
      <c r="E1601" s="61"/>
    </row>
    <row r="1602" spans="5:5" s="1" customFormat="1" ht="13.9" customHeight="1">
      <c r="E1602" s="61"/>
    </row>
    <row r="1603" spans="5:5" s="1" customFormat="1" ht="13.9" customHeight="1">
      <c r="E1603" s="61"/>
    </row>
    <row r="1604" spans="5:5" s="1" customFormat="1" ht="13.9" customHeight="1">
      <c r="E1604" s="61"/>
    </row>
    <row r="1605" spans="5:5" s="1" customFormat="1" ht="13.9" customHeight="1">
      <c r="E1605" s="61"/>
    </row>
    <row r="1606" spans="5:5" s="1" customFormat="1" ht="13.9" customHeight="1">
      <c r="E1606" s="61"/>
    </row>
    <row r="1607" spans="5:5" s="1" customFormat="1" ht="13.9" customHeight="1">
      <c r="E1607" s="61"/>
    </row>
    <row r="1608" spans="5:5" s="1" customFormat="1" ht="13.9" customHeight="1">
      <c r="E1608" s="61"/>
    </row>
    <row r="1609" spans="5:5" s="1" customFormat="1" ht="13.9" customHeight="1">
      <c r="E1609" s="61"/>
    </row>
    <row r="1610" spans="5:5" s="1" customFormat="1" ht="13.9" customHeight="1">
      <c r="E1610" s="61"/>
    </row>
    <row r="1611" spans="5:5" s="1" customFormat="1" ht="13.9" customHeight="1">
      <c r="E1611" s="61"/>
    </row>
    <row r="1612" spans="5:5" s="1" customFormat="1" ht="13.9" customHeight="1">
      <c r="E1612" s="61"/>
    </row>
    <row r="1613" spans="5:5" s="1" customFormat="1" ht="13.9" customHeight="1">
      <c r="E1613" s="61"/>
    </row>
    <row r="1614" spans="5:5" s="1" customFormat="1" ht="13.9" customHeight="1">
      <c r="E1614" s="61"/>
    </row>
    <row r="1615" spans="5:5" s="1" customFormat="1" ht="13.9" customHeight="1">
      <c r="E1615" s="61"/>
    </row>
    <row r="1616" spans="5:5" s="1" customFormat="1" ht="13.9" customHeight="1">
      <c r="E1616" s="61"/>
    </row>
    <row r="1617" spans="5:5" s="1" customFormat="1" ht="13.9" customHeight="1">
      <c r="E1617" s="61"/>
    </row>
    <row r="1618" spans="5:5" s="1" customFormat="1" ht="13.9" customHeight="1">
      <c r="E1618" s="61"/>
    </row>
    <row r="1619" spans="5:5" s="1" customFormat="1" ht="13.9" customHeight="1">
      <c r="E1619" s="61"/>
    </row>
    <row r="1620" spans="5:5" s="1" customFormat="1" ht="13.9" customHeight="1">
      <c r="E1620" s="61"/>
    </row>
    <row r="1621" spans="5:5" s="1" customFormat="1" ht="13.9" customHeight="1">
      <c r="E1621" s="61"/>
    </row>
    <row r="1622" spans="5:5" s="1" customFormat="1" ht="13.9" customHeight="1">
      <c r="E1622" s="61"/>
    </row>
    <row r="1623" spans="5:5" s="1" customFormat="1" ht="13.9" customHeight="1">
      <c r="E1623" s="61"/>
    </row>
    <row r="1624" spans="5:5" s="1" customFormat="1" ht="13.9" customHeight="1">
      <c r="E1624" s="61"/>
    </row>
    <row r="1625" spans="5:5" s="1" customFormat="1" ht="13.9" customHeight="1">
      <c r="E1625" s="61"/>
    </row>
    <row r="1626" spans="5:5" s="1" customFormat="1" ht="13.9" customHeight="1">
      <c r="E1626" s="61"/>
    </row>
    <row r="1627" spans="5:5" s="1" customFormat="1" ht="13.9" customHeight="1">
      <c r="E1627" s="61"/>
    </row>
    <row r="1628" spans="5:5" s="1" customFormat="1" ht="13.9" customHeight="1">
      <c r="E1628" s="61"/>
    </row>
    <row r="1629" spans="5:5" s="1" customFormat="1" ht="13.9" customHeight="1">
      <c r="E1629" s="61"/>
    </row>
    <row r="1630" spans="5:5" s="1" customFormat="1" ht="13.9" customHeight="1">
      <c r="E1630" s="61"/>
    </row>
    <row r="1631" spans="5:5" s="1" customFormat="1" ht="13.9" customHeight="1">
      <c r="E1631" s="61"/>
    </row>
    <row r="1632" spans="5:5" s="1" customFormat="1" ht="13.9" customHeight="1">
      <c r="E1632" s="61"/>
    </row>
    <row r="1633" spans="5:5" s="1" customFormat="1" ht="13.9" customHeight="1">
      <c r="E1633" s="61"/>
    </row>
    <row r="1634" spans="5:5" s="1" customFormat="1" ht="13.9" customHeight="1">
      <c r="E1634" s="61"/>
    </row>
    <row r="1635" spans="5:5" s="1" customFormat="1" ht="13.9" customHeight="1">
      <c r="E1635" s="61"/>
    </row>
    <row r="1636" spans="5:5" s="1" customFormat="1" ht="13.9" customHeight="1">
      <c r="E1636" s="61"/>
    </row>
    <row r="1637" spans="5:5" s="1" customFormat="1" ht="13.9" customHeight="1">
      <c r="E1637" s="61"/>
    </row>
    <row r="1638" spans="5:5" s="1" customFormat="1" ht="13.9" customHeight="1">
      <c r="E1638" s="61"/>
    </row>
    <row r="1639" spans="5:5" s="1" customFormat="1" ht="13.9" customHeight="1">
      <c r="E1639" s="61"/>
    </row>
    <row r="1640" spans="5:5" s="1" customFormat="1" ht="13.9" customHeight="1">
      <c r="E1640" s="61"/>
    </row>
    <row r="1641" spans="5:5" s="1" customFormat="1" ht="13.9" customHeight="1">
      <c r="E1641" s="61"/>
    </row>
    <row r="1642" spans="5:5" s="1" customFormat="1" ht="13.9" customHeight="1">
      <c r="E1642" s="61"/>
    </row>
    <row r="1643" spans="5:5" s="1" customFormat="1" ht="13.9" customHeight="1">
      <c r="E1643" s="61"/>
    </row>
    <row r="1644" spans="5:5" s="1" customFormat="1" ht="13.9" customHeight="1">
      <c r="E1644" s="61"/>
    </row>
    <row r="1645" spans="5:5" s="1" customFormat="1" ht="13.9" customHeight="1">
      <c r="E1645" s="61"/>
    </row>
    <row r="1646" spans="5:5" s="1" customFormat="1" ht="13.9" customHeight="1">
      <c r="E1646" s="61"/>
    </row>
    <row r="1647" spans="5:5" s="1" customFormat="1" ht="13.9" customHeight="1">
      <c r="E1647" s="61"/>
    </row>
    <row r="1648" spans="5:5" s="1" customFormat="1" ht="13.9" customHeight="1">
      <c r="E1648" s="61"/>
    </row>
    <row r="1649" spans="5:5" s="1" customFormat="1" ht="13.9" customHeight="1">
      <c r="E1649" s="61"/>
    </row>
    <row r="1650" spans="5:5" s="1" customFormat="1" ht="13.9" customHeight="1">
      <c r="E1650" s="61"/>
    </row>
    <row r="1651" spans="5:5" s="1" customFormat="1" ht="13.9" customHeight="1">
      <c r="E1651" s="61"/>
    </row>
    <row r="1652" spans="5:5" s="1" customFormat="1" ht="13.9" customHeight="1">
      <c r="E1652" s="61"/>
    </row>
    <row r="1653" spans="5:5" s="1" customFormat="1" ht="13.9" customHeight="1">
      <c r="E1653" s="61"/>
    </row>
    <row r="1654" spans="5:5" s="1" customFormat="1" ht="13.9" customHeight="1">
      <c r="E1654" s="61"/>
    </row>
    <row r="1655" spans="5:5" s="1" customFormat="1" ht="13.9" customHeight="1">
      <c r="E1655" s="61"/>
    </row>
    <row r="1656" spans="5:5" s="1" customFormat="1" ht="13.9" customHeight="1">
      <c r="E1656" s="61"/>
    </row>
    <row r="1657" spans="5:5" s="1" customFormat="1" ht="13.9" customHeight="1">
      <c r="E1657" s="61"/>
    </row>
    <row r="1658" spans="5:5" s="1" customFormat="1" ht="13.9" customHeight="1">
      <c r="E1658" s="61"/>
    </row>
    <row r="1659" spans="5:5" s="1" customFormat="1" ht="13.9" customHeight="1">
      <c r="E1659" s="61"/>
    </row>
    <row r="1660" spans="5:5" s="1" customFormat="1" ht="13.9" customHeight="1">
      <c r="E1660" s="61"/>
    </row>
    <row r="1661" spans="5:5" s="1" customFormat="1" ht="13.9" customHeight="1">
      <c r="E1661" s="61"/>
    </row>
    <row r="1662" spans="5:5" s="1" customFormat="1" ht="13.9" customHeight="1">
      <c r="E1662" s="61"/>
    </row>
    <row r="1663" spans="5:5" s="1" customFormat="1" ht="13.9" customHeight="1">
      <c r="E1663" s="61"/>
    </row>
    <row r="1664" spans="5:5" s="1" customFormat="1" ht="13.9" customHeight="1">
      <c r="E1664" s="61"/>
    </row>
    <row r="1665" spans="5:5" s="1" customFormat="1" ht="13.9" customHeight="1">
      <c r="E1665" s="61"/>
    </row>
    <row r="1666" spans="5:5" s="1" customFormat="1" ht="13.9" customHeight="1">
      <c r="E1666" s="61"/>
    </row>
    <row r="1667" spans="5:5" s="1" customFormat="1" ht="13.9" customHeight="1">
      <c r="E1667" s="61"/>
    </row>
    <row r="1668" spans="5:5" s="1" customFormat="1" ht="13.9" customHeight="1">
      <c r="E1668" s="61"/>
    </row>
    <row r="1669" spans="5:5" s="1" customFormat="1" ht="13.9" customHeight="1">
      <c r="E1669" s="61"/>
    </row>
    <row r="1670" spans="5:5" s="1" customFormat="1" ht="13.9" customHeight="1">
      <c r="E1670" s="61"/>
    </row>
    <row r="1671" spans="5:5" s="1" customFormat="1" ht="13.9" customHeight="1">
      <c r="E1671" s="61"/>
    </row>
    <row r="1672" spans="5:5" s="1" customFormat="1" ht="13.9" customHeight="1">
      <c r="E1672" s="61"/>
    </row>
    <row r="1673" spans="5:5" s="1" customFormat="1" ht="13.9" customHeight="1">
      <c r="E1673" s="61"/>
    </row>
    <row r="1674" spans="5:5" s="1" customFormat="1" ht="13.9" customHeight="1">
      <c r="E1674" s="61"/>
    </row>
    <row r="1675" spans="5:5" s="1" customFormat="1" ht="13.9" customHeight="1">
      <c r="E1675" s="61"/>
    </row>
    <row r="1676" spans="5:5" s="1" customFormat="1" ht="13.9" customHeight="1">
      <c r="E1676" s="61"/>
    </row>
    <row r="1677" spans="5:5" s="1" customFormat="1" ht="13.9" customHeight="1">
      <c r="E1677" s="61"/>
    </row>
    <row r="1678" spans="5:5" s="1" customFormat="1" ht="13.9" customHeight="1">
      <c r="E1678" s="61"/>
    </row>
    <row r="1679" spans="5:5" s="1" customFormat="1" ht="13.9" customHeight="1">
      <c r="E1679" s="61"/>
    </row>
    <row r="1680" spans="5:5" s="1" customFormat="1" ht="13.9" customHeight="1">
      <c r="E1680" s="61"/>
    </row>
    <row r="1681" spans="5:5" s="1" customFormat="1" ht="13.9" customHeight="1">
      <c r="E1681" s="61"/>
    </row>
    <row r="1682" spans="5:5" s="1" customFormat="1" ht="13.9" customHeight="1">
      <c r="E1682" s="61"/>
    </row>
    <row r="1683" spans="5:5" s="1" customFormat="1" ht="13.9" customHeight="1">
      <c r="E1683" s="61"/>
    </row>
    <row r="1684" spans="5:5" s="1" customFormat="1" ht="13.9" customHeight="1">
      <c r="E1684" s="61"/>
    </row>
    <row r="1685" spans="5:5" s="1" customFormat="1" ht="13.9" customHeight="1">
      <c r="E1685" s="61"/>
    </row>
    <row r="1686" spans="5:5" s="1" customFormat="1" ht="13.9" customHeight="1">
      <c r="E1686" s="61"/>
    </row>
    <row r="1687" spans="5:5" s="1" customFormat="1" ht="13.9" customHeight="1">
      <c r="E1687" s="61"/>
    </row>
    <row r="1688" spans="5:5" s="1" customFormat="1" ht="13.9" customHeight="1">
      <c r="E1688" s="61"/>
    </row>
    <row r="1689" spans="5:5" s="1" customFormat="1" ht="13.9" customHeight="1">
      <c r="E1689" s="61"/>
    </row>
    <row r="1690" spans="5:5" s="1" customFormat="1" ht="13.9" customHeight="1">
      <c r="E1690" s="61"/>
    </row>
    <row r="1691" spans="5:5" s="1" customFormat="1" ht="13.9" customHeight="1">
      <c r="E1691" s="61"/>
    </row>
    <row r="1692" spans="5:5" s="1" customFormat="1" ht="13.9" customHeight="1">
      <c r="E1692" s="61"/>
    </row>
    <row r="1693" spans="5:5" s="1" customFormat="1" ht="13.9" customHeight="1">
      <c r="E1693" s="61"/>
    </row>
    <row r="1694" spans="5:5" s="1" customFormat="1" ht="13.9" customHeight="1">
      <c r="E1694" s="61"/>
    </row>
    <row r="1695" spans="5:5" s="1" customFormat="1" ht="13.9" customHeight="1">
      <c r="E1695" s="61"/>
    </row>
    <row r="1696" spans="5:5" s="1" customFormat="1" ht="13.9" customHeight="1">
      <c r="E1696" s="61"/>
    </row>
    <row r="1697" spans="5:5" s="1" customFormat="1" ht="13.9" customHeight="1">
      <c r="E1697" s="61"/>
    </row>
    <row r="1698" spans="5:5" s="1" customFormat="1" ht="13.9" customHeight="1">
      <c r="E1698" s="61"/>
    </row>
    <row r="1699" spans="5:5" s="1" customFormat="1" ht="13.9" customHeight="1">
      <c r="E1699" s="61"/>
    </row>
    <row r="1700" spans="5:5" s="1" customFormat="1" ht="13.9" customHeight="1">
      <c r="E1700" s="61"/>
    </row>
    <row r="1701" spans="5:5" s="1" customFormat="1" ht="13.9" customHeight="1">
      <c r="E1701" s="61"/>
    </row>
    <row r="1702" spans="5:5" s="1" customFormat="1" ht="13.9" customHeight="1">
      <c r="E1702" s="61"/>
    </row>
    <row r="1703" spans="5:5" s="1" customFormat="1" ht="13.9" customHeight="1">
      <c r="E1703" s="61"/>
    </row>
    <row r="1704" spans="5:5" s="1" customFormat="1" ht="13.9" customHeight="1">
      <c r="E1704" s="61"/>
    </row>
    <row r="1705" spans="5:5" s="1" customFormat="1" ht="13.9" customHeight="1">
      <c r="E1705" s="61"/>
    </row>
    <row r="1706" spans="5:5" s="1" customFormat="1" ht="13.9" customHeight="1">
      <c r="E1706" s="61"/>
    </row>
    <row r="1707" spans="5:5" s="1" customFormat="1" ht="13.9" customHeight="1">
      <c r="E1707" s="61"/>
    </row>
    <row r="1708" spans="5:5" s="1" customFormat="1" ht="13.9" customHeight="1">
      <c r="E1708" s="61"/>
    </row>
    <row r="1709" spans="5:5" s="1" customFormat="1" ht="13.9" customHeight="1">
      <c r="E1709" s="61"/>
    </row>
    <row r="1710" spans="5:5" s="1" customFormat="1" ht="13.9" customHeight="1">
      <c r="E1710" s="61"/>
    </row>
    <row r="1711" spans="5:5" s="1" customFormat="1" ht="13.9" customHeight="1">
      <c r="E1711" s="61"/>
    </row>
    <row r="1712" spans="5:5" s="1" customFormat="1" ht="13.9" customHeight="1">
      <c r="E1712" s="61"/>
    </row>
    <row r="1713" spans="5:5" s="1" customFormat="1" ht="13.9" customHeight="1">
      <c r="E1713" s="61"/>
    </row>
    <row r="1714" spans="5:5" s="1" customFormat="1" ht="13.9" customHeight="1">
      <c r="E1714" s="61"/>
    </row>
    <row r="1715" spans="5:5" s="1" customFormat="1" ht="13.9" customHeight="1">
      <c r="E1715" s="61"/>
    </row>
    <row r="1716" spans="5:5" s="1" customFormat="1" ht="13.9" customHeight="1">
      <c r="E1716" s="61"/>
    </row>
    <row r="1717" spans="5:5" s="1" customFormat="1" ht="13.9" customHeight="1">
      <c r="E1717" s="61"/>
    </row>
    <row r="1718" spans="5:5" s="1" customFormat="1" ht="13.9" customHeight="1">
      <c r="E1718" s="61"/>
    </row>
    <row r="1719" spans="5:5" s="1" customFormat="1" ht="13.9" customHeight="1">
      <c r="E1719" s="61"/>
    </row>
    <row r="1720" spans="5:5" s="1" customFormat="1" ht="13.9" customHeight="1">
      <c r="E1720" s="61"/>
    </row>
    <row r="1721" spans="5:5" s="1" customFormat="1" ht="13.9" customHeight="1">
      <c r="E1721" s="61"/>
    </row>
    <row r="1722" spans="5:5" s="1" customFormat="1" ht="13.9" customHeight="1">
      <c r="E1722" s="61"/>
    </row>
    <row r="1723" spans="5:5" s="1" customFormat="1" ht="13.9" customHeight="1">
      <c r="E1723" s="61"/>
    </row>
    <row r="1724" spans="5:5" s="1" customFormat="1" ht="13.9" customHeight="1">
      <c r="E1724" s="61"/>
    </row>
    <row r="1725" spans="5:5" s="1" customFormat="1" ht="13.9" customHeight="1">
      <c r="E1725" s="61"/>
    </row>
    <row r="1726" spans="5:5" s="1" customFormat="1" ht="13.9" customHeight="1">
      <c r="E1726" s="61"/>
    </row>
    <row r="1727" spans="5:5" s="1" customFormat="1" ht="13.9" customHeight="1">
      <c r="E1727" s="61"/>
    </row>
    <row r="1728" spans="5:5" s="1" customFormat="1" ht="13.9" customHeight="1">
      <c r="E1728" s="61"/>
    </row>
    <row r="1729" spans="5:5" s="1" customFormat="1" ht="13.9" customHeight="1">
      <c r="E1729" s="61"/>
    </row>
    <row r="1730" spans="5:5" s="1" customFormat="1" ht="13.9" customHeight="1">
      <c r="E1730" s="61"/>
    </row>
    <row r="1731" spans="5:5" s="1" customFormat="1" ht="13.9" customHeight="1">
      <c r="E1731" s="61"/>
    </row>
    <row r="1732" spans="5:5" s="1" customFormat="1" ht="13.9" customHeight="1">
      <c r="E1732" s="61"/>
    </row>
    <row r="1733" spans="5:5" s="1" customFormat="1" ht="13.9" customHeight="1">
      <c r="E1733" s="61"/>
    </row>
    <row r="1734" spans="5:5" s="1" customFormat="1" ht="13.9" customHeight="1">
      <c r="E1734" s="61"/>
    </row>
    <row r="1735" spans="5:5" s="1" customFormat="1" ht="13.9" customHeight="1">
      <c r="E1735" s="61"/>
    </row>
    <row r="1736" spans="5:5" s="1" customFormat="1" ht="13.9" customHeight="1">
      <c r="E1736" s="61"/>
    </row>
    <row r="1737" spans="5:5" s="1" customFormat="1" ht="13.9" customHeight="1">
      <c r="E1737" s="61"/>
    </row>
    <row r="1738" spans="5:5" s="1" customFormat="1" ht="13.9" customHeight="1">
      <c r="E1738" s="61"/>
    </row>
    <row r="1739" spans="5:5" s="1" customFormat="1" ht="13.9" customHeight="1">
      <c r="E1739" s="61"/>
    </row>
    <row r="1740" spans="5:5" s="1" customFormat="1" ht="13.9" customHeight="1">
      <c r="E1740" s="61"/>
    </row>
    <row r="1741" spans="5:5" s="1" customFormat="1" ht="13.9" customHeight="1">
      <c r="E1741" s="61"/>
    </row>
    <row r="1742" spans="5:5" s="1" customFormat="1" ht="13.9" customHeight="1">
      <c r="E1742" s="61"/>
    </row>
    <row r="1743" spans="5:5" s="1" customFormat="1" ht="13.9" customHeight="1">
      <c r="E1743" s="61"/>
    </row>
    <row r="1744" spans="5:5" s="1" customFormat="1" ht="13.9" customHeight="1">
      <c r="E1744" s="61"/>
    </row>
    <row r="1745" spans="5:5" s="1" customFormat="1" ht="13.9" customHeight="1">
      <c r="E1745" s="61"/>
    </row>
    <row r="1746" spans="5:5" s="1" customFormat="1" ht="13.9" customHeight="1">
      <c r="E1746" s="61"/>
    </row>
    <row r="1747" spans="5:5" s="1" customFormat="1" ht="13.9" customHeight="1">
      <c r="E1747" s="61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S12 H272:S272 H259:S259 H246:S246 H233:S233 H220:S220 H207:S207 H194:S194 H181:S181 H168:S168 H155:S155 H142:S142 H129:S129 H116:S116 H103:S103 H90:S90 H77:S77 H64:S64 H51:S51 H38:S38 H25:S25" xr:uid="{00000000-0002-0000-03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Normal="100" workbookViewId="0">
      <pane xSplit="6" ySplit="11" topLeftCell="G57" activePane="bottomRight" state="frozen"/>
      <selection pane="topRight" activeCell="G1" sqref="G1"/>
      <selection pane="bottomLeft" activeCell="A12" sqref="A12"/>
      <selection pane="bottomRight" activeCell="S65" sqref="S65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1" t="s">
        <v>783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R1" s="52"/>
    </row>
    <row r="2" spans="1:107" s="4" customFormat="1" ht="16.149999999999999" customHeight="1">
      <c r="AZ2" s="4" t="s">
        <v>735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736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107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>
      <c r="B9" s="8" t="s">
        <v>25</v>
      </c>
      <c r="C9" s="16"/>
      <c r="T9" s="9"/>
      <c r="U9" s="9"/>
      <c r="V9" s="9"/>
    </row>
    <row r="10" spans="1:107" s="53" customFormat="1" ht="13.9" customHeight="1">
      <c r="B10" s="21"/>
      <c r="C10" s="21"/>
      <c r="D10" s="55"/>
      <c r="E10" s="55"/>
      <c r="F10" s="55"/>
      <c r="G10" s="62"/>
      <c r="H10" s="19" t="s">
        <v>737</v>
      </c>
      <c r="I10" s="19" t="s">
        <v>737</v>
      </c>
      <c r="J10" s="19" t="s">
        <v>737</v>
      </c>
      <c r="K10" s="19" t="s">
        <v>737</v>
      </c>
      <c r="L10" s="19" t="s">
        <v>737</v>
      </c>
      <c r="M10" s="19" t="s">
        <v>737</v>
      </c>
      <c r="N10" s="19" t="s">
        <v>737</v>
      </c>
      <c r="O10" s="19" t="s">
        <v>737</v>
      </c>
      <c r="P10" s="19" t="s">
        <v>737</v>
      </c>
      <c r="Q10" s="19" t="s">
        <v>737</v>
      </c>
      <c r="R10" s="19" t="s">
        <v>737</v>
      </c>
      <c r="S10" s="19" t="s">
        <v>737</v>
      </c>
      <c r="T10" s="19" t="s">
        <v>29</v>
      </c>
      <c r="U10" s="19" t="s">
        <v>738</v>
      </c>
      <c r="V10" s="19" t="s">
        <v>739</v>
      </c>
      <c r="W10" s="19" t="s">
        <v>29</v>
      </c>
      <c r="X10" s="19" t="s">
        <v>29</v>
      </c>
      <c r="Y10" s="19" t="s">
        <v>29</v>
      </c>
      <c r="Z10" s="19" t="s">
        <v>29</v>
      </c>
      <c r="AA10" s="19" t="s">
        <v>29</v>
      </c>
      <c r="AB10" s="19" t="s">
        <v>29</v>
      </c>
      <c r="AC10" s="19" t="s">
        <v>29</v>
      </c>
      <c r="AD10" s="19" t="s">
        <v>29</v>
      </c>
      <c r="AE10" s="19" t="s">
        <v>29</v>
      </c>
      <c r="AF10" s="19" t="s">
        <v>29</v>
      </c>
      <c r="AG10" s="19" t="s">
        <v>29</v>
      </c>
      <c r="AH10" s="19" t="s">
        <v>29</v>
      </c>
      <c r="AI10" s="19" t="s">
        <v>29</v>
      </c>
      <c r="AJ10" s="19" t="s">
        <v>29</v>
      </c>
      <c r="AK10" s="19" t="s">
        <v>29</v>
      </c>
      <c r="AL10" s="19" t="s">
        <v>29</v>
      </c>
      <c r="AM10" s="19" t="s">
        <v>29</v>
      </c>
      <c r="AN10" s="19" t="s">
        <v>29</v>
      </c>
      <c r="AO10" s="19" t="s">
        <v>29</v>
      </c>
      <c r="AP10" s="19" t="s">
        <v>29</v>
      </c>
      <c r="AQ10" s="19" t="s">
        <v>29</v>
      </c>
      <c r="AR10" s="19" t="s">
        <v>29</v>
      </c>
      <c r="AS10" s="19" t="s">
        <v>29</v>
      </c>
      <c r="AT10" s="19" t="s">
        <v>29</v>
      </c>
      <c r="AU10" s="19" t="s">
        <v>29</v>
      </c>
      <c r="AV10" s="19" t="s">
        <v>29</v>
      </c>
      <c r="AW10" s="19" t="s">
        <v>29</v>
      </c>
      <c r="AX10" s="19" t="s">
        <v>29</v>
      </c>
      <c r="AY10" s="19" t="s">
        <v>29</v>
      </c>
      <c r="AZ10" s="19" t="s">
        <v>29</v>
      </c>
      <c r="BA10" s="19" t="s">
        <v>29</v>
      </c>
      <c r="BB10" s="19" t="s">
        <v>29</v>
      </c>
      <c r="BC10" s="19" t="s">
        <v>29</v>
      </c>
      <c r="BD10" s="19" t="s">
        <v>29</v>
      </c>
      <c r="BE10" s="19" t="s">
        <v>29</v>
      </c>
      <c r="BF10" s="19" t="s">
        <v>29</v>
      </c>
      <c r="BG10" s="19" t="s">
        <v>29</v>
      </c>
      <c r="BH10" s="19" t="s">
        <v>29</v>
      </c>
      <c r="BI10" s="19" t="s">
        <v>29</v>
      </c>
      <c r="BJ10" s="56" t="s">
        <v>29</v>
      </c>
      <c r="BK10" s="56" t="s">
        <v>29</v>
      </c>
      <c r="BL10" s="56" t="s">
        <v>29</v>
      </c>
      <c r="BM10" s="56" t="s">
        <v>29</v>
      </c>
      <c r="BN10" s="56" t="s">
        <v>29</v>
      </c>
      <c r="BO10" s="56" t="s">
        <v>29</v>
      </c>
      <c r="BP10" s="56" t="s">
        <v>29</v>
      </c>
      <c r="BQ10" s="56" t="s">
        <v>29</v>
      </c>
      <c r="BR10" s="56" t="s">
        <v>29</v>
      </c>
      <c r="BS10" s="56" t="s">
        <v>29</v>
      </c>
      <c r="BT10" s="56" t="s">
        <v>29</v>
      </c>
      <c r="BU10" s="56" t="s">
        <v>29</v>
      </c>
      <c r="BV10" s="56" t="s">
        <v>29</v>
      </c>
      <c r="BW10" s="56" t="s">
        <v>29</v>
      </c>
      <c r="BX10" s="56" t="s">
        <v>29</v>
      </c>
      <c r="BY10" s="56" t="s">
        <v>29</v>
      </c>
      <c r="BZ10" s="56" t="s">
        <v>29</v>
      </c>
      <c r="CA10" s="56" t="s">
        <v>29</v>
      </c>
      <c r="CB10" s="56" t="s">
        <v>29</v>
      </c>
      <c r="CC10" s="56" t="s">
        <v>29</v>
      </c>
      <c r="CD10" s="56" t="s">
        <v>29</v>
      </c>
      <c r="CE10" s="56" t="s">
        <v>29</v>
      </c>
      <c r="CF10" s="56" t="s">
        <v>29</v>
      </c>
      <c r="CG10" s="56" t="s">
        <v>29</v>
      </c>
      <c r="CH10" s="56" t="s">
        <v>29</v>
      </c>
      <c r="CI10" s="56" t="s">
        <v>29</v>
      </c>
      <c r="CJ10" s="56" t="s">
        <v>29</v>
      </c>
      <c r="CK10" s="56" t="s">
        <v>29</v>
      </c>
      <c r="CL10" s="56" t="s">
        <v>29</v>
      </c>
      <c r="CM10" s="56" t="s">
        <v>29</v>
      </c>
      <c r="CN10" s="56" t="s">
        <v>29</v>
      </c>
      <c r="CO10" s="56" t="s">
        <v>29</v>
      </c>
      <c r="CP10" s="56" t="s">
        <v>29</v>
      </c>
      <c r="CQ10" s="56" t="s">
        <v>29</v>
      </c>
      <c r="CR10" s="56" t="s">
        <v>29</v>
      </c>
      <c r="CS10" s="56" t="s">
        <v>29</v>
      </c>
      <c r="CT10" s="56" t="s">
        <v>29</v>
      </c>
      <c r="CU10" s="56" t="s">
        <v>29</v>
      </c>
      <c r="CV10" s="56" t="s">
        <v>29</v>
      </c>
      <c r="CW10" s="56" t="s">
        <v>29</v>
      </c>
      <c r="CX10" s="56" t="s">
        <v>29</v>
      </c>
      <c r="CY10" s="56" t="s">
        <v>29</v>
      </c>
      <c r="CZ10" s="56" t="s">
        <v>29</v>
      </c>
      <c r="DA10" s="56" t="s">
        <v>29</v>
      </c>
      <c r="DB10" s="56" t="s">
        <v>29</v>
      </c>
      <c r="DC10" s="56" t="s">
        <v>29</v>
      </c>
    </row>
    <row r="11" spans="1:107" s="1" customFormat="1" ht="13.9" customHeight="1">
      <c r="B11" s="19" t="s">
        <v>740</v>
      </c>
      <c r="C11" s="19" t="s">
        <v>23</v>
      </c>
      <c r="D11" s="19" t="s">
        <v>24</v>
      </c>
      <c r="E11" s="19" t="s">
        <v>741</v>
      </c>
      <c r="F11" s="19" t="s">
        <v>784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743</v>
      </c>
      <c r="U11" s="19" t="s">
        <v>741</v>
      </c>
      <c r="V11" s="19" t="s">
        <v>744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57" t="str">
        <f>Roster_Selection_Men!AF11&amp;" " &amp; "JV1 "</f>
        <v xml:space="preserve">Belmont Abbey College JV1 </v>
      </c>
      <c r="C12" s="57" t="str">
        <f>Roster_Selection_Men!AH11</f>
        <v>11-599300</v>
      </c>
      <c r="D12" s="57" t="str">
        <f>Roster_Selection_Men!AI11</f>
        <v>Alexander Ramoska</v>
      </c>
      <c r="E12" s="58"/>
      <c r="F12" s="1" t="str">
        <f>IF(ISERROR(Individual_Scores_Men_JV!E12), " ", IF(Individual_Scores_Men_JV!E12 = "Yes", "Yes", "  "))</f>
        <v xml:space="preserve">  </v>
      </c>
      <c r="G12" s="24" t="s">
        <v>738</v>
      </c>
      <c r="H12" s="44">
        <v>205</v>
      </c>
      <c r="I12" s="44">
        <v>224</v>
      </c>
      <c r="J12" s="44">
        <v>173</v>
      </c>
      <c r="K12" s="44">
        <v>168</v>
      </c>
      <c r="L12" s="44">
        <v>179</v>
      </c>
      <c r="M12" s="44">
        <v>153</v>
      </c>
      <c r="N12" s="44">
        <v>185</v>
      </c>
      <c r="O12" s="44">
        <v>190</v>
      </c>
      <c r="P12" s="44">
        <v>178</v>
      </c>
      <c r="Q12" s="44">
        <v>187</v>
      </c>
      <c r="R12" s="44">
        <v>193</v>
      </c>
      <c r="S12" s="44">
        <v>158</v>
      </c>
      <c r="T12" s="19">
        <f>SUM(H12:S12)</f>
        <v>2193</v>
      </c>
      <c r="U12" s="19">
        <f>COUNTIF(H12:S12, "&gt;0" )</f>
        <v>12</v>
      </c>
      <c r="V12" s="19">
        <f>T12/U12</f>
        <v>182.75</v>
      </c>
      <c r="W12" s="24" t="s">
        <v>29</v>
      </c>
      <c r="X12" s="24" t="s">
        <v>29</v>
      </c>
      <c r="Y12" s="24" t="s">
        <v>29</v>
      </c>
      <c r="Z12" s="24" t="s">
        <v>29</v>
      </c>
      <c r="AA12" s="24" t="s">
        <v>29</v>
      </c>
      <c r="AB12" s="24" t="s">
        <v>29</v>
      </c>
      <c r="AC12" s="24" t="s">
        <v>29</v>
      </c>
      <c r="AD12" s="24" t="s">
        <v>29</v>
      </c>
      <c r="AE12" s="24" t="s">
        <v>29</v>
      </c>
      <c r="AF12" s="24" t="s">
        <v>29</v>
      </c>
      <c r="AG12" s="24" t="s">
        <v>29</v>
      </c>
      <c r="AH12" s="24" t="s">
        <v>29</v>
      </c>
      <c r="AI12" s="24" t="s">
        <v>29</v>
      </c>
      <c r="AJ12" s="24" t="s">
        <v>29</v>
      </c>
      <c r="AK12" s="24" t="s">
        <v>29</v>
      </c>
      <c r="AL12" s="24" t="s">
        <v>29</v>
      </c>
      <c r="AM12" s="24" t="s">
        <v>29</v>
      </c>
      <c r="AN12" s="24" t="s">
        <v>29</v>
      </c>
      <c r="AO12" s="24" t="s">
        <v>29</v>
      </c>
      <c r="AP12" s="24" t="s">
        <v>29</v>
      </c>
      <c r="AQ12" s="24" t="s">
        <v>29</v>
      </c>
      <c r="AR12" s="24" t="s">
        <v>29</v>
      </c>
      <c r="AS12" s="24" t="s">
        <v>29</v>
      </c>
      <c r="AT12" s="24" t="s">
        <v>29</v>
      </c>
      <c r="AU12" s="24" t="s">
        <v>29</v>
      </c>
      <c r="AV12" s="24" t="s">
        <v>29</v>
      </c>
      <c r="AW12" s="24" t="s">
        <v>29</v>
      </c>
      <c r="AX12" s="24" t="s">
        <v>29</v>
      </c>
      <c r="AY12" s="24" t="s">
        <v>29</v>
      </c>
      <c r="AZ12" s="24" t="s">
        <v>29</v>
      </c>
      <c r="BA12" s="24" t="s">
        <v>29</v>
      </c>
      <c r="BB12" s="24" t="s">
        <v>29</v>
      </c>
      <c r="BC12" s="24" t="s">
        <v>29</v>
      </c>
      <c r="BD12" s="24" t="s">
        <v>29</v>
      </c>
      <c r="BE12" s="24" t="s">
        <v>29</v>
      </c>
      <c r="BF12" s="24" t="s">
        <v>29</v>
      </c>
      <c r="BG12" s="24" t="s">
        <v>29</v>
      </c>
      <c r="BH12" s="24" t="s">
        <v>29</v>
      </c>
      <c r="BI12" s="24" t="s">
        <v>29</v>
      </c>
      <c r="BJ12" s="24" t="s">
        <v>29</v>
      </c>
      <c r="BK12" s="24" t="s">
        <v>29</v>
      </c>
      <c r="BL12" s="24" t="s">
        <v>29</v>
      </c>
      <c r="BM12" s="24" t="s">
        <v>29</v>
      </c>
      <c r="BN12" s="24" t="s">
        <v>29</v>
      </c>
      <c r="BO12" s="24" t="s">
        <v>29</v>
      </c>
      <c r="BP12" s="24" t="s">
        <v>29</v>
      </c>
      <c r="BQ12" s="24" t="s">
        <v>29</v>
      </c>
      <c r="BR12" s="24" t="s">
        <v>29</v>
      </c>
      <c r="BS12" s="24" t="s">
        <v>29</v>
      </c>
      <c r="BT12" s="24" t="s">
        <v>29</v>
      </c>
      <c r="BU12" s="24" t="s">
        <v>29</v>
      </c>
      <c r="BV12" s="24" t="s">
        <v>29</v>
      </c>
      <c r="BW12" s="24" t="s">
        <v>29</v>
      </c>
      <c r="BX12" s="24" t="s">
        <v>29</v>
      </c>
      <c r="BY12" s="24" t="s">
        <v>29</v>
      </c>
      <c r="BZ12" s="24" t="s">
        <v>29</v>
      </c>
      <c r="CA12" s="24" t="s">
        <v>29</v>
      </c>
      <c r="CB12" s="24" t="s">
        <v>29</v>
      </c>
    </row>
    <row r="13" spans="1:107" s="1" customFormat="1" ht="13.9" customHeight="1">
      <c r="B13" s="57" t="str">
        <f>Roster_Selection_Men!AF12&amp;" " &amp; "JV1 "</f>
        <v xml:space="preserve">Belmont Abbey College JV1 </v>
      </c>
      <c r="C13" s="57" t="str">
        <f>Roster_Selection_Men!AH12</f>
        <v>19-68604</v>
      </c>
      <c r="D13" s="57" t="str">
        <f>Roster_Selection_Men!AI12</f>
        <v>Anthony Riccardella</v>
      </c>
      <c r="E13" s="58"/>
      <c r="F13" s="1" t="str">
        <f>IF(ISERROR(Individual_Scores_Men_JV!E13), " ", IF(Individual_Scores_Men_JV!E13 = "Yes", "Yes", "  "))</f>
        <v xml:space="preserve">  </v>
      </c>
      <c r="G13" s="24" t="s">
        <v>29</v>
      </c>
      <c r="H13" s="24" t="s">
        <v>29</v>
      </c>
      <c r="I13" s="24" t="s">
        <v>29</v>
      </c>
      <c r="J13" s="24" t="s">
        <v>29</v>
      </c>
      <c r="K13" s="24" t="s">
        <v>29</v>
      </c>
      <c r="L13" s="24" t="s">
        <v>29</v>
      </c>
      <c r="M13" s="24" t="s">
        <v>29</v>
      </c>
      <c r="N13" s="24" t="s">
        <v>29</v>
      </c>
      <c r="O13" s="24" t="s">
        <v>29</v>
      </c>
      <c r="P13" s="24" t="s">
        <v>29</v>
      </c>
      <c r="Q13" s="24" t="s">
        <v>29</v>
      </c>
      <c r="R13" s="24" t="s">
        <v>29</v>
      </c>
      <c r="S13" s="24" t="s">
        <v>29</v>
      </c>
      <c r="T13" s="24" t="s">
        <v>29</v>
      </c>
      <c r="U13" s="24" t="s">
        <v>29</v>
      </c>
      <c r="V13" s="24" t="s">
        <v>29</v>
      </c>
      <c r="W13" s="24" t="s">
        <v>29</v>
      </c>
      <c r="X13" s="24" t="s">
        <v>29</v>
      </c>
      <c r="Y13" s="24" t="s">
        <v>29</v>
      </c>
      <c r="Z13" s="24" t="s">
        <v>29</v>
      </c>
      <c r="AA13" s="24" t="s">
        <v>29</v>
      </c>
      <c r="AB13" s="24" t="s">
        <v>29</v>
      </c>
      <c r="AC13" s="24" t="s">
        <v>29</v>
      </c>
      <c r="AD13" s="24" t="s">
        <v>29</v>
      </c>
      <c r="AE13" s="24" t="s">
        <v>29</v>
      </c>
      <c r="AF13" s="24" t="s">
        <v>29</v>
      </c>
      <c r="AG13" s="24" t="s">
        <v>29</v>
      </c>
      <c r="AH13" s="24" t="s">
        <v>29</v>
      </c>
      <c r="AI13" s="24" t="s">
        <v>29</v>
      </c>
      <c r="AJ13" s="24" t="s">
        <v>29</v>
      </c>
      <c r="AK13" s="24" t="s">
        <v>29</v>
      </c>
      <c r="AL13" s="24" t="s">
        <v>29</v>
      </c>
      <c r="AM13" s="24" t="s">
        <v>29</v>
      </c>
      <c r="AN13" s="24" t="s">
        <v>29</v>
      </c>
      <c r="AO13" s="24" t="s">
        <v>29</v>
      </c>
      <c r="AP13" s="24" t="s">
        <v>29</v>
      </c>
      <c r="AQ13" s="24" t="s">
        <v>29</v>
      </c>
      <c r="AR13" s="24" t="s">
        <v>29</v>
      </c>
      <c r="AS13" s="24" t="s">
        <v>29</v>
      </c>
      <c r="AT13" s="24" t="s">
        <v>29</v>
      </c>
      <c r="AU13" s="24" t="s">
        <v>29</v>
      </c>
      <c r="AV13" s="24" t="s">
        <v>29</v>
      </c>
      <c r="AW13" s="24" t="s">
        <v>29</v>
      </c>
      <c r="AX13" s="24" t="s">
        <v>29</v>
      </c>
      <c r="AY13" s="24" t="s">
        <v>29</v>
      </c>
      <c r="AZ13" s="24" t="s">
        <v>29</v>
      </c>
      <c r="BA13" s="24" t="s">
        <v>29</v>
      </c>
      <c r="BB13" s="24" t="s">
        <v>29</v>
      </c>
      <c r="BC13" s="24" t="s">
        <v>29</v>
      </c>
      <c r="BD13" s="24" t="s">
        <v>29</v>
      </c>
      <c r="BE13" s="24" t="s">
        <v>29</v>
      </c>
      <c r="BF13" s="24" t="s">
        <v>29</v>
      </c>
      <c r="BG13" s="24" t="s">
        <v>29</v>
      </c>
      <c r="BH13" s="24" t="s">
        <v>29</v>
      </c>
      <c r="BI13" s="24" t="s">
        <v>29</v>
      </c>
      <c r="BJ13" s="24" t="s">
        <v>29</v>
      </c>
      <c r="BK13" s="24" t="s">
        <v>29</v>
      </c>
      <c r="BL13" s="24" t="s">
        <v>29</v>
      </c>
      <c r="BM13" s="24" t="s">
        <v>29</v>
      </c>
      <c r="BN13" s="24" t="s">
        <v>29</v>
      </c>
      <c r="BO13" s="24" t="s">
        <v>29</v>
      </c>
      <c r="BP13" s="24" t="s">
        <v>29</v>
      </c>
      <c r="BQ13" s="24" t="s">
        <v>29</v>
      </c>
      <c r="BR13" s="24" t="s">
        <v>29</v>
      </c>
      <c r="BS13" s="24" t="s">
        <v>29</v>
      </c>
      <c r="BT13" s="24" t="s">
        <v>29</v>
      </c>
      <c r="BU13" s="24" t="s">
        <v>29</v>
      </c>
      <c r="BV13" s="24" t="s">
        <v>29</v>
      </c>
      <c r="BW13" s="24" t="s">
        <v>29</v>
      </c>
      <c r="BX13" s="24" t="s">
        <v>29</v>
      </c>
      <c r="BY13" s="24" t="s">
        <v>29</v>
      </c>
      <c r="BZ13" s="24" t="s">
        <v>29</v>
      </c>
      <c r="CA13" s="24" t="s">
        <v>29</v>
      </c>
      <c r="CB13" s="24" t="s">
        <v>29</v>
      </c>
    </row>
    <row r="14" spans="1:107" s="1" customFormat="1" ht="13.9" customHeight="1">
      <c r="B14" s="57" t="str">
        <f>Roster_Selection_Men!AF13&amp;" " &amp; "JV1 "</f>
        <v xml:space="preserve">Belmont Abbey College JV1 </v>
      </c>
      <c r="C14" s="57" t="str">
        <f>Roster_Selection_Men!AH13</f>
        <v>20-48716</v>
      </c>
      <c r="D14" s="57" t="str">
        <f>Roster_Selection_Men!AI13</f>
        <v>Ethan Bell</v>
      </c>
      <c r="E14" s="58"/>
      <c r="F14" s="1" t="str">
        <f>IF(ISERROR(Individual_Scores_Men_JV!E14), " ", IF(Individual_Scores_Men_JV!E14 = "Yes", "Yes", "  "))</f>
        <v xml:space="preserve">  </v>
      </c>
      <c r="G14" s="24" t="s">
        <v>29</v>
      </c>
      <c r="H14" s="24" t="s">
        <v>29</v>
      </c>
      <c r="I14" s="24" t="s">
        <v>29</v>
      </c>
      <c r="J14" s="24" t="s">
        <v>29</v>
      </c>
      <c r="K14" s="24" t="s">
        <v>29</v>
      </c>
      <c r="L14" s="24" t="s">
        <v>29</v>
      </c>
      <c r="M14" s="24" t="s">
        <v>29</v>
      </c>
      <c r="N14" s="24" t="s">
        <v>29</v>
      </c>
      <c r="O14" s="24" t="s">
        <v>29</v>
      </c>
      <c r="P14" s="24" t="s">
        <v>29</v>
      </c>
      <c r="Q14" s="24" t="s">
        <v>29</v>
      </c>
      <c r="R14" s="24" t="s">
        <v>29</v>
      </c>
      <c r="S14" s="24" t="s">
        <v>29</v>
      </c>
      <c r="T14" s="24" t="s">
        <v>29</v>
      </c>
      <c r="U14" s="24" t="s">
        <v>29</v>
      </c>
      <c r="V14" s="24" t="s">
        <v>29</v>
      </c>
      <c r="W14" s="24" t="s">
        <v>29</v>
      </c>
      <c r="X14" s="24" t="s">
        <v>29</v>
      </c>
      <c r="Y14" s="24" t="s">
        <v>29</v>
      </c>
      <c r="Z14" s="24" t="s">
        <v>29</v>
      </c>
      <c r="AA14" s="24" t="s">
        <v>29</v>
      </c>
      <c r="AB14" s="24" t="s">
        <v>29</v>
      </c>
      <c r="AC14" s="24" t="s">
        <v>29</v>
      </c>
      <c r="AD14" s="24" t="s">
        <v>29</v>
      </c>
      <c r="AE14" s="24" t="s">
        <v>29</v>
      </c>
      <c r="AF14" s="24" t="s">
        <v>29</v>
      </c>
      <c r="AG14" s="24" t="s">
        <v>29</v>
      </c>
      <c r="AH14" s="24" t="s">
        <v>29</v>
      </c>
      <c r="AI14" s="24" t="s">
        <v>29</v>
      </c>
      <c r="AJ14" s="24" t="s">
        <v>29</v>
      </c>
      <c r="AK14" s="24" t="s">
        <v>29</v>
      </c>
      <c r="AL14" s="24" t="s">
        <v>29</v>
      </c>
      <c r="AM14" s="24" t="s">
        <v>29</v>
      </c>
      <c r="AN14" s="24" t="s">
        <v>29</v>
      </c>
      <c r="AO14" s="24" t="s">
        <v>29</v>
      </c>
      <c r="AP14" s="24" t="s">
        <v>29</v>
      </c>
      <c r="AQ14" s="24" t="s">
        <v>29</v>
      </c>
      <c r="AR14" s="24" t="s">
        <v>29</v>
      </c>
      <c r="AS14" s="24" t="s">
        <v>29</v>
      </c>
      <c r="AT14" s="24" t="s">
        <v>29</v>
      </c>
      <c r="AU14" s="24" t="s">
        <v>29</v>
      </c>
      <c r="AV14" s="24" t="s">
        <v>29</v>
      </c>
      <c r="AW14" s="24" t="s">
        <v>29</v>
      </c>
      <c r="AX14" s="24" t="s">
        <v>29</v>
      </c>
      <c r="AY14" s="24" t="s">
        <v>29</v>
      </c>
      <c r="AZ14" s="24" t="s">
        <v>29</v>
      </c>
      <c r="BA14" s="24" t="s">
        <v>29</v>
      </c>
      <c r="BB14" s="24" t="s">
        <v>29</v>
      </c>
      <c r="BC14" s="24" t="s">
        <v>29</v>
      </c>
      <c r="BD14" s="24" t="s">
        <v>29</v>
      </c>
      <c r="BE14" s="24" t="s">
        <v>29</v>
      </c>
      <c r="BF14" s="24" t="s">
        <v>29</v>
      </c>
      <c r="BG14" s="24" t="s">
        <v>29</v>
      </c>
      <c r="BH14" s="24" t="s">
        <v>29</v>
      </c>
      <c r="BI14" s="24" t="s">
        <v>29</v>
      </c>
      <c r="BJ14" s="24" t="s">
        <v>29</v>
      </c>
      <c r="BK14" s="24" t="s">
        <v>29</v>
      </c>
      <c r="BL14" s="24" t="s">
        <v>29</v>
      </c>
      <c r="BM14" s="24" t="s">
        <v>29</v>
      </c>
      <c r="BN14" s="24" t="s">
        <v>29</v>
      </c>
      <c r="BO14" s="24" t="s">
        <v>29</v>
      </c>
      <c r="BP14" s="24" t="s">
        <v>29</v>
      </c>
      <c r="BQ14" s="24" t="s">
        <v>29</v>
      </c>
      <c r="BR14" s="24" t="s">
        <v>29</v>
      </c>
      <c r="BS14" s="24" t="s">
        <v>29</v>
      </c>
      <c r="BT14" s="24" t="s">
        <v>29</v>
      </c>
      <c r="BU14" s="24" t="s">
        <v>29</v>
      </c>
      <c r="BV14" s="24" t="s">
        <v>29</v>
      </c>
      <c r="BW14" s="24" t="s">
        <v>29</v>
      </c>
      <c r="BX14" s="24" t="s">
        <v>29</v>
      </c>
      <c r="BY14" s="24" t="s">
        <v>29</v>
      </c>
      <c r="BZ14" s="24" t="s">
        <v>29</v>
      </c>
      <c r="CA14" s="24" t="s">
        <v>29</v>
      </c>
      <c r="CB14" s="24" t="s">
        <v>29</v>
      </c>
    </row>
    <row r="15" spans="1:107" s="1" customFormat="1" ht="15.75" customHeight="1">
      <c r="B15" s="57" t="str">
        <f>Roster_Selection_Men!AF14&amp;" " &amp; "JV1 "</f>
        <v xml:space="preserve">Belmont Abbey College JV1 </v>
      </c>
      <c r="C15" s="57" t="str">
        <f>Roster_Selection_Men!AH14</f>
        <v>11-234022</v>
      </c>
      <c r="D15" s="57" t="str">
        <f>Roster_Selection_Men!AI14</f>
        <v>Gavin Gucwa</v>
      </c>
      <c r="E15" s="58"/>
      <c r="F15" s="1" t="str">
        <f>IF(ISERROR(Individual_Scores_Men_JV!E15), " ", IF(Individual_Scores_Men_JV!E15 = "Yes", "Yes", "  "))</f>
        <v xml:space="preserve">  </v>
      </c>
      <c r="G15" s="24" t="s">
        <v>29</v>
      </c>
      <c r="H15" s="24" t="s">
        <v>29</v>
      </c>
      <c r="I15" s="24" t="s">
        <v>29</v>
      </c>
      <c r="J15" s="24" t="s">
        <v>29</v>
      </c>
      <c r="K15" s="24" t="s">
        <v>29</v>
      </c>
      <c r="L15" s="24" t="s">
        <v>29</v>
      </c>
      <c r="M15" s="24" t="s">
        <v>29</v>
      </c>
      <c r="N15" s="24" t="s">
        <v>29</v>
      </c>
      <c r="O15" s="24" t="s">
        <v>29</v>
      </c>
      <c r="P15" s="24" t="s">
        <v>29</v>
      </c>
      <c r="Q15" s="24" t="s">
        <v>29</v>
      </c>
      <c r="R15" s="24" t="s">
        <v>29</v>
      </c>
      <c r="S15" s="24" t="s">
        <v>29</v>
      </c>
      <c r="T15" s="24" t="s">
        <v>29</v>
      </c>
      <c r="U15" s="24" t="s">
        <v>29</v>
      </c>
      <c r="V15" s="24" t="s">
        <v>29</v>
      </c>
      <c r="W15" s="24" t="s">
        <v>29</v>
      </c>
      <c r="X15" s="24" t="s">
        <v>29</v>
      </c>
      <c r="Y15" s="24" t="s">
        <v>29</v>
      </c>
      <c r="Z15" s="24" t="s">
        <v>29</v>
      </c>
      <c r="AA15" s="24" t="s">
        <v>29</v>
      </c>
      <c r="AB15" s="24" t="s">
        <v>29</v>
      </c>
      <c r="AC15" s="24" t="s">
        <v>29</v>
      </c>
      <c r="AD15" s="24" t="s">
        <v>29</v>
      </c>
      <c r="AE15" s="24" t="s">
        <v>29</v>
      </c>
      <c r="AF15" s="24" t="s">
        <v>29</v>
      </c>
      <c r="AG15" s="24" t="s">
        <v>29</v>
      </c>
      <c r="AH15" s="24" t="s">
        <v>29</v>
      </c>
      <c r="AI15" s="24" t="s">
        <v>29</v>
      </c>
      <c r="AJ15" s="24" t="s">
        <v>29</v>
      </c>
      <c r="AK15" s="24" t="s">
        <v>29</v>
      </c>
      <c r="AL15" s="24" t="s">
        <v>29</v>
      </c>
      <c r="AM15" s="24" t="s">
        <v>29</v>
      </c>
      <c r="AN15" s="24" t="s">
        <v>29</v>
      </c>
      <c r="AO15" s="24" t="s">
        <v>29</v>
      </c>
      <c r="AP15" s="24" t="s">
        <v>29</v>
      </c>
      <c r="AQ15" s="24" t="s">
        <v>29</v>
      </c>
      <c r="AR15" s="24" t="s">
        <v>29</v>
      </c>
      <c r="AS15" s="24" t="s">
        <v>29</v>
      </c>
      <c r="AT15" s="24" t="s">
        <v>29</v>
      </c>
      <c r="AU15" s="24" t="s">
        <v>29</v>
      </c>
      <c r="AV15" s="24" t="s">
        <v>29</v>
      </c>
      <c r="AW15" s="24" t="s">
        <v>29</v>
      </c>
      <c r="AX15" s="24" t="s">
        <v>29</v>
      </c>
      <c r="AY15" s="24" t="s">
        <v>29</v>
      </c>
      <c r="AZ15" s="24" t="s">
        <v>29</v>
      </c>
      <c r="BA15" s="24" t="s">
        <v>29</v>
      </c>
      <c r="BB15" s="24" t="s">
        <v>29</v>
      </c>
      <c r="BC15" s="24" t="s">
        <v>29</v>
      </c>
      <c r="BD15" s="24" t="s">
        <v>29</v>
      </c>
      <c r="BE15" s="24" t="s">
        <v>29</v>
      </c>
      <c r="BF15" s="24" t="s">
        <v>29</v>
      </c>
      <c r="BG15" s="24" t="s">
        <v>29</v>
      </c>
      <c r="BH15" s="24" t="s">
        <v>29</v>
      </c>
      <c r="BI15" s="24" t="s">
        <v>29</v>
      </c>
      <c r="BJ15" s="24" t="s">
        <v>29</v>
      </c>
      <c r="BK15" s="24" t="s">
        <v>29</v>
      </c>
      <c r="BL15" s="24" t="s">
        <v>29</v>
      </c>
      <c r="BM15" s="24" t="s">
        <v>29</v>
      </c>
      <c r="BN15" s="24" t="s">
        <v>29</v>
      </c>
      <c r="BO15" s="24" t="s">
        <v>29</v>
      </c>
      <c r="BP15" s="24" t="s">
        <v>29</v>
      </c>
      <c r="BQ15" s="24" t="s">
        <v>29</v>
      </c>
      <c r="BR15" s="24" t="s">
        <v>29</v>
      </c>
      <c r="BS15" s="24" t="s">
        <v>29</v>
      </c>
      <c r="BT15" s="24" t="s">
        <v>29</v>
      </c>
      <c r="BU15" s="24" t="s">
        <v>29</v>
      </c>
      <c r="BV15" s="24" t="s">
        <v>29</v>
      </c>
      <c r="BW15" s="24" t="s">
        <v>29</v>
      </c>
      <c r="BX15" s="24" t="s">
        <v>29</v>
      </c>
      <c r="BY15" s="24" t="s">
        <v>29</v>
      </c>
      <c r="BZ15" s="24" t="s">
        <v>29</v>
      </c>
      <c r="CA15" s="24" t="s">
        <v>29</v>
      </c>
      <c r="CB15" s="24" t="s">
        <v>29</v>
      </c>
    </row>
    <row r="16" spans="1:107" s="1" customFormat="1" ht="13.9" customHeight="1">
      <c r="B16" s="57" t="str">
        <f>Roster_Selection_Men!AF15&amp;" " &amp; "JV1 "</f>
        <v xml:space="preserve">Belmont Abbey College JV1 </v>
      </c>
      <c r="C16" s="57" t="str">
        <f>Roster_Selection_Men!AH15</f>
        <v>21-89625</v>
      </c>
      <c r="D16" s="57" t="str">
        <f>Roster_Selection_Men!AI15</f>
        <v>Jayson Morelli</v>
      </c>
      <c r="E16" s="58"/>
      <c r="F16" s="1" t="str">
        <f>IF(ISERROR(Individual_Scores_Men_JV!E16), " ", IF(Individual_Scores_Men_JV!E16 = "Yes", "Yes", "  "))</f>
        <v xml:space="preserve">  </v>
      </c>
      <c r="G16" s="24" t="s">
        <v>29</v>
      </c>
      <c r="H16" s="24" t="s">
        <v>29</v>
      </c>
      <c r="I16" s="24" t="s">
        <v>29</v>
      </c>
      <c r="J16" s="24" t="s">
        <v>29</v>
      </c>
      <c r="K16" s="24" t="s">
        <v>29</v>
      </c>
      <c r="L16" s="24" t="s">
        <v>29</v>
      </c>
      <c r="M16" s="24" t="s">
        <v>29</v>
      </c>
      <c r="N16" s="24" t="s">
        <v>29</v>
      </c>
      <c r="O16" s="24" t="s">
        <v>29</v>
      </c>
      <c r="P16" s="24" t="s">
        <v>29</v>
      </c>
      <c r="Q16" s="24" t="s">
        <v>29</v>
      </c>
      <c r="R16" s="24" t="s">
        <v>29</v>
      </c>
      <c r="S16" s="24" t="s">
        <v>29</v>
      </c>
      <c r="T16" s="24" t="s">
        <v>29</v>
      </c>
      <c r="U16" s="24" t="s">
        <v>29</v>
      </c>
      <c r="V16" s="24" t="s">
        <v>29</v>
      </c>
      <c r="W16" s="24" t="s">
        <v>29</v>
      </c>
      <c r="X16" s="24" t="s">
        <v>29</v>
      </c>
      <c r="Y16" s="24" t="s">
        <v>29</v>
      </c>
      <c r="Z16" s="24" t="s">
        <v>29</v>
      </c>
      <c r="AA16" s="24" t="s">
        <v>29</v>
      </c>
      <c r="AB16" s="24" t="s">
        <v>29</v>
      </c>
      <c r="AC16" s="24" t="s">
        <v>29</v>
      </c>
      <c r="AD16" s="24" t="s">
        <v>29</v>
      </c>
      <c r="AE16" s="24" t="s">
        <v>29</v>
      </c>
      <c r="AF16" s="24" t="s">
        <v>29</v>
      </c>
      <c r="AG16" s="24" t="s">
        <v>29</v>
      </c>
      <c r="AH16" s="24" t="s">
        <v>29</v>
      </c>
      <c r="AI16" s="24" t="s">
        <v>29</v>
      </c>
      <c r="AJ16" s="24" t="s">
        <v>29</v>
      </c>
      <c r="AK16" s="24" t="s">
        <v>29</v>
      </c>
      <c r="AL16" s="24" t="s">
        <v>29</v>
      </c>
      <c r="AM16" s="24" t="s">
        <v>29</v>
      </c>
      <c r="AN16" s="24" t="s">
        <v>29</v>
      </c>
      <c r="AO16" s="24" t="s">
        <v>29</v>
      </c>
      <c r="AP16" s="24" t="s">
        <v>29</v>
      </c>
      <c r="AQ16" s="24" t="s">
        <v>29</v>
      </c>
      <c r="AR16" s="24" t="s">
        <v>29</v>
      </c>
      <c r="AS16" s="24" t="s">
        <v>29</v>
      </c>
      <c r="AT16" s="24" t="s">
        <v>29</v>
      </c>
      <c r="AU16" s="24" t="s">
        <v>29</v>
      </c>
      <c r="AV16" s="24" t="s">
        <v>29</v>
      </c>
      <c r="AW16" s="24" t="s">
        <v>29</v>
      </c>
      <c r="AX16" s="24" t="s">
        <v>29</v>
      </c>
      <c r="AY16" s="24" t="s">
        <v>29</v>
      </c>
      <c r="AZ16" s="24" t="s">
        <v>29</v>
      </c>
      <c r="BA16" s="24" t="s">
        <v>29</v>
      </c>
      <c r="BB16" s="24" t="s">
        <v>29</v>
      </c>
      <c r="BC16" s="24" t="s">
        <v>29</v>
      </c>
      <c r="BD16" s="24" t="s">
        <v>29</v>
      </c>
      <c r="BE16" s="24" t="s">
        <v>29</v>
      </c>
      <c r="BF16" s="24" t="s">
        <v>29</v>
      </c>
      <c r="BG16" s="24" t="s">
        <v>29</v>
      </c>
      <c r="BH16" s="24" t="s">
        <v>29</v>
      </c>
      <c r="BI16" s="24" t="s">
        <v>29</v>
      </c>
      <c r="BJ16" s="24" t="s">
        <v>29</v>
      </c>
      <c r="BK16" s="24" t="s">
        <v>29</v>
      </c>
      <c r="BL16" s="24" t="s">
        <v>29</v>
      </c>
      <c r="BM16" s="24" t="s">
        <v>29</v>
      </c>
      <c r="BN16" s="24" t="s">
        <v>29</v>
      </c>
      <c r="BO16" s="24" t="s">
        <v>29</v>
      </c>
      <c r="BP16" s="24" t="s">
        <v>29</v>
      </c>
      <c r="BQ16" s="24" t="s">
        <v>29</v>
      </c>
      <c r="BR16" s="24" t="s">
        <v>29</v>
      </c>
      <c r="BS16" s="24" t="s">
        <v>29</v>
      </c>
      <c r="BT16" s="24" t="s">
        <v>29</v>
      </c>
      <c r="BU16" s="24" t="s">
        <v>29</v>
      </c>
      <c r="BV16" s="24" t="s">
        <v>29</v>
      </c>
      <c r="BW16" s="24" t="s">
        <v>29</v>
      </c>
      <c r="BX16" s="24" t="s">
        <v>29</v>
      </c>
      <c r="BY16" s="24" t="s">
        <v>29</v>
      </c>
      <c r="BZ16" s="24" t="s">
        <v>29</v>
      </c>
      <c r="CA16" s="24" t="s">
        <v>29</v>
      </c>
      <c r="CB16" s="24" t="s">
        <v>29</v>
      </c>
    </row>
    <row r="17" spans="2:80" s="1" customFormat="1" ht="13.9" customHeight="1">
      <c r="B17" s="57" t="str">
        <f>Roster_Selection_Men!AF16&amp;" " &amp; "JV1 "</f>
        <v xml:space="preserve">Belmont Abbey College JV1 </v>
      </c>
      <c r="C17" s="57" t="str">
        <f>Roster_Selection_Men!AH16</f>
        <v>18-45628</v>
      </c>
      <c r="D17" s="57" t="str">
        <f>Roster_Selection_Men!AI16</f>
        <v>Mar'Kevian Hines</v>
      </c>
      <c r="E17" s="58"/>
      <c r="F17" s="1" t="str">
        <f>IF(ISERROR(Individual_Scores_Men_JV!E17), " ", IF(Individual_Scores_Men_JV!E17 = "Yes", "Yes", "  "))</f>
        <v xml:space="preserve">  </v>
      </c>
      <c r="G17" s="24" t="s">
        <v>29</v>
      </c>
      <c r="H17" s="24" t="s">
        <v>29</v>
      </c>
      <c r="I17" s="24" t="s">
        <v>29</v>
      </c>
      <c r="J17" s="24" t="s">
        <v>29</v>
      </c>
      <c r="K17" s="24" t="s">
        <v>29</v>
      </c>
      <c r="L17" s="24" t="s">
        <v>29</v>
      </c>
      <c r="M17" s="24" t="s">
        <v>29</v>
      </c>
      <c r="N17" s="24" t="s">
        <v>29</v>
      </c>
      <c r="O17" s="24" t="s">
        <v>29</v>
      </c>
      <c r="P17" s="24" t="s">
        <v>29</v>
      </c>
      <c r="Q17" s="24" t="s">
        <v>29</v>
      </c>
      <c r="R17" s="24" t="s">
        <v>29</v>
      </c>
      <c r="S17" s="24" t="s">
        <v>29</v>
      </c>
      <c r="T17" s="24" t="s">
        <v>29</v>
      </c>
      <c r="U17" s="24" t="s">
        <v>29</v>
      </c>
      <c r="V17" s="24" t="s">
        <v>29</v>
      </c>
      <c r="W17" s="24" t="s">
        <v>29</v>
      </c>
      <c r="X17" s="24" t="s">
        <v>29</v>
      </c>
      <c r="Y17" s="24" t="s">
        <v>29</v>
      </c>
      <c r="Z17" s="24" t="s">
        <v>29</v>
      </c>
      <c r="AA17" s="24" t="s">
        <v>29</v>
      </c>
      <c r="AB17" s="24" t="s">
        <v>29</v>
      </c>
      <c r="AC17" s="24" t="s">
        <v>29</v>
      </c>
      <c r="AD17" s="24" t="s">
        <v>29</v>
      </c>
      <c r="AE17" s="24" t="s">
        <v>29</v>
      </c>
      <c r="AF17" s="24" t="s">
        <v>29</v>
      </c>
      <c r="AG17" s="24" t="s">
        <v>29</v>
      </c>
      <c r="AH17" s="24" t="s">
        <v>29</v>
      </c>
      <c r="AI17" s="24" t="s">
        <v>29</v>
      </c>
      <c r="AJ17" s="24" t="s">
        <v>29</v>
      </c>
      <c r="AK17" s="24" t="s">
        <v>29</v>
      </c>
      <c r="AL17" s="24" t="s">
        <v>29</v>
      </c>
      <c r="AM17" s="24" t="s">
        <v>29</v>
      </c>
      <c r="AN17" s="24" t="s">
        <v>29</v>
      </c>
      <c r="AO17" s="24" t="s">
        <v>29</v>
      </c>
      <c r="AP17" s="24" t="s">
        <v>29</v>
      </c>
      <c r="AQ17" s="24" t="s">
        <v>29</v>
      </c>
      <c r="AR17" s="24" t="s">
        <v>29</v>
      </c>
      <c r="AS17" s="24" t="s">
        <v>29</v>
      </c>
      <c r="AT17" s="24" t="s">
        <v>29</v>
      </c>
      <c r="AU17" s="24" t="s">
        <v>29</v>
      </c>
      <c r="AV17" s="24" t="s">
        <v>29</v>
      </c>
      <c r="AW17" s="24" t="s">
        <v>29</v>
      </c>
      <c r="AX17" s="24" t="s">
        <v>29</v>
      </c>
      <c r="AY17" s="24" t="s">
        <v>29</v>
      </c>
      <c r="AZ17" s="24" t="s">
        <v>29</v>
      </c>
      <c r="BA17" s="24" t="s">
        <v>29</v>
      </c>
      <c r="BB17" s="24" t="s">
        <v>29</v>
      </c>
      <c r="BC17" s="24" t="s">
        <v>29</v>
      </c>
      <c r="BD17" s="24" t="s">
        <v>29</v>
      </c>
      <c r="BE17" s="24" t="s">
        <v>29</v>
      </c>
      <c r="BF17" s="24" t="s">
        <v>29</v>
      </c>
      <c r="BG17" s="24" t="s">
        <v>29</v>
      </c>
      <c r="BH17" s="24" t="s">
        <v>29</v>
      </c>
      <c r="BI17" s="24" t="s">
        <v>29</v>
      </c>
      <c r="BJ17" s="24" t="s">
        <v>29</v>
      </c>
      <c r="BK17" s="24" t="s">
        <v>29</v>
      </c>
      <c r="BL17" s="24" t="s">
        <v>29</v>
      </c>
      <c r="BM17" s="24" t="s">
        <v>29</v>
      </c>
      <c r="BN17" s="24" t="s">
        <v>29</v>
      </c>
      <c r="BO17" s="24" t="s">
        <v>29</v>
      </c>
      <c r="BP17" s="24" t="s">
        <v>29</v>
      </c>
      <c r="BQ17" s="24" t="s">
        <v>29</v>
      </c>
      <c r="BR17" s="24" t="s">
        <v>29</v>
      </c>
      <c r="BS17" s="24" t="s">
        <v>29</v>
      </c>
      <c r="BT17" s="24" t="s">
        <v>29</v>
      </c>
      <c r="BU17" s="24" t="s">
        <v>29</v>
      </c>
      <c r="BV17" s="24" t="s">
        <v>29</v>
      </c>
      <c r="BW17" s="24" t="s">
        <v>29</v>
      </c>
      <c r="BX17" s="24" t="s">
        <v>29</v>
      </c>
      <c r="BY17" s="24" t="s">
        <v>29</v>
      </c>
      <c r="BZ17" s="24" t="s">
        <v>29</v>
      </c>
      <c r="CA17" s="24" t="s">
        <v>29</v>
      </c>
      <c r="CB17" s="24" t="s">
        <v>29</v>
      </c>
    </row>
    <row r="18" spans="2:80" s="1" customFormat="1" ht="13.9" customHeight="1">
      <c r="B18" s="57" t="str">
        <f>Roster_Selection_Men!AF17&amp;" " &amp; "JV1 "</f>
        <v xml:space="preserve">Belmont Abbey College JV1 </v>
      </c>
      <c r="C18" s="57" t="str">
        <f>Roster_Selection_Men!AH17</f>
        <v>18-25243</v>
      </c>
      <c r="D18" s="57" t="str">
        <f>Roster_Selection_Men!AI17</f>
        <v>Sean Neidhold</v>
      </c>
      <c r="E18" s="58"/>
      <c r="F18" s="1" t="str">
        <f>IF(ISERROR(Individual_Scores_Men_JV!E18), " ", IF(Individual_Scores_Men_JV!E18 = "Yes", "Yes", "  "))</f>
        <v xml:space="preserve">  </v>
      </c>
      <c r="G18" s="24" t="s">
        <v>29</v>
      </c>
      <c r="H18" s="24" t="s">
        <v>29</v>
      </c>
      <c r="I18" s="24" t="s">
        <v>29</v>
      </c>
      <c r="J18" s="24" t="s">
        <v>29</v>
      </c>
      <c r="K18" s="24" t="s">
        <v>29</v>
      </c>
      <c r="L18" s="24" t="s">
        <v>29</v>
      </c>
      <c r="M18" s="24" t="s">
        <v>29</v>
      </c>
      <c r="N18" s="24" t="s">
        <v>29</v>
      </c>
      <c r="O18" s="24" t="s">
        <v>29</v>
      </c>
      <c r="P18" s="24" t="s">
        <v>29</v>
      </c>
      <c r="Q18" s="24" t="s">
        <v>29</v>
      </c>
      <c r="R18" s="24" t="s">
        <v>29</v>
      </c>
      <c r="S18" s="24" t="s">
        <v>29</v>
      </c>
      <c r="T18" s="24" t="s">
        <v>29</v>
      </c>
      <c r="U18" s="24" t="s">
        <v>29</v>
      </c>
      <c r="V18" s="24" t="s">
        <v>29</v>
      </c>
      <c r="W18" s="24" t="s">
        <v>29</v>
      </c>
      <c r="X18" s="24" t="s">
        <v>29</v>
      </c>
      <c r="Y18" s="24" t="s">
        <v>29</v>
      </c>
      <c r="Z18" s="24" t="s">
        <v>29</v>
      </c>
      <c r="AA18" s="24" t="s">
        <v>29</v>
      </c>
      <c r="AB18" s="24" t="s">
        <v>29</v>
      </c>
      <c r="AC18" s="24" t="s">
        <v>29</v>
      </c>
      <c r="AD18" s="24" t="s">
        <v>29</v>
      </c>
      <c r="AE18" s="24" t="s">
        <v>29</v>
      </c>
      <c r="AF18" s="24" t="s">
        <v>29</v>
      </c>
      <c r="AG18" s="24" t="s">
        <v>29</v>
      </c>
      <c r="AH18" s="24" t="s">
        <v>29</v>
      </c>
      <c r="AI18" s="24" t="s">
        <v>29</v>
      </c>
      <c r="AJ18" s="24" t="s">
        <v>29</v>
      </c>
      <c r="AK18" s="24" t="s">
        <v>29</v>
      </c>
      <c r="AL18" s="24" t="s">
        <v>29</v>
      </c>
      <c r="AM18" s="24" t="s">
        <v>29</v>
      </c>
      <c r="AN18" s="24" t="s">
        <v>29</v>
      </c>
      <c r="AO18" s="24" t="s">
        <v>29</v>
      </c>
      <c r="AP18" s="24" t="s">
        <v>29</v>
      </c>
      <c r="AQ18" s="24" t="s">
        <v>29</v>
      </c>
      <c r="AR18" s="24" t="s">
        <v>29</v>
      </c>
      <c r="AS18" s="24" t="s">
        <v>29</v>
      </c>
      <c r="AT18" s="24" t="s">
        <v>29</v>
      </c>
      <c r="AU18" s="24" t="s">
        <v>29</v>
      </c>
      <c r="AV18" s="24" t="s">
        <v>29</v>
      </c>
      <c r="AW18" s="24" t="s">
        <v>29</v>
      </c>
      <c r="AX18" s="24" t="s">
        <v>29</v>
      </c>
      <c r="AY18" s="24" t="s">
        <v>29</v>
      </c>
      <c r="AZ18" s="24" t="s">
        <v>29</v>
      </c>
      <c r="BA18" s="24" t="s">
        <v>29</v>
      </c>
      <c r="BB18" s="24" t="s">
        <v>29</v>
      </c>
      <c r="BC18" s="24" t="s">
        <v>29</v>
      </c>
      <c r="BD18" s="24" t="s">
        <v>29</v>
      </c>
      <c r="BE18" s="24" t="s">
        <v>29</v>
      </c>
      <c r="BF18" s="24" t="s">
        <v>29</v>
      </c>
      <c r="BG18" s="24" t="s">
        <v>29</v>
      </c>
      <c r="BH18" s="24" t="s">
        <v>29</v>
      </c>
      <c r="BI18" s="24" t="s">
        <v>29</v>
      </c>
      <c r="BJ18" s="24" t="s">
        <v>29</v>
      </c>
      <c r="BK18" s="24" t="s">
        <v>29</v>
      </c>
      <c r="BL18" s="24" t="s">
        <v>29</v>
      </c>
      <c r="BM18" s="24" t="s">
        <v>29</v>
      </c>
      <c r="BN18" s="24" t="s">
        <v>29</v>
      </c>
      <c r="BO18" s="24" t="s">
        <v>29</v>
      </c>
      <c r="BP18" s="24" t="s">
        <v>29</v>
      </c>
      <c r="BQ18" s="24" t="s">
        <v>29</v>
      </c>
      <c r="BR18" s="24" t="s">
        <v>29</v>
      </c>
      <c r="BS18" s="24" t="s">
        <v>29</v>
      </c>
      <c r="BT18" s="24" t="s">
        <v>29</v>
      </c>
      <c r="BU18" s="24" t="s">
        <v>29</v>
      </c>
      <c r="BV18" s="24" t="s">
        <v>29</v>
      </c>
      <c r="BW18" s="24" t="s">
        <v>29</v>
      </c>
      <c r="BX18" s="24" t="s">
        <v>29</v>
      </c>
      <c r="BY18" s="24" t="s">
        <v>29</v>
      </c>
      <c r="BZ18" s="24" t="s">
        <v>29</v>
      </c>
      <c r="CA18" s="24" t="s">
        <v>29</v>
      </c>
      <c r="CB18" s="24" t="s">
        <v>29</v>
      </c>
    </row>
    <row r="19" spans="2:80" s="1" customFormat="1" ht="13.9" customHeight="1">
      <c r="B19" s="57" t="str">
        <f>Roster_Selection_Men!AF18&amp;" " &amp; "JV1 "</f>
        <v xml:space="preserve"> JV1 </v>
      </c>
      <c r="C19" s="57" t="str">
        <f>Roster_Selection_Men!AH18</f>
        <v/>
      </c>
      <c r="D19" s="57" t="str">
        <f>Roster_Selection_Men!AI18</f>
        <v/>
      </c>
      <c r="E19" s="58"/>
      <c r="F19" s="1" t="str">
        <f>IF(ISERROR(Individual_Scores_Men_JV!E19), " ", IF(Individual_Scores_Men_JV!E19 = "Yes", "Yes", "  "))</f>
        <v xml:space="preserve">  </v>
      </c>
      <c r="G19" s="24" t="s">
        <v>29</v>
      </c>
      <c r="H19" s="24" t="s">
        <v>29</v>
      </c>
      <c r="I19" s="24" t="s">
        <v>29</v>
      </c>
      <c r="J19" s="24" t="s">
        <v>29</v>
      </c>
      <c r="K19" s="24" t="s">
        <v>29</v>
      </c>
      <c r="L19" s="24" t="s">
        <v>29</v>
      </c>
      <c r="M19" s="24" t="s">
        <v>29</v>
      </c>
      <c r="N19" s="24" t="s">
        <v>29</v>
      </c>
      <c r="O19" s="24" t="s">
        <v>29</v>
      </c>
      <c r="P19" s="24" t="s">
        <v>29</v>
      </c>
      <c r="Q19" s="24" t="s">
        <v>29</v>
      </c>
      <c r="R19" s="24" t="s">
        <v>29</v>
      </c>
      <c r="S19" s="24" t="s">
        <v>29</v>
      </c>
      <c r="T19" s="24" t="s">
        <v>29</v>
      </c>
      <c r="U19" s="24" t="s">
        <v>29</v>
      </c>
      <c r="V19" s="24" t="s">
        <v>29</v>
      </c>
      <c r="W19" s="24" t="s">
        <v>29</v>
      </c>
      <c r="X19" s="24" t="s">
        <v>29</v>
      </c>
      <c r="Y19" s="24" t="s">
        <v>29</v>
      </c>
      <c r="Z19" s="24" t="s">
        <v>29</v>
      </c>
      <c r="AA19" s="24" t="s">
        <v>29</v>
      </c>
      <c r="AB19" s="24" t="s">
        <v>29</v>
      </c>
      <c r="AC19" s="24" t="s">
        <v>29</v>
      </c>
      <c r="AD19" s="24" t="s">
        <v>29</v>
      </c>
      <c r="AE19" s="24" t="s">
        <v>29</v>
      </c>
      <c r="AF19" s="24" t="s">
        <v>29</v>
      </c>
      <c r="AG19" s="24" t="s">
        <v>29</v>
      </c>
      <c r="AH19" s="24" t="s">
        <v>29</v>
      </c>
      <c r="AI19" s="24" t="s">
        <v>29</v>
      </c>
      <c r="AJ19" s="24" t="s">
        <v>29</v>
      </c>
      <c r="AK19" s="24" t="s">
        <v>29</v>
      </c>
      <c r="AL19" s="24" t="s">
        <v>29</v>
      </c>
      <c r="AM19" s="24" t="s">
        <v>29</v>
      </c>
      <c r="AN19" s="24" t="s">
        <v>29</v>
      </c>
      <c r="AO19" s="24" t="s">
        <v>29</v>
      </c>
      <c r="AP19" s="24" t="s">
        <v>29</v>
      </c>
      <c r="AQ19" s="24" t="s">
        <v>29</v>
      </c>
      <c r="AR19" s="24" t="s">
        <v>29</v>
      </c>
      <c r="AS19" s="24" t="s">
        <v>29</v>
      </c>
      <c r="AT19" s="24" t="s">
        <v>29</v>
      </c>
      <c r="AU19" s="24" t="s">
        <v>29</v>
      </c>
      <c r="AV19" s="24" t="s">
        <v>29</v>
      </c>
      <c r="AW19" s="24" t="s">
        <v>29</v>
      </c>
      <c r="AX19" s="24" t="s">
        <v>29</v>
      </c>
      <c r="AY19" s="24" t="s">
        <v>29</v>
      </c>
      <c r="AZ19" s="24" t="s">
        <v>29</v>
      </c>
      <c r="BA19" s="24" t="s">
        <v>29</v>
      </c>
      <c r="BB19" s="24" t="s">
        <v>29</v>
      </c>
      <c r="BC19" s="24" t="s">
        <v>29</v>
      </c>
      <c r="BD19" s="24" t="s">
        <v>29</v>
      </c>
      <c r="BE19" s="24" t="s">
        <v>29</v>
      </c>
      <c r="BF19" s="24" t="s">
        <v>29</v>
      </c>
      <c r="BG19" s="24" t="s">
        <v>29</v>
      </c>
      <c r="BH19" s="24" t="s">
        <v>29</v>
      </c>
      <c r="BI19" s="24" t="s">
        <v>29</v>
      </c>
      <c r="BJ19" s="24" t="s">
        <v>29</v>
      </c>
      <c r="BK19" s="24" t="s">
        <v>29</v>
      </c>
      <c r="BL19" s="24" t="s">
        <v>29</v>
      </c>
      <c r="BM19" s="24" t="s">
        <v>29</v>
      </c>
      <c r="BN19" s="24" t="s">
        <v>29</v>
      </c>
      <c r="BO19" s="24" t="s">
        <v>29</v>
      </c>
      <c r="BP19" s="24" t="s">
        <v>29</v>
      </c>
      <c r="BQ19" s="24" t="s">
        <v>29</v>
      </c>
      <c r="BR19" s="24" t="s">
        <v>29</v>
      </c>
      <c r="BS19" s="24" t="s">
        <v>29</v>
      </c>
      <c r="BT19" s="24" t="s">
        <v>29</v>
      </c>
      <c r="BU19" s="24" t="s">
        <v>29</v>
      </c>
      <c r="BV19" s="24" t="s">
        <v>29</v>
      </c>
      <c r="BW19" s="24" t="s">
        <v>29</v>
      </c>
      <c r="BX19" s="24" t="s">
        <v>29</v>
      </c>
      <c r="BY19" s="24" t="s">
        <v>29</v>
      </c>
      <c r="BZ19" s="24" t="s">
        <v>29</v>
      </c>
      <c r="CA19" s="24" t="s">
        <v>29</v>
      </c>
      <c r="CB19" s="24" t="s">
        <v>29</v>
      </c>
    </row>
    <row r="20" spans="2:80" s="1" customFormat="1" ht="13.9" customHeight="1">
      <c r="B20" s="57" t="s">
        <v>785</v>
      </c>
      <c r="C20" s="59" t="str">
        <f>Individual_Scores_Men_JV!C20</f>
        <v/>
      </c>
      <c r="D20" s="60" t="str">
        <f>Individual_Scores_Men_JV!D20</f>
        <v/>
      </c>
      <c r="E20" s="58"/>
      <c r="F20" s="13"/>
      <c r="G20" s="24" t="s">
        <v>29</v>
      </c>
      <c r="H20" s="24" t="s">
        <v>29</v>
      </c>
      <c r="I20" s="24" t="s">
        <v>29</v>
      </c>
      <c r="J20" s="24" t="s">
        <v>29</v>
      </c>
      <c r="K20" s="24" t="s">
        <v>29</v>
      </c>
      <c r="L20" s="24" t="s">
        <v>29</v>
      </c>
      <c r="M20" s="24" t="s">
        <v>29</v>
      </c>
      <c r="N20" s="24" t="s">
        <v>29</v>
      </c>
      <c r="O20" s="24" t="s">
        <v>29</v>
      </c>
      <c r="P20" s="24" t="s">
        <v>29</v>
      </c>
      <c r="Q20" s="24" t="s">
        <v>29</v>
      </c>
      <c r="R20" s="24" t="s">
        <v>29</v>
      </c>
      <c r="S20" s="24" t="s">
        <v>29</v>
      </c>
      <c r="T20" s="24" t="s">
        <v>29</v>
      </c>
      <c r="U20" s="24" t="s">
        <v>29</v>
      </c>
      <c r="V20" s="24" t="s">
        <v>29</v>
      </c>
      <c r="W20" s="24" t="s">
        <v>29</v>
      </c>
      <c r="X20" s="24" t="s">
        <v>29</v>
      </c>
      <c r="Y20" s="24" t="s">
        <v>29</v>
      </c>
      <c r="Z20" s="24" t="s">
        <v>29</v>
      </c>
      <c r="AA20" s="24" t="s">
        <v>29</v>
      </c>
      <c r="AB20" s="24" t="s">
        <v>29</v>
      </c>
      <c r="AC20" s="24" t="s">
        <v>29</v>
      </c>
      <c r="AD20" s="24" t="s">
        <v>29</v>
      </c>
      <c r="AE20" s="24" t="s">
        <v>29</v>
      </c>
      <c r="AF20" s="24" t="s">
        <v>29</v>
      </c>
      <c r="AG20" s="24" t="s">
        <v>29</v>
      </c>
      <c r="AH20" s="24" t="s">
        <v>29</v>
      </c>
      <c r="AI20" s="24" t="s">
        <v>29</v>
      </c>
      <c r="AJ20" s="24" t="s">
        <v>29</v>
      </c>
      <c r="AK20" s="24" t="s">
        <v>29</v>
      </c>
      <c r="AL20" s="24" t="s">
        <v>29</v>
      </c>
      <c r="AM20" s="24" t="s">
        <v>29</v>
      </c>
      <c r="AN20" s="24" t="s">
        <v>29</v>
      </c>
      <c r="AO20" s="24" t="s">
        <v>29</v>
      </c>
      <c r="AP20" s="24" t="s">
        <v>29</v>
      </c>
      <c r="AQ20" s="24" t="s">
        <v>29</v>
      </c>
      <c r="AR20" s="24" t="s">
        <v>29</v>
      </c>
      <c r="AS20" s="24" t="s">
        <v>29</v>
      </c>
      <c r="AT20" s="24" t="s">
        <v>29</v>
      </c>
      <c r="AU20" s="24" t="s">
        <v>29</v>
      </c>
      <c r="AV20" s="24" t="s">
        <v>29</v>
      </c>
      <c r="AW20" s="24" t="s">
        <v>29</v>
      </c>
      <c r="AX20" s="24" t="s">
        <v>29</v>
      </c>
      <c r="AY20" s="24" t="s">
        <v>29</v>
      </c>
      <c r="AZ20" s="24" t="s">
        <v>29</v>
      </c>
      <c r="BA20" s="24" t="s">
        <v>29</v>
      </c>
      <c r="BB20" s="24" t="s">
        <v>29</v>
      </c>
      <c r="BC20" s="24" t="s">
        <v>29</v>
      </c>
      <c r="BD20" s="24" t="s">
        <v>29</v>
      </c>
      <c r="BE20" s="24" t="s">
        <v>29</v>
      </c>
      <c r="BF20" s="24" t="s">
        <v>29</v>
      </c>
      <c r="BG20" s="24" t="s">
        <v>29</v>
      </c>
      <c r="BH20" s="24" t="s">
        <v>29</v>
      </c>
      <c r="BI20" s="24" t="s">
        <v>29</v>
      </c>
      <c r="BJ20" s="24" t="s">
        <v>29</v>
      </c>
      <c r="BK20" s="24" t="s">
        <v>29</v>
      </c>
      <c r="BL20" s="24" t="s">
        <v>29</v>
      </c>
      <c r="BM20" s="24" t="s">
        <v>29</v>
      </c>
      <c r="BN20" s="24" t="s">
        <v>29</v>
      </c>
      <c r="BO20" s="24" t="s">
        <v>29</v>
      </c>
      <c r="BP20" s="24" t="s">
        <v>29</v>
      </c>
      <c r="BQ20" s="24" t="s">
        <v>29</v>
      </c>
      <c r="BR20" s="24" t="s">
        <v>29</v>
      </c>
      <c r="BS20" s="24" t="s">
        <v>29</v>
      </c>
      <c r="BT20" s="24" t="s">
        <v>29</v>
      </c>
      <c r="BU20" s="24" t="s">
        <v>29</v>
      </c>
      <c r="BV20" s="24" t="s">
        <v>29</v>
      </c>
      <c r="BW20" s="24" t="s">
        <v>29</v>
      </c>
      <c r="BX20" s="24" t="s">
        <v>29</v>
      </c>
      <c r="BY20" s="24" t="s">
        <v>29</v>
      </c>
      <c r="BZ20" s="24" t="s">
        <v>29</v>
      </c>
      <c r="CA20" s="24" t="s">
        <v>29</v>
      </c>
      <c r="CB20" s="24" t="s">
        <v>29</v>
      </c>
    </row>
    <row r="21" spans="2:80" s="1" customFormat="1" ht="13.9" customHeight="1">
      <c r="B21" s="57" t="s">
        <v>785</v>
      </c>
      <c r="C21" s="59" t="str">
        <f>Individual_Scores_Men_JV!C21</f>
        <v/>
      </c>
      <c r="D21" s="60" t="str">
        <f>Individual_Scores_Men_JV!D21</f>
        <v/>
      </c>
      <c r="E21" s="58"/>
      <c r="F21" s="13"/>
      <c r="G21" s="24" t="s">
        <v>29</v>
      </c>
      <c r="H21" s="24" t="s">
        <v>29</v>
      </c>
      <c r="I21" s="24" t="s">
        <v>29</v>
      </c>
      <c r="J21" s="24" t="s">
        <v>29</v>
      </c>
      <c r="K21" s="24" t="s">
        <v>29</v>
      </c>
      <c r="L21" s="24" t="s">
        <v>29</v>
      </c>
      <c r="M21" s="24" t="s">
        <v>29</v>
      </c>
      <c r="N21" s="24" t="s">
        <v>29</v>
      </c>
      <c r="O21" s="24" t="s">
        <v>29</v>
      </c>
      <c r="P21" s="24" t="s">
        <v>29</v>
      </c>
      <c r="Q21" s="24" t="s">
        <v>29</v>
      </c>
      <c r="R21" s="24" t="s">
        <v>29</v>
      </c>
      <c r="S21" s="24" t="s">
        <v>29</v>
      </c>
      <c r="T21" s="24" t="s">
        <v>29</v>
      </c>
      <c r="U21" s="24" t="s">
        <v>29</v>
      </c>
      <c r="V21" s="24" t="s">
        <v>29</v>
      </c>
      <c r="W21" s="24" t="s">
        <v>29</v>
      </c>
      <c r="X21" s="24" t="s">
        <v>29</v>
      </c>
      <c r="Y21" s="24" t="s">
        <v>29</v>
      </c>
      <c r="Z21" s="24" t="s">
        <v>29</v>
      </c>
      <c r="AA21" s="24" t="s">
        <v>29</v>
      </c>
      <c r="AB21" s="24" t="s">
        <v>29</v>
      </c>
      <c r="AC21" s="24" t="s">
        <v>29</v>
      </c>
      <c r="AD21" s="24" t="s">
        <v>29</v>
      </c>
      <c r="AE21" s="24" t="s">
        <v>29</v>
      </c>
      <c r="AF21" s="24" t="s">
        <v>29</v>
      </c>
      <c r="AG21" s="24" t="s">
        <v>29</v>
      </c>
      <c r="AH21" s="24" t="s">
        <v>29</v>
      </c>
      <c r="AI21" s="24" t="s">
        <v>29</v>
      </c>
      <c r="AJ21" s="24" t="s">
        <v>29</v>
      </c>
      <c r="AK21" s="24" t="s">
        <v>29</v>
      </c>
      <c r="AL21" s="24" t="s">
        <v>29</v>
      </c>
      <c r="AM21" s="24" t="s">
        <v>29</v>
      </c>
      <c r="AN21" s="24" t="s">
        <v>29</v>
      </c>
      <c r="AO21" s="24" t="s">
        <v>29</v>
      </c>
      <c r="AP21" s="24" t="s">
        <v>29</v>
      </c>
      <c r="AQ21" s="24" t="s">
        <v>29</v>
      </c>
      <c r="AR21" s="24" t="s">
        <v>29</v>
      </c>
      <c r="AS21" s="24" t="s">
        <v>29</v>
      </c>
      <c r="AT21" s="24" t="s">
        <v>29</v>
      </c>
      <c r="AU21" s="24" t="s">
        <v>29</v>
      </c>
      <c r="AV21" s="24" t="s">
        <v>29</v>
      </c>
      <c r="AW21" s="24" t="s">
        <v>29</v>
      </c>
      <c r="AX21" s="24" t="s">
        <v>29</v>
      </c>
      <c r="AY21" s="24" t="s">
        <v>29</v>
      </c>
      <c r="AZ21" s="24" t="s">
        <v>29</v>
      </c>
      <c r="BA21" s="24" t="s">
        <v>29</v>
      </c>
      <c r="BB21" s="24" t="s">
        <v>29</v>
      </c>
      <c r="BC21" s="24" t="s">
        <v>29</v>
      </c>
      <c r="BD21" s="24" t="s">
        <v>29</v>
      </c>
      <c r="BE21" s="24" t="s">
        <v>29</v>
      </c>
      <c r="BF21" s="24" t="s">
        <v>29</v>
      </c>
      <c r="BG21" s="24" t="s">
        <v>29</v>
      </c>
      <c r="BH21" s="24" t="s">
        <v>29</v>
      </c>
      <c r="BI21" s="24" t="s">
        <v>29</v>
      </c>
      <c r="BJ21" s="24" t="s">
        <v>29</v>
      </c>
      <c r="BK21" s="24" t="s">
        <v>29</v>
      </c>
      <c r="BL21" s="24" t="s">
        <v>29</v>
      </c>
      <c r="BM21" s="24" t="s">
        <v>29</v>
      </c>
      <c r="BN21" s="24" t="s">
        <v>29</v>
      </c>
      <c r="BO21" s="24" t="s">
        <v>29</v>
      </c>
      <c r="BP21" s="24" t="s">
        <v>29</v>
      </c>
      <c r="BQ21" s="24" t="s">
        <v>29</v>
      </c>
      <c r="BR21" s="24" t="s">
        <v>29</v>
      </c>
      <c r="BS21" s="24" t="s">
        <v>29</v>
      </c>
      <c r="BT21" s="24" t="s">
        <v>29</v>
      </c>
      <c r="BU21" s="24" t="s">
        <v>29</v>
      </c>
      <c r="BV21" s="24" t="s">
        <v>29</v>
      </c>
      <c r="BW21" s="24" t="s">
        <v>29</v>
      </c>
      <c r="BX21" s="24" t="s">
        <v>29</v>
      </c>
      <c r="BY21" s="24" t="s">
        <v>29</v>
      </c>
      <c r="BZ21" s="24" t="s">
        <v>29</v>
      </c>
      <c r="CA21" s="24" t="s">
        <v>29</v>
      </c>
      <c r="CB21" s="24" t="s">
        <v>29</v>
      </c>
    </row>
    <row r="22" spans="2:80" s="1" customFormat="1" ht="13.9" customHeight="1">
      <c r="B22" s="57" t="s">
        <v>785</v>
      </c>
      <c r="C22" s="59" t="str">
        <f>Individual_Scores_Men_JV!C22</f>
        <v/>
      </c>
      <c r="D22" s="60" t="str">
        <f>Individual_Scores_Men_JV!D22</f>
        <v/>
      </c>
      <c r="E22" s="58"/>
      <c r="F22" s="13"/>
      <c r="G22" s="24" t="s">
        <v>29</v>
      </c>
      <c r="H22" s="24" t="s">
        <v>29</v>
      </c>
      <c r="I22" s="24" t="s">
        <v>29</v>
      </c>
      <c r="J22" s="24" t="s">
        <v>29</v>
      </c>
      <c r="K22" s="24" t="s">
        <v>29</v>
      </c>
      <c r="L22" s="24" t="s">
        <v>29</v>
      </c>
      <c r="M22" s="24" t="s">
        <v>29</v>
      </c>
      <c r="N22" s="24" t="s">
        <v>29</v>
      </c>
      <c r="O22" s="24" t="s">
        <v>29</v>
      </c>
      <c r="P22" s="24" t="s">
        <v>29</v>
      </c>
      <c r="Q22" s="24" t="s">
        <v>29</v>
      </c>
      <c r="R22" s="24" t="s">
        <v>29</v>
      </c>
      <c r="S22" s="24" t="s">
        <v>29</v>
      </c>
      <c r="T22" s="24" t="s">
        <v>29</v>
      </c>
      <c r="U22" s="24" t="s">
        <v>29</v>
      </c>
      <c r="V22" s="24" t="s">
        <v>29</v>
      </c>
      <c r="W22" s="24" t="s">
        <v>29</v>
      </c>
      <c r="X22" s="24" t="s">
        <v>29</v>
      </c>
      <c r="Y22" s="24" t="s">
        <v>29</v>
      </c>
      <c r="Z22" s="24" t="s">
        <v>29</v>
      </c>
      <c r="AA22" s="24" t="s">
        <v>29</v>
      </c>
      <c r="AB22" s="24" t="s">
        <v>29</v>
      </c>
      <c r="AC22" s="24" t="s">
        <v>29</v>
      </c>
      <c r="AD22" s="24" t="s">
        <v>29</v>
      </c>
      <c r="AE22" s="24" t="s">
        <v>29</v>
      </c>
      <c r="AF22" s="24" t="s">
        <v>29</v>
      </c>
      <c r="AG22" s="24" t="s">
        <v>29</v>
      </c>
      <c r="AH22" s="24" t="s">
        <v>29</v>
      </c>
      <c r="AI22" s="24" t="s">
        <v>29</v>
      </c>
      <c r="AJ22" s="24" t="s">
        <v>29</v>
      </c>
      <c r="AK22" s="24" t="s">
        <v>29</v>
      </c>
      <c r="AL22" s="24" t="s">
        <v>29</v>
      </c>
      <c r="AM22" s="24" t="s">
        <v>29</v>
      </c>
      <c r="AN22" s="24" t="s">
        <v>29</v>
      </c>
      <c r="AO22" s="24" t="s">
        <v>29</v>
      </c>
      <c r="AP22" s="24" t="s">
        <v>29</v>
      </c>
      <c r="AQ22" s="24" t="s">
        <v>29</v>
      </c>
      <c r="AR22" s="24" t="s">
        <v>29</v>
      </c>
      <c r="AS22" s="24" t="s">
        <v>29</v>
      </c>
      <c r="AT22" s="24" t="s">
        <v>29</v>
      </c>
      <c r="AU22" s="24" t="s">
        <v>29</v>
      </c>
      <c r="AV22" s="24" t="s">
        <v>29</v>
      </c>
      <c r="AW22" s="24" t="s">
        <v>29</v>
      </c>
      <c r="AX22" s="24" t="s">
        <v>29</v>
      </c>
      <c r="AY22" s="24" t="s">
        <v>29</v>
      </c>
      <c r="AZ22" s="24" t="s">
        <v>29</v>
      </c>
      <c r="BA22" s="24" t="s">
        <v>29</v>
      </c>
      <c r="BB22" s="24" t="s">
        <v>29</v>
      </c>
      <c r="BC22" s="24" t="s">
        <v>29</v>
      </c>
      <c r="BD22" s="24" t="s">
        <v>29</v>
      </c>
      <c r="BE22" s="24" t="s">
        <v>29</v>
      </c>
      <c r="BF22" s="24" t="s">
        <v>29</v>
      </c>
      <c r="BG22" s="24" t="s">
        <v>29</v>
      </c>
      <c r="BH22" s="24" t="s">
        <v>29</v>
      </c>
      <c r="BI22" s="24" t="s">
        <v>29</v>
      </c>
      <c r="BJ22" s="24" t="s">
        <v>29</v>
      </c>
      <c r="BK22" s="24" t="s">
        <v>29</v>
      </c>
      <c r="BL22" s="24" t="s">
        <v>29</v>
      </c>
      <c r="BM22" s="24" t="s">
        <v>29</v>
      </c>
      <c r="BN22" s="24" t="s">
        <v>29</v>
      </c>
      <c r="BO22" s="24" t="s">
        <v>29</v>
      </c>
      <c r="BP22" s="24" t="s">
        <v>29</v>
      </c>
      <c r="BQ22" s="24" t="s">
        <v>29</v>
      </c>
      <c r="BR22" s="24" t="s">
        <v>29</v>
      </c>
      <c r="BS22" s="24" t="s">
        <v>29</v>
      </c>
      <c r="BT22" s="24" t="s">
        <v>29</v>
      </c>
      <c r="BU22" s="24" t="s">
        <v>29</v>
      </c>
      <c r="BV22" s="24" t="s">
        <v>29</v>
      </c>
      <c r="BW22" s="24" t="s">
        <v>29</v>
      </c>
      <c r="BX22" s="24" t="s">
        <v>29</v>
      </c>
      <c r="BY22" s="24" t="s">
        <v>29</v>
      </c>
      <c r="BZ22" s="24" t="s">
        <v>29</v>
      </c>
      <c r="CA22" s="24" t="s">
        <v>29</v>
      </c>
      <c r="CB22" s="24" t="s">
        <v>29</v>
      </c>
    </row>
    <row r="23" spans="2:80" s="1" customFormat="1" ht="13.9" customHeight="1">
      <c r="B23" s="57" t="s">
        <v>29</v>
      </c>
      <c r="C23" s="57" t="s">
        <v>29</v>
      </c>
      <c r="D23" s="57" t="s">
        <v>29</v>
      </c>
      <c r="E23" s="61"/>
      <c r="G23" s="24" t="s">
        <v>29</v>
      </c>
      <c r="H23" s="24" t="s">
        <v>29</v>
      </c>
      <c r="I23" s="24" t="s">
        <v>29</v>
      </c>
      <c r="J23" s="24" t="s">
        <v>29</v>
      </c>
      <c r="K23" s="24" t="s">
        <v>29</v>
      </c>
      <c r="L23" s="24" t="s">
        <v>29</v>
      </c>
      <c r="M23" s="24" t="s">
        <v>29</v>
      </c>
      <c r="N23" s="24" t="s">
        <v>29</v>
      </c>
      <c r="O23" s="24" t="s">
        <v>29</v>
      </c>
      <c r="P23" s="24" t="s">
        <v>29</v>
      </c>
      <c r="Q23" s="24" t="s">
        <v>29</v>
      </c>
      <c r="R23" s="24" t="s">
        <v>29</v>
      </c>
      <c r="S23" s="24" t="s">
        <v>29</v>
      </c>
      <c r="T23" s="24" t="s">
        <v>29</v>
      </c>
      <c r="U23" s="24" t="s">
        <v>29</v>
      </c>
      <c r="V23" s="24" t="s">
        <v>29</v>
      </c>
      <c r="W23" s="24" t="s">
        <v>29</v>
      </c>
      <c r="X23" s="24" t="s">
        <v>29</v>
      </c>
      <c r="Y23" s="24" t="s">
        <v>29</v>
      </c>
      <c r="Z23" s="24" t="s">
        <v>29</v>
      </c>
      <c r="AA23" s="24" t="s">
        <v>29</v>
      </c>
      <c r="AB23" s="24" t="s">
        <v>29</v>
      </c>
      <c r="AC23" s="24" t="s">
        <v>29</v>
      </c>
      <c r="AD23" s="24" t="s">
        <v>29</v>
      </c>
      <c r="AE23" s="24" t="s">
        <v>29</v>
      </c>
      <c r="AF23" s="24" t="s">
        <v>29</v>
      </c>
      <c r="AG23" s="24" t="s">
        <v>29</v>
      </c>
      <c r="AH23" s="24" t="s">
        <v>29</v>
      </c>
      <c r="AI23" s="24" t="s">
        <v>29</v>
      </c>
      <c r="AJ23" s="24" t="s">
        <v>29</v>
      </c>
      <c r="AK23" s="24" t="s">
        <v>29</v>
      </c>
      <c r="AL23" s="24" t="s">
        <v>29</v>
      </c>
      <c r="AM23" s="24" t="s">
        <v>29</v>
      </c>
      <c r="AN23" s="24" t="s">
        <v>29</v>
      </c>
      <c r="AO23" s="24" t="s">
        <v>29</v>
      </c>
      <c r="AP23" s="24" t="s">
        <v>29</v>
      </c>
      <c r="AQ23" s="24" t="s">
        <v>29</v>
      </c>
      <c r="AR23" s="24" t="s">
        <v>29</v>
      </c>
      <c r="AS23" s="24" t="s">
        <v>29</v>
      </c>
      <c r="AT23" s="24" t="s">
        <v>29</v>
      </c>
      <c r="AU23" s="24" t="s">
        <v>29</v>
      </c>
      <c r="AV23" s="24" t="s">
        <v>29</v>
      </c>
      <c r="AW23" s="24" t="s">
        <v>29</v>
      </c>
      <c r="AX23" s="24" t="s">
        <v>29</v>
      </c>
      <c r="AY23" s="24" t="s">
        <v>29</v>
      </c>
      <c r="AZ23" s="24" t="s">
        <v>29</v>
      </c>
      <c r="BA23" s="24" t="s">
        <v>29</v>
      </c>
      <c r="BB23" s="24" t="s">
        <v>29</v>
      </c>
      <c r="BC23" s="24" t="s">
        <v>29</v>
      </c>
      <c r="BD23" s="24" t="s">
        <v>29</v>
      </c>
      <c r="BE23" s="24" t="s">
        <v>29</v>
      </c>
      <c r="BF23" s="24" t="s">
        <v>29</v>
      </c>
      <c r="BG23" s="24" t="s">
        <v>29</v>
      </c>
      <c r="BH23" s="24" t="s">
        <v>29</v>
      </c>
      <c r="BI23" s="24" t="s">
        <v>29</v>
      </c>
      <c r="BJ23" s="24" t="s">
        <v>29</v>
      </c>
      <c r="BK23" s="24" t="s">
        <v>29</v>
      </c>
      <c r="BL23" s="24" t="s">
        <v>29</v>
      </c>
      <c r="BM23" s="24" t="s">
        <v>29</v>
      </c>
      <c r="BN23" s="24" t="s">
        <v>29</v>
      </c>
      <c r="BO23" s="24" t="s">
        <v>29</v>
      </c>
      <c r="BP23" s="24" t="s">
        <v>29</v>
      </c>
      <c r="BQ23" s="24" t="s">
        <v>29</v>
      </c>
      <c r="BR23" s="24" t="s">
        <v>29</v>
      </c>
      <c r="BS23" s="24" t="s">
        <v>29</v>
      </c>
      <c r="BT23" s="24" t="s">
        <v>29</v>
      </c>
      <c r="BU23" s="24" t="s">
        <v>29</v>
      </c>
      <c r="BV23" s="24" t="s">
        <v>29</v>
      </c>
      <c r="BW23" s="24" t="s">
        <v>29</v>
      </c>
      <c r="BX23" s="24" t="s">
        <v>29</v>
      </c>
      <c r="BY23" s="24" t="s">
        <v>29</v>
      </c>
      <c r="BZ23" s="24" t="s">
        <v>29</v>
      </c>
      <c r="CA23" s="24" t="s">
        <v>29</v>
      </c>
      <c r="CB23" s="24" t="s">
        <v>29</v>
      </c>
    </row>
    <row r="24" spans="2:80" s="1" customFormat="1" ht="13.9" customHeight="1">
      <c r="B24" s="57" t="s">
        <v>29</v>
      </c>
      <c r="C24" s="57" t="s">
        <v>29</v>
      </c>
      <c r="D24" s="57" t="s">
        <v>29</v>
      </c>
      <c r="E24" s="61"/>
      <c r="G24" s="24" t="s">
        <v>29</v>
      </c>
      <c r="H24" s="24" t="s">
        <v>29</v>
      </c>
      <c r="I24" s="24" t="s">
        <v>29</v>
      </c>
      <c r="J24" s="24" t="s">
        <v>29</v>
      </c>
      <c r="K24" s="24" t="s">
        <v>29</v>
      </c>
      <c r="L24" s="24" t="s">
        <v>29</v>
      </c>
      <c r="M24" s="24" t="s">
        <v>29</v>
      </c>
      <c r="N24" s="24" t="s">
        <v>29</v>
      </c>
      <c r="O24" s="24" t="s">
        <v>29</v>
      </c>
      <c r="P24" s="24" t="s">
        <v>29</v>
      </c>
      <c r="Q24" s="24" t="s">
        <v>29</v>
      </c>
      <c r="R24" s="24" t="s">
        <v>29</v>
      </c>
      <c r="S24" s="24" t="s">
        <v>29</v>
      </c>
      <c r="T24" s="24" t="s">
        <v>29</v>
      </c>
      <c r="U24" s="24" t="s">
        <v>29</v>
      </c>
      <c r="V24" s="24" t="s">
        <v>29</v>
      </c>
      <c r="W24" s="24" t="s">
        <v>29</v>
      </c>
      <c r="X24" s="24" t="s">
        <v>29</v>
      </c>
      <c r="Y24" s="24" t="s">
        <v>29</v>
      </c>
      <c r="Z24" s="24" t="s">
        <v>29</v>
      </c>
      <c r="AA24" s="24" t="s">
        <v>29</v>
      </c>
      <c r="AB24" s="24" t="s">
        <v>29</v>
      </c>
      <c r="AC24" s="24" t="s">
        <v>29</v>
      </c>
      <c r="AD24" s="24" t="s">
        <v>29</v>
      </c>
      <c r="AE24" s="24" t="s">
        <v>29</v>
      </c>
      <c r="AF24" s="24" t="s">
        <v>29</v>
      </c>
      <c r="AG24" s="24" t="s">
        <v>29</v>
      </c>
      <c r="AH24" s="24" t="s">
        <v>29</v>
      </c>
      <c r="AI24" s="24" t="s">
        <v>29</v>
      </c>
      <c r="AJ24" s="24" t="s">
        <v>29</v>
      </c>
      <c r="AK24" s="24" t="s">
        <v>29</v>
      </c>
      <c r="AL24" s="24" t="s">
        <v>29</v>
      </c>
      <c r="AM24" s="24" t="s">
        <v>29</v>
      </c>
      <c r="AN24" s="24" t="s">
        <v>29</v>
      </c>
      <c r="AO24" s="24" t="s">
        <v>29</v>
      </c>
      <c r="AP24" s="24" t="s">
        <v>29</v>
      </c>
      <c r="AQ24" s="24" t="s">
        <v>29</v>
      </c>
      <c r="AR24" s="24" t="s">
        <v>29</v>
      </c>
      <c r="AS24" s="24" t="s">
        <v>29</v>
      </c>
      <c r="AT24" s="24" t="s">
        <v>29</v>
      </c>
      <c r="AU24" s="24" t="s">
        <v>29</v>
      </c>
      <c r="AV24" s="24" t="s">
        <v>29</v>
      </c>
      <c r="AW24" s="24" t="s">
        <v>29</v>
      </c>
      <c r="AX24" s="24" t="s">
        <v>29</v>
      </c>
      <c r="AY24" s="24" t="s">
        <v>29</v>
      </c>
      <c r="AZ24" s="24" t="s">
        <v>29</v>
      </c>
      <c r="BA24" s="24" t="s">
        <v>29</v>
      </c>
      <c r="BB24" s="24" t="s">
        <v>29</v>
      </c>
      <c r="BC24" s="24" t="s">
        <v>29</v>
      </c>
      <c r="BD24" s="24" t="s">
        <v>29</v>
      </c>
      <c r="BE24" s="24" t="s">
        <v>29</v>
      </c>
      <c r="BF24" s="24" t="s">
        <v>29</v>
      </c>
      <c r="BG24" s="24" t="s">
        <v>29</v>
      </c>
      <c r="BH24" s="24" t="s">
        <v>29</v>
      </c>
      <c r="BI24" s="24" t="s">
        <v>29</v>
      </c>
      <c r="BJ24" s="24" t="s">
        <v>29</v>
      </c>
      <c r="BK24" s="24" t="s">
        <v>29</v>
      </c>
      <c r="BL24" s="24" t="s">
        <v>29</v>
      </c>
      <c r="BM24" s="24" t="s">
        <v>29</v>
      </c>
      <c r="BN24" s="24" t="s">
        <v>29</v>
      </c>
      <c r="BO24" s="24" t="s">
        <v>29</v>
      </c>
      <c r="BP24" s="24" t="s">
        <v>29</v>
      </c>
      <c r="BQ24" s="24" t="s">
        <v>29</v>
      </c>
      <c r="BR24" s="24" t="s">
        <v>29</v>
      </c>
      <c r="BS24" s="24" t="s">
        <v>29</v>
      </c>
      <c r="BT24" s="24" t="s">
        <v>29</v>
      </c>
      <c r="BU24" s="24" t="s">
        <v>29</v>
      </c>
      <c r="BV24" s="24" t="s">
        <v>29</v>
      </c>
      <c r="BW24" s="24" t="s">
        <v>29</v>
      </c>
      <c r="BX24" s="24" t="s">
        <v>29</v>
      </c>
      <c r="BY24" s="24" t="s">
        <v>29</v>
      </c>
      <c r="BZ24" s="24" t="s">
        <v>29</v>
      </c>
      <c r="CA24" s="24" t="s">
        <v>29</v>
      </c>
      <c r="CB24" s="24" t="s">
        <v>29</v>
      </c>
    </row>
    <row r="25" spans="2:80" s="1" customFormat="1" ht="15.75" customHeight="1">
      <c r="B25" s="57" t="str">
        <f>Roster_Selection_Men!AJ11&amp;" " &amp; "JV2 "</f>
        <v xml:space="preserve">Belmont Abbey College JV2 </v>
      </c>
      <c r="C25" s="57" t="str">
        <f>Roster_Selection_Men!AL11</f>
        <v>11-240426</v>
      </c>
      <c r="D25" s="57" t="str">
        <f>Roster_Selection_Men!AM11</f>
        <v>Albert Catahan</v>
      </c>
      <c r="E25" s="58"/>
      <c r="F25" s="1" t="str">
        <f>IF(ISERROR(Individual_Scores_Men_JV!E25), " ", IF(Individual_Scores_Men_JV!E25 = "Yes", "Yes", "  "))</f>
        <v xml:space="preserve">  </v>
      </c>
      <c r="G25" s="24" t="s">
        <v>738</v>
      </c>
      <c r="H25" s="44">
        <v>145</v>
      </c>
      <c r="I25" s="44">
        <v>160</v>
      </c>
      <c r="J25" s="44">
        <v>147</v>
      </c>
      <c r="K25" s="44">
        <v>146</v>
      </c>
      <c r="L25" s="44">
        <v>121</v>
      </c>
      <c r="M25" s="44">
        <v>174</v>
      </c>
      <c r="N25" s="44">
        <v>180</v>
      </c>
      <c r="O25" s="44">
        <v>155</v>
      </c>
      <c r="P25" s="44">
        <v>164</v>
      </c>
      <c r="Q25" s="44">
        <v>195</v>
      </c>
      <c r="R25" s="44">
        <v>169</v>
      </c>
      <c r="S25" s="44">
        <v>198</v>
      </c>
      <c r="T25" s="19">
        <f>SUM(H25:S25)</f>
        <v>1954</v>
      </c>
      <c r="U25" s="19">
        <f>COUNTIF(H25:S25, "&gt;0" )</f>
        <v>12</v>
      </c>
      <c r="V25" s="19">
        <f>T25/U25</f>
        <v>162.83333333333334</v>
      </c>
      <c r="W25" s="24" t="s">
        <v>29</v>
      </c>
      <c r="X25" s="24" t="s">
        <v>29</v>
      </c>
      <c r="Y25" s="24" t="s">
        <v>29</v>
      </c>
      <c r="Z25" s="24" t="s">
        <v>29</v>
      </c>
      <c r="AA25" s="24" t="s">
        <v>29</v>
      </c>
      <c r="AB25" s="24" t="s">
        <v>29</v>
      </c>
      <c r="AC25" s="24" t="s">
        <v>29</v>
      </c>
      <c r="AD25" s="24" t="s">
        <v>29</v>
      </c>
      <c r="AE25" s="24" t="s">
        <v>29</v>
      </c>
      <c r="AF25" s="24" t="s">
        <v>29</v>
      </c>
      <c r="AG25" s="24" t="s">
        <v>29</v>
      </c>
      <c r="AH25" s="24" t="s">
        <v>29</v>
      </c>
      <c r="AI25" s="24" t="s">
        <v>29</v>
      </c>
      <c r="AJ25" s="24" t="s">
        <v>29</v>
      </c>
      <c r="AK25" s="24" t="s">
        <v>29</v>
      </c>
      <c r="AL25" s="24" t="s">
        <v>29</v>
      </c>
      <c r="AM25" s="24" t="s">
        <v>29</v>
      </c>
      <c r="AN25" s="24" t="s">
        <v>29</v>
      </c>
      <c r="AO25" s="24" t="s">
        <v>29</v>
      </c>
      <c r="AP25" s="24" t="s">
        <v>29</v>
      </c>
      <c r="AQ25" s="24" t="s">
        <v>29</v>
      </c>
      <c r="AR25" s="24" t="s">
        <v>29</v>
      </c>
      <c r="AS25" s="24" t="s">
        <v>29</v>
      </c>
      <c r="AT25" s="24" t="s">
        <v>29</v>
      </c>
      <c r="AU25" s="24" t="s">
        <v>29</v>
      </c>
      <c r="AV25" s="24" t="s">
        <v>29</v>
      </c>
      <c r="AW25" s="24" t="s">
        <v>29</v>
      </c>
      <c r="AX25" s="24" t="s">
        <v>29</v>
      </c>
      <c r="AY25" s="24" t="s">
        <v>29</v>
      </c>
      <c r="AZ25" s="24" t="s">
        <v>29</v>
      </c>
      <c r="BA25" s="24" t="s">
        <v>29</v>
      </c>
      <c r="BB25" s="24" t="s">
        <v>29</v>
      </c>
      <c r="BC25" s="24" t="s">
        <v>29</v>
      </c>
      <c r="BD25" s="24" t="s">
        <v>29</v>
      </c>
      <c r="BE25" s="24" t="s">
        <v>29</v>
      </c>
      <c r="BF25" s="24" t="s">
        <v>29</v>
      </c>
      <c r="BG25" s="24" t="s">
        <v>29</v>
      </c>
      <c r="BH25" s="24" t="s">
        <v>29</v>
      </c>
      <c r="BI25" s="24" t="s">
        <v>29</v>
      </c>
      <c r="BJ25" s="24" t="s">
        <v>29</v>
      </c>
      <c r="BK25" s="24" t="s">
        <v>29</v>
      </c>
      <c r="BL25" s="24" t="s">
        <v>29</v>
      </c>
      <c r="BM25" s="24" t="s">
        <v>29</v>
      </c>
      <c r="BN25" s="24" t="s">
        <v>29</v>
      </c>
      <c r="BO25" s="24" t="s">
        <v>29</v>
      </c>
      <c r="BP25" s="24" t="s">
        <v>29</v>
      </c>
      <c r="BQ25" s="24" t="s">
        <v>29</v>
      </c>
      <c r="BR25" s="24" t="s">
        <v>29</v>
      </c>
      <c r="BS25" s="24" t="s">
        <v>29</v>
      </c>
      <c r="BT25" s="24" t="s">
        <v>29</v>
      </c>
      <c r="BU25" s="24" t="s">
        <v>29</v>
      </c>
      <c r="BV25" s="24" t="s">
        <v>29</v>
      </c>
      <c r="BW25" s="24" t="s">
        <v>29</v>
      </c>
      <c r="BX25" s="24" t="s">
        <v>29</v>
      </c>
      <c r="BY25" s="24" t="s">
        <v>29</v>
      </c>
      <c r="BZ25" s="24" t="s">
        <v>29</v>
      </c>
      <c r="CA25" s="24" t="s">
        <v>29</v>
      </c>
      <c r="CB25" s="24" t="s">
        <v>29</v>
      </c>
    </row>
    <row r="26" spans="2:80" s="1" customFormat="1" ht="13.9" customHeight="1">
      <c r="B26" s="57" t="str">
        <f>Roster_Selection_Men!AJ12&amp;" " &amp; "JV2 "</f>
        <v xml:space="preserve">Belmont Abbey College JV2 </v>
      </c>
      <c r="C26" s="57" t="str">
        <f>Roster_Selection_Men!AL12</f>
        <v>19-70463</v>
      </c>
      <c r="D26" s="57" t="str">
        <f>Roster_Selection_Men!AM12</f>
        <v>Andrew Combs</v>
      </c>
      <c r="E26" s="58"/>
      <c r="F26" s="1" t="str">
        <f>IF(ISERROR(Individual_Scores_Men_JV!E26), " ", IF(Individual_Scores_Men_JV!E26 = "Yes", "Yes", "  "))</f>
        <v xml:space="preserve">  </v>
      </c>
      <c r="G26" s="24" t="s">
        <v>29</v>
      </c>
      <c r="H26" s="24" t="s">
        <v>29</v>
      </c>
      <c r="I26" s="24" t="s">
        <v>29</v>
      </c>
      <c r="J26" s="24" t="s">
        <v>29</v>
      </c>
      <c r="K26" s="24" t="s">
        <v>29</v>
      </c>
      <c r="L26" s="24" t="s">
        <v>29</v>
      </c>
      <c r="M26" s="24" t="s">
        <v>29</v>
      </c>
      <c r="N26" s="24" t="s">
        <v>29</v>
      </c>
      <c r="O26" s="24" t="s">
        <v>29</v>
      </c>
      <c r="P26" s="24" t="s">
        <v>29</v>
      </c>
      <c r="Q26" s="24" t="s">
        <v>29</v>
      </c>
      <c r="R26" s="24" t="s">
        <v>29</v>
      </c>
      <c r="S26" s="24" t="s">
        <v>29</v>
      </c>
      <c r="T26" s="24" t="s">
        <v>29</v>
      </c>
      <c r="U26" s="24" t="s">
        <v>29</v>
      </c>
      <c r="V26" s="24" t="s">
        <v>29</v>
      </c>
      <c r="W26" s="24" t="s">
        <v>29</v>
      </c>
      <c r="X26" s="24" t="s">
        <v>29</v>
      </c>
      <c r="Y26" s="24" t="s">
        <v>29</v>
      </c>
      <c r="Z26" s="24" t="s">
        <v>29</v>
      </c>
      <c r="AA26" s="24" t="s">
        <v>29</v>
      </c>
      <c r="AB26" s="24" t="s">
        <v>29</v>
      </c>
      <c r="AC26" s="24" t="s">
        <v>29</v>
      </c>
      <c r="AD26" s="24" t="s">
        <v>29</v>
      </c>
      <c r="AE26" s="24" t="s">
        <v>29</v>
      </c>
      <c r="AF26" s="24" t="s">
        <v>29</v>
      </c>
      <c r="AG26" s="24" t="s">
        <v>29</v>
      </c>
      <c r="AH26" s="24" t="s">
        <v>29</v>
      </c>
      <c r="AI26" s="24" t="s">
        <v>29</v>
      </c>
      <c r="AJ26" s="24" t="s">
        <v>29</v>
      </c>
      <c r="AK26" s="24" t="s">
        <v>29</v>
      </c>
      <c r="AL26" s="24" t="s">
        <v>29</v>
      </c>
      <c r="AM26" s="24" t="s">
        <v>29</v>
      </c>
      <c r="AN26" s="24" t="s">
        <v>29</v>
      </c>
      <c r="AO26" s="24" t="s">
        <v>29</v>
      </c>
      <c r="AP26" s="24" t="s">
        <v>29</v>
      </c>
      <c r="AQ26" s="24" t="s">
        <v>29</v>
      </c>
      <c r="AR26" s="24" t="s">
        <v>29</v>
      </c>
      <c r="AS26" s="24" t="s">
        <v>29</v>
      </c>
      <c r="AT26" s="24" t="s">
        <v>29</v>
      </c>
      <c r="AU26" s="24" t="s">
        <v>29</v>
      </c>
      <c r="AV26" s="24" t="s">
        <v>29</v>
      </c>
      <c r="AW26" s="24" t="s">
        <v>29</v>
      </c>
      <c r="AX26" s="24" t="s">
        <v>29</v>
      </c>
      <c r="AY26" s="24" t="s">
        <v>29</v>
      </c>
      <c r="AZ26" s="24" t="s">
        <v>29</v>
      </c>
      <c r="BA26" s="24" t="s">
        <v>29</v>
      </c>
      <c r="BB26" s="24" t="s">
        <v>29</v>
      </c>
      <c r="BC26" s="24" t="s">
        <v>29</v>
      </c>
      <c r="BD26" s="24" t="s">
        <v>29</v>
      </c>
      <c r="BE26" s="24" t="s">
        <v>29</v>
      </c>
      <c r="BF26" s="24" t="s">
        <v>29</v>
      </c>
      <c r="BG26" s="24" t="s">
        <v>29</v>
      </c>
      <c r="BH26" s="24" t="s">
        <v>29</v>
      </c>
      <c r="BI26" s="24" t="s">
        <v>29</v>
      </c>
      <c r="BJ26" s="24" t="s">
        <v>29</v>
      </c>
      <c r="BK26" s="24" t="s">
        <v>29</v>
      </c>
      <c r="BL26" s="24" t="s">
        <v>29</v>
      </c>
      <c r="BM26" s="24" t="s">
        <v>29</v>
      </c>
      <c r="BN26" s="24" t="s">
        <v>29</v>
      </c>
      <c r="BO26" s="24" t="s">
        <v>29</v>
      </c>
      <c r="BP26" s="24" t="s">
        <v>29</v>
      </c>
      <c r="BQ26" s="24" t="s">
        <v>29</v>
      </c>
      <c r="BR26" s="24" t="s">
        <v>29</v>
      </c>
      <c r="BS26" s="24" t="s">
        <v>29</v>
      </c>
      <c r="BT26" s="24" t="s">
        <v>29</v>
      </c>
      <c r="BU26" s="24" t="s">
        <v>29</v>
      </c>
      <c r="BV26" s="24" t="s">
        <v>29</v>
      </c>
      <c r="BW26" s="24" t="s">
        <v>29</v>
      </c>
      <c r="BX26" s="24" t="s">
        <v>29</v>
      </c>
      <c r="BY26" s="24" t="s">
        <v>29</v>
      </c>
      <c r="BZ26" s="24" t="s">
        <v>29</v>
      </c>
      <c r="CA26" s="24" t="s">
        <v>29</v>
      </c>
      <c r="CB26" s="24" t="s">
        <v>29</v>
      </c>
    </row>
    <row r="27" spans="2:80" s="1" customFormat="1" ht="13.9" customHeight="1">
      <c r="B27" s="57" t="str">
        <f>Roster_Selection_Men!AJ13&amp;" " &amp; "JV2 "</f>
        <v xml:space="preserve">Belmont Abbey College JV2 </v>
      </c>
      <c r="C27" s="57" t="str">
        <f>Roster_Selection_Men!AL13</f>
        <v>11-297075</v>
      </c>
      <c r="D27" s="57" t="str">
        <f>Roster_Selection_Men!AM13</f>
        <v>Andrew Singleton</v>
      </c>
      <c r="E27" s="58"/>
      <c r="F27" s="1" t="str">
        <f>IF(ISERROR(Individual_Scores_Men_JV!E27), " ", IF(Individual_Scores_Men_JV!E27 = "Yes", "Yes", "  "))</f>
        <v xml:space="preserve">  </v>
      </c>
      <c r="G27" s="24" t="s">
        <v>29</v>
      </c>
      <c r="H27" s="24" t="s">
        <v>29</v>
      </c>
      <c r="I27" s="24" t="s">
        <v>29</v>
      </c>
      <c r="J27" s="24" t="s">
        <v>29</v>
      </c>
      <c r="K27" s="24" t="s">
        <v>29</v>
      </c>
      <c r="L27" s="24" t="s">
        <v>29</v>
      </c>
      <c r="M27" s="24" t="s">
        <v>29</v>
      </c>
      <c r="N27" s="24" t="s">
        <v>29</v>
      </c>
      <c r="O27" s="24" t="s">
        <v>29</v>
      </c>
      <c r="P27" s="24" t="s">
        <v>29</v>
      </c>
      <c r="Q27" s="24" t="s">
        <v>29</v>
      </c>
      <c r="R27" s="24" t="s">
        <v>29</v>
      </c>
      <c r="S27" s="24" t="s">
        <v>29</v>
      </c>
      <c r="T27" s="24" t="s">
        <v>29</v>
      </c>
      <c r="U27" s="24" t="s">
        <v>29</v>
      </c>
      <c r="V27" s="24" t="s">
        <v>29</v>
      </c>
      <c r="W27" s="24" t="s">
        <v>29</v>
      </c>
      <c r="X27" s="24" t="s">
        <v>29</v>
      </c>
      <c r="Y27" s="24" t="s">
        <v>29</v>
      </c>
      <c r="Z27" s="24" t="s">
        <v>29</v>
      </c>
      <c r="AA27" s="24" t="s">
        <v>29</v>
      </c>
      <c r="AB27" s="24" t="s">
        <v>29</v>
      </c>
      <c r="AC27" s="24" t="s">
        <v>29</v>
      </c>
      <c r="AD27" s="24" t="s">
        <v>29</v>
      </c>
      <c r="AE27" s="24" t="s">
        <v>29</v>
      </c>
      <c r="AF27" s="24" t="s">
        <v>29</v>
      </c>
      <c r="AG27" s="24" t="s">
        <v>29</v>
      </c>
      <c r="AH27" s="24" t="s">
        <v>29</v>
      </c>
      <c r="AI27" s="24" t="s">
        <v>29</v>
      </c>
      <c r="AJ27" s="24" t="s">
        <v>29</v>
      </c>
      <c r="AK27" s="24" t="s">
        <v>29</v>
      </c>
      <c r="AL27" s="24" t="s">
        <v>29</v>
      </c>
      <c r="AM27" s="24" t="s">
        <v>29</v>
      </c>
      <c r="AN27" s="24" t="s">
        <v>29</v>
      </c>
      <c r="AO27" s="24" t="s">
        <v>29</v>
      </c>
      <c r="AP27" s="24" t="s">
        <v>29</v>
      </c>
      <c r="AQ27" s="24" t="s">
        <v>29</v>
      </c>
      <c r="AR27" s="24" t="s">
        <v>29</v>
      </c>
      <c r="AS27" s="24" t="s">
        <v>29</v>
      </c>
      <c r="AT27" s="24" t="s">
        <v>29</v>
      </c>
      <c r="AU27" s="24" t="s">
        <v>29</v>
      </c>
      <c r="AV27" s="24" t="s">
        <v>29</v>
      </c>
      <c r="AW27" s="24" t="s">
        <v>29</v>
      </c>
      <c r="AX27" s="24" t="s">
        <v>29</v>
      </c>
      <c r="AY27" s="24" t="s">
        <v>29</v>
      </c>
      <c r="AZ27" s="24" t="s">
        <v>29</v>
      </c>
      <c r="BA27" s="24" t="s">
        <v>29</v>
      </c>
      <c r="BB27" s="24" t="s">
        <v>29</v>
      </c>
      <c r="BC27" s="24" t="s">
        <v>29</v>
      </c>
      <c r="BD27" s="24" t="s">
        <v>29</v>
      </c>
      <c r="BE27" s="24" t="s">
        <v>29</v>
      </c>
      <c r="BF27" s="24" t="s">
        <v>29</v>
      </c>
      <c r="BG27" s="24" t="s">
        <v>29</v>
      </c>
      <c r="BH27" s="24" t="s">
        <v>29</v>
      </c>
      <c r="BI27" s="24" t="s">
        <v>29</v>
      </c>
      <c r="BJ27" s="24" t="s">
        <v>29</v>
      </c>
      <c r="BK27" s="24" t="s">
        <v>29</v>
      </c>
      <c r="BL27" s="24" t="s">
        <v>29</v>
      </c>
      <c r="BM27" s="24" t="s">
        <v>29</v>
      </c>
      <c r="BN27" s="24" t="s">
        <v>29</v>
      </c>
      <c r="BO27" s="24" t="s">
        <v>29</v>
      </c>
      <c r="BP27" s="24" t="s">
        <v>29</v>
      </c>
      <c r="BQ27" s="24" t="s">
        <v>29</v>
      </c>
      <c r="BR27" s="24" t="s">
        <v>29</v>
      </c>
      <c r="BS27" s="24" t="s">
        <v>29</v>
      </c>
      <c r="BT27" s="24" t="s">
        <v>29</v>
      </c>
      <c r="BU27" s="24" t="s">
        <v>29</v>
      </c>
      <c r="BV27" s="24" t="s">
        <v>29</v>
      </c>
      <c r="BW27" s="24" t="s">
        <v>29</v>
      </c>
      <c r="BX27" s="24" t="s">
        <v>29</v>
      </c>
      <c r="BY27" s="24" t="s">
        <v>29</v>
      </c>
      <c r="BZ27" s="24" t="s">
        <v>29</v>
      </c>
      <c r="CA27" s="24" t="s">
        <v>29</v>
      </c>
      <c r="CB27" s="24" t="s">
        <v>29</v>
      </c>
    </row>
    <row r="28" spans="2:80" s="1" customFormat="1" ht="13.9" customHeight="1">
      <c r="B28" s="57" t="str">
        <f>Roster_Selection_Men!AJ14&amp;" " &amp; "JV2 "</f>
        <v xml:space="preserve">Belmont Abbey College JV2 </v>
      </c>
      <c r="C28" s="57" t="str">
        <f>Roster_Selection_Men!AL14</f>
        <v>11-93370</v>
      </c>
      <c r="D28" s="57" t="str">
        <f>Roster_Selection_Men!AM14</f>
        <v>Coleby Mariner</v>
      </c>
      <c r="E28" s="58"/>
      <c r="F28" s="1" t="str">
        <f>IF(ISERROR(Individual_Scores_Men_JV!E28), " ", IF(Individual_Scores_Men_JV!E28 = "Yes", "Yes", "  "))</f>
        <v xml:space="preserve">  </v>
      </c>
      <c r="G28" s="24" t="s">
        <v>29</v>
      </c>
      <c r="H28" s="24" t="s">
        <v>29</v>
      </c>
      <c r="I28" s="24" t="s">
        <v>29</v>
      </c>
      <c r="J28" s="24" t="s">
        <v>29</v>
      </c>
      <c r="K28" s="24" t="s">
        <v>29</v>
      </c>
      <c r="L28" s="24" t="s">
        <v>29</v>
      </c>
      <c r="M28" s="24" t="s">
        <v>29</v>
      </c>
      <c r="N28" s="24" t="s">
        <v>29</v>
      </c>
      <c r="O28" s="24" t="s">
        <v>29</v>
      </c>
      <c r="P28" s="24" t="s">
        <v>29</v>
      </c>
      <c r="Q28" s="24" t="s">
        <v>29</v>
      </c>
      <c r="R28" s="24" t="s">
        <v>29</v>
      </c>
      <c r="S28" s="24" t="s">
        <v>29</v>
      </c>
      <c r="T28" s="24" t="s">
        <v>29</v>
      </c>
      <c r="U28" s="24" t="s">
        <v>29</v>
      </c>
      <c r="V28" s="24" t="s">
        <v>29</v>
      </c>
      <c r="W28" s="24" t="s">
        <v>29</v>
      </c>
      <c r="X28" s="24" t="s">
        <v>29</v>
      </c>
      <c r="Y28" s="24" t="s">
        <v>29</v>
      </c>
      <c r="Z28" s="24" t="s">
        <v>29</v>
      </c>
      <c r="AA28" s="24" t="s">
        <v>29</v>
      </c>
      <c r="AB28" s="24" t="s">
        <v>29</v>
      </c>
      <c r="AC28" s="24" t="s">
        <v>29</v>
      </c>
      <c r="AD28" s="24" t="s">
        <v>29</v>
      </c>
      <c r="AE28" s="24" t="s">
        <v>29</v>
      </c>
      <c r="AF28" s="24" t="s">
        <v>29</v>
      </c>
      <c r="AG28" s="24" t="s">
        <v>29</v>
      </c>
      <c r="AH28" s="24" t="s">
        <v>29</v>
      </c>
      <c r="AI28" s="24" t="s">
        <v>29</v>
      </c>
      <c r="AJ28" s="24" t="s">
        <v>29</v>
      </c>
      <c r="AK28" s="24" t="s">
        <v>29</v>
      </c>
      <c r="AL28" s="24" t="s">
        <v>29</v>
      </c>
      <c r="AM28" s="24" t="s">
        <v>29</v>
      </c>
      <c r="AN28" s="24" t="s">
        <v>29</v>
      </c>
      <c r="AO28" s="24" t="s">
        <v>29</v>
      </c>
      <c r="AP28" s="24" t="s">
        <v>29</v>
      </c>
      <c r="AQ28" s="24" t="s">
        <v>29</v>
      </c>
      <c r="AR28" s="24" t="s">
        <v>29</v>
      </c>
      <c r="AS28" s="24" t="s">
        <v>29</v>
      </c>
      <c r="AT28" s="24" t="s">
        <v>29</v>
      </c>
      <c r="AU28" s="24" t="s">
        <v>29</v>
      </c>
      <c r="AV28" s="24" t="s">
        <v>29</v>
      </c>
      <c r="AW28" s="24" t="s">
        <v>29</v>
      </c>
      <c r="AX28" s="24" t="s">
        <v>29</v>
      </c>
      <c r="AY28" s="24" t="s">
        <v>29</v>
      </c>
      <c r="AZ28" s="24" t="s">
        <v>29</v>
      </c>
      <c r="BA28" s="24" t="s">
        <v>29</v>
      </c>
      <c r="BB28" s="24" t="s">
        <v>29</v>
      </c>
      <c r="BC28" s="24" t="s">
        <v>29</v>
      </c>
      <c r="BD28" s="24" t="s">
        <v>29</v>
      </c>
      <c r="BE28" s="24" t="s">
        <v>29</v>
      </c>
      <c r="BF28" s="24" t="s">
        <v>29</v>
      </c>
      <c r="BG28" s="24" t="s">
        <v>29</v>
      </c>
      <c r="BH28" s="24" t="s">
        <v>29</v>
      </c>
      <c r="BI28" s="24" t="s">
        <v>29</v>
      </c>
      <c r="BJ28" s="24" t="s">
        <v>29</v>
      </c>
      <c r="BK28" s="24" t="s">
        <v>29</v>
      </c>
      <c r="BL28" s="24" t="s">
        <v>29</v>
      </c>
      <c r="BM28" s="24" t="s">
        <v>29</v>
      </c>
      <c r="BN28" s="24" t="s">
        <v>29</v>
      </c>
      <c r="BO28" s="24" t="s">
        <v>29</v>
      </c>
      <c r="BP28" s="24" t="s">
        <v>29</v>
      </c>
      <c r="BQ28" s="24" t="s">
        <v>29</v>
      </c>
      <c r="BR28" s="24" t="s">
        <v>29</v>
      </c>
      <c r="BS28" s="24" t="s">
        <v>29</v>
      </c>
      <c r="BT28" s="24" t="s">
        <v>29</v>
      </c>
      <c r="BU28" s="24" t="s">
        <v>29</v>
      </c>
      <c r="BV28" s="24" t="s">
        <v>29</v>
      </c>
      <c r="BW28" s="24" t="s">
        <v>29</v>
      </c>
      <c r="BX28" s="24" t="s">
        <v>29</v>
      </c>
      <c r="BY28" s="24" t="s">
        <v>29</v>
      </c>
      <c r="BZ28" s="24" t="s">
        <v>29</v>
      </c>
      <c r="CA28" s="24" t="s">
        <v>29</v>
      </c>
      <c r="CB28" s="24" t="s">
        <v>29</v>
      </c>
    </row>
    <row r="29" spans="2:80" s="1" customFormat="1" ht="13.9" customHeight="1">
      <c r="B29" s="57" t="str">
        <f>Roster_Selection_Men!AJ15&amp;" " &amp; "JV2 "</f>
        <v xml:space="preserve">Belmont Abbey College JV2 </v>
      </c>
      <c r="C29" s="57" t="str">
        <f>Roster_Selection_Men!AL15</f>
        <v>17-56907</v>
      </c>
      <c r="D29" s="57" t="str">
        <f>Roster_Selection_Men!AM15</f>
        <v>Joshua Atkinson</v>
      </c>
      <c r="E29" s="58"/>
      <c r="F29" s="1" t="str">
        <f>IF(ISERROR(Individual_Scores_Men_JV!E29), " ", IF(Individual_Scores_Men_JV!E29 = "Yes", "Yes", "  "))</f>
        <v xml:space="preserve">  </v>
      </c>
      <c r="G29" s="24" t="s">
        <v>29</v>
      </c>
      <c r="H29" s="24" t="s">
        <v>29</v>
      </c>
      <c r="I29" s="24" t="s">
        <v>29</v>
      </c>
      <c r="J29" s="24" t="s">
        <v>29</v>
      </c>
      <c r="K29" s="24" t="s">
        <v>29</v>
      </c>
      <c r="L29" s="24" t="s">
        <v>29</v>
      </c>
      <c r="M29" s="24" t="s">
        <v>29</v>
      </c>
      <c r="N29" s="24" t="s">
        <v>29</v>
      </c>
      <c r="O29" s="24" t="s">
        <v>29</v>
      </c>
      <c r="P29" s="24" t="s">
        <v>29</v>
      </c>
      <c r="Q29" s="24" t="s">
        <v>29</v>
      </c>
      <c r="R29" s="24" t="s">
        <v>29</v>
      </c>
      <c r="S29" s="24" t="s">
        <v>29</v>
      </c>
      <c r="T29" s="24" t="s">
        <v>29</v>
      </c>
      <c r="U29" s="24" t="s">
        <v>29</v>
      </c>
      <c r="V29" s="24" t="s">
        <v>29</v>
      </c>
      <c r="W29" s="24" t="s">
        <v>29</v>
      </c>
      <c r="X29" s="24" t="s">
        <v>29</v>
      </c>
      <c r="Y29" s="24" t="s">
        <v>29</v>
      </c>
      <c r="Z29" s="24" t="s">
        <v>29</v>
      </c>
      <c r="AA29" s="24" t="s">
        <v>29</v>
      </c>
      <c r="AB29" s="24" t="s">
        <v>29</v>
      </c>
      <c r="AC29" s="24" t="s">
        <v>29</v>
      </c>
      <c r="AD29" s="24" t="s">
        <v>29</v>
      </c>
      <c r="AE29" s="24" t="s">
        <v>29</v>
      </c>
      <c r="AF29" s="24" t="s">
        <v>29</v>
      </c>
      <c r="AG29" s="24" t="s">
        <v>29</v>
      </c>
      <c r="AH29" s="24" t="s">
        <v>29</v>
      </c>
      <c r="AI29" s="24" t="s">
        <v>29</v>
      </c>
      <c r="AJ29" s="24" t="s">
        <v>29</v>
      </c>
      <c r="AK29" s="24" t="s">
        <v>29</v>
      </c>
      <c r="AL29" s="24" t="s">
        <v>29</v>
      </c>
      <c r="AM29" s="24" t="s">
        <v>29</v>
      </c>
      <c r="AN29" s="24" t="s">
        <v>29</v>
      </c>
      <c r="AO29" s="24" t="s">
        <v>29</v>
      </c>
      <c r="AP29" s="24" t="s">
        <v>29</v>
      </c>
      <c r="AQ29" s="24" t="s">
        <v>29</v>
      </c>
      <c r="AR29" s="24" t="s">
        <v>29</v>
      </c>
      <c r="AS29" s="24" t="s">
        <v>29</v>
      </c>
      <c r="AT29" s="24" t="s">
        <v>29</v>
      </c>
      <c r="AU29" s="24" t="s">
        <v>29</v>
      </c>
      <c r="AV29" s="24" t="s">
        <v>29</v>
      </c>
      <c r="AW29" s="24" t="s">
        <v>29</v>
      </c>
      <c r="AX29" s="24" t="s">
        <v>29</v>
      </c>
      <c r="AY29" s="24" t="s">
        <v>29</v>
      </c>
      <c r="AZ29" s="24" t="s">
        <v>29</v>
      </c>
      <c r="BA29" s="24" t="s">
        <v>29</v>
      </c>
      <c r="BB29" s="24" t="s">
        <v>29</v>
      </c>
      <c r="BC29" s="24" t="s">
        <v>29</v>
      </c>
      <c r="BD29" s="24" t="s">
        <v>29</v>
      </c>
      <c r="BE29" s="24" t="s">
        <v>29</v>
      </c>
      <c r="BF29" s="24" t="s">
        <v>29</v>
      </c>
      <c r="BG29" s="24" t="s">
        <v>29</v>
      </c>
      <c r="BH29" s="24" t="s">
        <v>29</v>
      </c>
      <c r="BI29" s="24" t="s">
        <v>29</v>
      </c>
      <c r="BJ29" s="24" t="s">
        <v>29</v>
      </c>
      <c r="BK29" s="24" t="s">
        <v>29</v>
      </c>
      <c r="BL29" s="24" t="s">
        <v>29</v>
      </c>
      <c r="BM29" s="24" t="s">
        <v>29</v>
      </c>
      <c r="BN29" s="24" t="s">
        <v>29</v>
      </c>
      <c r="BO29" s="24" t="s">
        <v>29</v>
      </c>
      <c r="BP29" s="24" t="s">
        <v>29</v>
      </c>
      <c r="BQ29" s="24" t="s">
        <v>29</v>
      </c>
      <c r="BR29" s="24" t="s">
        <v>29</v>
      </c>
      <c r="BS29" s="24" t="s">
        <v>29</v>
      </c>
      <c r="BT29" s="24" t="s">
        <v>29</v>
      </c>
      <c r="BU29" s="24" t="s">
        <v>29</v>
      </c>
      <c r="BV29" s="24" t="s">
        <v>29</v>
      </c>
      <c r="BW29" s="24" t="s">
        <v>29</v>
      </c>
      <c r="BX29" s="24" t="s">
        <v>29</v>
      </c>
      <c r="BY29" s="24" t="s">
        <v>29</v>
      </c>
      <c r="BZ29" s="24" t="s">
        <v>29</v>
      </c>
      <c r="CA29" s="24" t="s">
        <v>29</v>
      </c>
      <c r="CB29" s="24" t="s">
        <v>29</v>
      </c>
    </row>
    <row r="30" spans="2:80" s="1" customFormat="1" ht="13.9" customHeight="1">
      <c r="B30" s="57" t="str">
        <f>Roster_Selection_Men!AJ16&amp;" " &amp; "JV2 "</f>
        <v xml:space="preserve">Belmont Abbey College JV2 </v>
      </c>
      <c r="C30" s="57" t="str">
        <f>Roster_Selection_Men!AL16</f>
        <v>11-289993</v>
      </c>
      <c r="D30" s="57" t="str">
        <f>Roster_Selection_Men!AM16</f>
        <v>Richard Donah</v>
      </c>
      <c r="E30" s="58"/>
      <c r="F30" s="1" t="str">
        <f>IF(ISERROR(Individual_Scores_Men_JV!E30), " ", IF(Individual_Scores_Men_JV!E30 = "Yes", "Yes", "  "))</f>
        <v xml:space="preserve">  </v>
      </c>
      <c r="G30" s="24" t="s">
        <v>29</v>
      </c>
      <c r="H30" s="24" t="s">
        <v>29</v>
      </c>
      <c r="I30" s="24" t="s">
        <v>29</v>
      </c>
      <c r="J30" s="24" t="s">
        <v>29</v>
      </c>
      <c r="K30" s="24" t="s">
        <v>29</v>
      </c>
      <c r="L30" s="24" t="s">
        <v>29</v>
      </c>
      <c r="M30" s="24" t="s">
        <v>29</v>
      </c>
      <c r="N30" s="24" t="s">
        <v>29</v>
      </c>
      <c r="O30" s="24" t="s">
        <v>29</v>
      </c>
      <c r="P30" s="24" t="s">
        <v>29</v>
      </c>
      <c r="Q30" s="24" t="s">
        <v>29</v>
      </c>
      <c r="R30" s="24" t="s">
        <v>29</v>
      </c>
      <c r="S30" s="24" t="s">
        <v>29</v>
      </c>
      <c r="T30" s="24" t="s">
        <v>29</v>
      </c>
      <c r="U30" s="24" t="s">
        <v>29</v>
      </c>
      <c r="V30" s="24" t="s">
        <v>29</v>
      </c>
      <c r="W30" s="24" t="s">
        <v>29</v>
      </c>
      <c r="X30" s="24" t="s">
        <v>29</v>
      </c>
      <c r="Y30" s="24" t="s">
        <v>29</v>
      </c>
      <c r="Z30" s="24" t="s">
        <v>29</v>
      </c>
      <c r="AA30" s="24" t="s">
        <v>29</v>
      </c>
      <c r="AB30" s="24" t="s">
        <v>29</v>
      </c>
      <c r="AC30" s="24" t="s">
        <v>29</v>
      </c>
      <c r="AD30" s="24" t="s">
        <v>29</v>
      </c>
      <c r="AE30" s="24" t="s">
        <v>29</v>
      </c>
      <c r="AF30" s="24" t="s">
        <v>29</v>
      </c>
      <c r="AG30" s="24" t="s">
        <v>29</v>
      </c>
      <c r="AH30" s="24" t="s">
        <v>29</v>
      </c>
      <c r="AI30" s="24" t="s">
        <v>29</v>
      </c>
      <c r="AJ30" s="24" t="s">
        <v>29</v>
      </c>
      <c r="AK30" s="24" t="s">
        <v>29</v>
      </c>
      <c r="AL30" s="24" t="s">
        <v>29</v>
      </c>
      <c r="AM30" s="24" t="s">
        <v>29</v>
      </c>
      <c r="AN30" s="24" t="s">
        <v>29</v>
      </c>
      <c r="AO30" s="24" t="s">
        <v>29</v>
      </c>
      <c r="AP30" s="24" t="s">
        <v>29</v>
      </c>
      <c r="AQ30" s="24" t="s">
        <v>29</v>
      </c>
      <c r="AR30" s="24" t="s">
        <v>29</v>
      </c>
      <c r="AS30" s="24" t="s">
        <v>29</v>
      </c>
      <c r="AT30" s="24" t="s">
        <v>29</v>
      </c>
      <c r="AU30" s="24" t="s">
        <v>29</v>
      </c>
      <c r="AV30" s="24" t="s">
        <v>29</v>
      </c>
      <c r="AW30" s="24" t="s">
        <v>29</v>
      </c>
      <c r="AX30" s="24" t="s">
        <v>29</v>
      </c>
      <c r="AY30" s="24" t="s">
        <v>29</v>
      </c>
      <c r="AZ30" s="24" t="s">
        <v>29</v>
      </c>
      <c r="BA30" s="24" t="s">
        <v>29</v>
      </c>
      <c r="BB30" s="24" t="s">
        <v>29</v>
      </c>
      <c r="BC30" s="24" t="s">
        <v>29</v>
      </c>
      <c r="BD30" s="24" t="s">
        <v>29</v>
      </c>
      <c r="BE30" s="24" t="s">
        <v>29</v>
      </c>
      <c r="BF30" s="24" t="s">
        <v>29</v>
      </c>
      <c r="BG30" s="24" t="s">
        <v>29</v>
      </c>
      <c r="BH30" s="24" t="s">
        <v>29</v>
      </c>
      <c r="BI30" s="24" t="s">
        <v>29</v>
      </c>
      <c r="BJ30" s="24" t="s">
        <v>29</v>
      </c>
      <c r="BK30" s="24" t="s">
        <v>29</v>
      </c>
      <c r="BL30" s="24" t="s">
        <v>29</v>
      </c>
      <c r="BM30" s="24" t="s">
        <v>29</v>
      </c>
      <c r="BN30" s="24" t="s">
        <v>29</v>
      </c>
      <c r="BO30" s="24" t="s">
        <v>29</v>
      </c>
      <c r="BP30" s="24" t="s">
        <v>29</v>
      </c>
      <c r="BQ30" s="24" t="s">
        <v>29</v>
      </c>
      <c r="BR30" s="24" t="s">
        <v>29</v>
      </c>
      <c r="BS30" s="24" t="s">
        <v>29</v>
      </c>
      <c r="BT30" s="24" t="s">
        <v>29</v>
      </c>
      <c r="BU30" s="24" t="s">
        <v>29</v>
      </c>
      <c r="BV30" s="24" t="s">
        <v>29</v>
      </c>
      <c r="BW30" s="24" t="s">
        <v>29</v>
      </c>
      <c r="BX30" s="24" t="s">
        <v>29</v>
      </c>
      <c r="BY30" s="24" t="s">
        <v>29</v>
      </c>
      <c r="BZ30" s="24" t="s">
        <v>29</v>
      </c>
      <c r="CA30" s="24" t="s">
        <v>29</v>
      </c>
      <c r="CB30" s="24" t="s">
        <v>29</v>
      </c>
    </row>
    <row r="31" spans="2:80" s="1" customFormat="1" ht="13.9" customHeight="1">
      <c r="B31" s="57" t="str">
        <f>Roster_Selection_Men!AJ17&amp;" " &amp; "JV2 "</f>
        <v xml:space="preserve">Belmont Abbey College JV2 </v>
      </c>
      <c r="C31" s="57" t="str">
        <f>Roster_Selection_Men!AL17</f>
        <v>20-41077</v>
      </c>
      <c r="D31" s="57" t="str">
        <f>Roster_Selection_Men!AM17</f>
        <v>William Olberding</v>
      </c>
      <c r="E31" s="58"/>
      <c r="F31" s="1" t="str">
        <f>IF(ISERROR(Individual_Scores_Men_JV!E31), " ", IF(Individual_Scores_Men_JV!E31 = "Yes", "Yes", "  "))</f>
        <v xml:space="preserve">  </v>
      </c>
      <c r="G31" s="24" t="s">
        <v>29</v>
      </c>
      <c r="H31" s="24" t="s">
        <v>29</v>
      </c>
      <c r="I31" s="24" t="s">
        <v>29</v>
      </c>
      <c r="J31" s="24" t="s">
        <v>29</v>
      </c>
      <c r="K31" s="24" t="s">
        <v>29</v>
      </c>
      <c r="L31" s="24" t="s">
        <v>29</v>
      </c>
      <c r="M31" s="24" t="s">
        <v>29</v>
      </c>
      <c r="N31" s="24" t="s">
        <v>29</v>
      </c>
      <c r="O31" s="24" t="s">
        <v>29</v>
      </c>
      <c r="P31" s="24" t="s">
        <v>29</v>
      </c>
      <c r="Q31" s="24" t="s">
        <v>29</v>
      </c>
      <c r="R31" s="24" t="s">
        <v>29</v>
      </c>
      <c r="S31" s="24" t="s">
        <v>29</v>
      </c>
      <c r="T31" s="24" t="s">
        <v>29</v>
      </c>
      <c r="U31" s="24" t="s">
        <v>29</v>
      </c>
      <c r="V31" s="24" t="s">
        <v>29</v>
      </c>
      <c r="W31" s="24" t="s">
        <v>29</v>
      </c>
      <c r="X31" s="24" t="s">
        <v>29</v>
      </c>
      <c r="Y31" s="24" t="s">
        <v>29</v>
      </c>
      <c r="Z31" s="24" t="s">
        <v>29</v>
      </c>
      <c r="AA31" s="24" t="s">
        <v>29</v>
      </c>
      <c r="AB31" s="24" t="s">
        <v>29</v>
      </c>
      <c r="AC31" s="24" t="s">
        <v>29</v>
      </c>
      <c r="AD31" s="24" t="s">
        <v>29</v>
      </c>
      <c r="AE31" s="24" t="s">
        <v>29</v>
      </c>
      <c r="AF31" s="24" t="s">
        <v>29</v>
      </c>
      <c r="AG31" s="24" t="s">
        <v>29</v>
      </c>
      <c r="AH31" s="24" t="s">
        <v>29</v>
      </c>
      <c r="AI31" s="24" t="s">
        <v>29</v>
      </c>
      <c r="AJ31" s="24" t="s">
        <v>29</v>
      </c>
      <c r="AK31" s="24" t="s">
        <v>29</v>
      </c>
      <c r="AL31" s="24" t="s">
        <v>29</v>
      </c>
      <c r="AM31" s="24" t="s">
        <v>29</v>
      </c>
      <c r="AN31" s="24" t="s">
        <v>29</v>
      </c>
      <c r="AO31" s="24" t="s">
        <v>29</v>
      </c>
      <c r="AP31" s="24" t="s">
        <v>29</v>
      </c>
      <c r="AQ31" s="24" t="s">
        <v>29</v>
      </c>
      <c r="AR31" s="24" t="s">
        <v>29</v>
      </c>
      <c r="AS31" s="24" t="s">
        <v>29</v>
      </c>
      <c r="AT31" s="24" t="s">
        <v>29</v>
      </c>
      <c r="AU31" s="24" t="s">
        <v>29</v>
      </c>
      <c r="AV31" s="24" t="s">
        <v>29</v>
      </c>
      <c r="AW31" s="24" t="s">
        <v>29</v>
      </c>
      <c r="AX31" s="24" t="s">
        <v>29</v>
      </c>
      <c r="AY31" s="24" t="s">
        <v>29</v>
      </c>
      <c r="AZ31" s="24" t="s">
        <v>29</v>
      </c>
      <c r="BA31" s="24" t="s">
        <v>29</v>
      </c>
      <c r="BB31" s="24" t="s">
        <v>29</v>
      </c>
      <c r="BC31" s="24" t="s">
        <v>29</v>
      </c>
      <c r="BD31" s="24" t="s">
        <v>29</v>
      </c>
      <c r="BE31" s="24" t="s">
        <v>29</v>
      </c>
      <c r="BF31" s="24" t="s">
        <v>29</v>
      </c>
      <c r="BG31" s="24" t="s">
        <v>29</v>
      </c>
      <c r="BH31" s="24" t="s">
        <v>29</v>
      </c>
      <c r="BI31" s="24" t="s">
        <v>29</v>
      </c>
      <c r="BJ31" s="24" t="s">
        <v>29</v>
      </c>
      <c r="BK31" s="24" t="s">
        <v>29</v>
      </c>
      <c r="BL31" s="24" t="s">
        <v>29</v>
      </c>
      <c r="BM31" s="24" t="s">
        <v>29</v>
      </c>
      <c r="BN31" s="24" t="s">
        <v>29</v>
      </c>
      <c r="BO31" s="24" t="s">
        <v>29</v>
      </c>
      <c r="BP31" s="24" t="s">
        <v>29</v>
      </c>
      <c r="BQ31" s="24" t="s">
        <v>29</v>
      </c>
      <c r="BR31" s="24" t="s">
        <v>29</v>
      </c>
      <c r="BS31" s="24" t="s">
        <v>29</v>
      </c>
      <c r="BT31" s="24" t="s">
        <v>29</v>
      </c>
      <c r="BU31" s="24" t="s">
        <v>29</v>
      </c>
      <c r="BV31" s="24" t="s">
        <v>29</v>
      </c>
      <c r="BW31" s="24" t="s">
        <v>29</v>
      </c>
      <c r="BX31" s="24" t="s">
        <v>29</v>
      </c>
      <c r="BY31" s="24" t="s">
        <v>29</v>
      </c>
      <c r="BZ31" s="24" t="s">
        <v>29</v>
      </c>
      <c r="CA31" s="24" t="s">
        <v>29</v>
      </c>
      <c r="CB31" s="24" t="s">
        <v>29</v>
      </c>
    </row>
    <row r="32" spans="2:80" s="1" customFormat="1" ht="13.9" customHeight="1">
      <c r="B32" s="57" t="str">
        <f>Roster_Selection_Men!AJ18&amp;" " &amp; "JV2 "</f>
        <v xml:space="preserve"> JV2 </v>
      </c>
      <c r="C32" s="57" t="str">
        <f>Roster_Selection_Men!AL18</f>
        <v/>
      </c>
      <c r="D32" s="57" t="str">
        <f>Roster_Selection_Men!AM18</f>
        <v/>
      </c>
      <c r="E32" s="58"/>
      <c r="F32" s="1" t="str">
        <f>IF(ISERROR(Individual_Scores_Men_JV!E32), " ", IF(Individual_Scores_Men_JV!E32 = "Yes", "Yes", "  "))</f>
        <v xml:space="preserve">  </v>
      </c>
      <c r="G32" s="24" t="s">
        <v>29</v>
      </c>
      <c r="H32" s="24" t="s">
        <v>29</v>
      </c>
      <c r="I32" s="24" t="s">
        <v>29</v>
      </c>
      <c r="J32" s="24" t="s">
        <v>29</v>
      </c>
      <c r="K32" s="24" t="s">
        <v>29</v>
      </c>
      <c r="L32" s="24" t="s">
        <v>29</v>
      </c>
      <c r="M32" s="24" t="s">
        <v>29</v>
      </c>
      <c r="N32" s="24" t="s">
        <v>29</v>
      </c>
      <c r="O32" s="24" t="s">
        <v>29</v>
      </c>
      <c r="P32" s="24" t="s">
        <v>29</v>
      </c>
      <c r="Q32" s="24" t="s">
        <v>29</v>
      </c>
      <c r="R32" s="24" t="s">
        <v>29</v>
      </c>
      <c r="S32" s="24" t="s">
        <v>29</v>
      </c>
      <c r="T32" s="24" t="s">
        <v>29</v>
      </c>
      <c r="U32" s="24" t="s">
        <v>29</v>
      </c>
      <c r="V32" s="24" t="s">
        <v>29</v>
      </c>
      <c r="W32" s="24" t="s">
        <v>29</v>
      </c>
      <c r="X32" s="24" t="s">
        <v>29</v>
      </c>
      <c r="Y32" s="24" t="s">
        <v>29</v>
      </c>
      <c r="Z32" s="24" t="s">
        <v>29</v>
      </c>
      <c r="AA32" s="24" t="s">
        <v>29</v>
      </c>
      <c r="AB32" s="24" t="s">
        <v>29</v>
      </c>
      <c r="AC32" s="24" t="s">
        <v>29</v>
      </c>
      <c r="AD32" s="24" t="s">
        <v>29</v>
      </c>
      <c r="AE32" s="24" t="s">
        <v>29</v>
      </c>
      <c r="AF32" s="24" t="s">
        <v>29</v>
      </c>
      <c r="AG32" s="24" t="s">
        <v>29</v>
      </c>
      <c r="AH32" s="24" t="s">
        <v>29</v>
      </c>
      <c r="AI32" s="24" t="s">
        <v>29</v>
      </c>
      <c r="AJ32" s="24" t="s">
        <v>29</v>
      </c>
      <c r="AK32" s="24" t="s">
        <v>29</v>
      </c>
      <c r="AL32" s="24" t="s">
        <v>29</v>
      </c>
      <c r="AM32" s="24" t="s">
        <v>29</v>
      </c>
      <c r="AN32" s="24" t="s">
        <v>29</v>
      </c>
      <c r="AO32" s="24" t="s">
        <v>29</v>
      </c>
      <c r="AP32" s="24" t="s">
        <v>29</v>
      </c>
      <c r="AQ32" s="24" t="s">
        <v>29</v>
      </c>
      <c r="AR32" s="24" t="s">
        <v>29</v>
      </c>
      <c r="AS32" s="24" t="s">
        <v>29</v>
      </c>
      <c r="AT32" s="24" t="s">
        <v>29</v>
      </c>
      <c r="AU32" s="24" t="s">
        <v>29</v>
      </c>
      <c r="AV32" s="24" t="s">
        <v>29</v>
      </c>
      <c r="AW32" s="24" t="s">
        <v>29</v>
      </c>
      <c r="AX32" s="24" t="s">
        <v>29</v>
      </c>
      <c r="AY32" s="24" t="s">
        <v>29</v>
      </c>
      <c r="AZ32" s="24" t="s">
        <v>29</v>
      </c>
      <c r="BA32" s="24" t="s">
        <v>29</v>
      </c>
      <c r="BB32" s="24" t="s">
        <v>29</v>
      </c>
      <c r="BC32" s="24" t="s">
        <v>29</v>
      </c>
      <c r="BD32" s="24" t="s">
        <v>29</v>
      </c>
      <c r="BE32" s="24" t="s">
        <v>29</v>
      </c>
      <c r="BF32" s="24" t="s">
        <v>29</v>
      </c>
      <c r="BG32" s="24" t="s">
        <v>29</v>
      </c>
      <c r="BH32" s="24" t="s">
        <v>29</v>
      </c>
      <c r="BI32" s="24" t="s">
        <v>29</v>
      </c>
      <c r="BJ32" s="24" t="s">
        <v>29</v>
      </c>
      <c r="BK32" s="24" t="s">
        <v>29</v>
      </c>
      <c r="BL32" s="24" t="s">
        <v>29</v>
      </c>
      <c r="BM32" s="24" t="s">
        <v>29</v>
      </c>
      <c r="BN32" s="24" t="s">
        <v>29</v>
      </c>
      <c r="BO32" s="24" t="s">
        <v>29</v>
      </c>
      <c r="BP32" s="24" t="s">
        <v>29</v>
      </c>
      <c r="BQ32" s="24" t="s">
        <v>29</v>
      </c>
      <c r="BR32" s="24" t="s">
        <v>29</v>
      </c>
      <c r="BS32" s="24" t="s">
        <v>29</v>
      </c>
      <c r="BT32" s="24" t="s">
        <v>29</v>
      </c>
      <c r="BU32" s="24" t="s">
        <v>29</v>
      </c>
      <c r="BV32" s="24" t="s">
        <v>29</v>
      </c>
      <c r="BW32" s="24" t="s">
        <v>29</v>
      </c>
      <c r="BX32" s="24" t="s">
        <v>29</v>
      </c>
      <c r="BY32" s="24" t="s">
        <v>29</v>
      </c>
      <c r="BZ32" s="24" t="s">
        <v>29</v>
      </c>
      <c r="CA32" s="24" t="s">
        <v>29</v>
      </c>
      <c r="CB32" s="24" t="s">
        <v>29</v>
      </c>
    </row>
    <row r="33" spans="2:80" s="1" customFormat="1" ht="13.9" customHeight="1">
      <c r="B33" s="57" t="s">
        <v>785</v>
      </c>
      <c r="C33" s="59" t="str">
        <f>Individual_Scores_Men_JV!C33</f>
        <v/>
      </c>
      <c r="D33" s="60" t="str">
        <f>Individual_Scores_Men_JV!D33</f>
        <v/>
      </c>
      <c r="E33" s="58"/>
      <c r="F33" s="13"/>
      <c r="G33" s="24" t="s">
        <v>29</v>
      </c>
      <c r="H33" s="24" t="s">
        <v>29</v>
      </c>
      <c r="I33" s="24" t="s">
        <v>29</v>
      </c>
      <c r="J33" s="24" t="s">
        <v>29</v>
      </c>
      <c r="K33" s="24" t="s">
        <v>29</v>
      </c>
      <c r="L33" s="24" t="s">
        <v>29</v>
      </c>
      <c r="M33" s="24" t="s">
        <v>29</v>
      </c>
      <c r="N33" s="24" t="s">
        <v>29</v>
      </c>
      <c r="O33" s="24" t="s">
        <v>29</v>
      </c>
      <c r="P33" s="24" t="s">
        <v>29</v>
      </c>
      <c r="Q33" s="24" t="s">
        <v>29</v>
      </c>
      <c r="R33" s="24" t="s">
        <v>29</v>
      </c>
      <c r="S33" s="24" t="s">
        <v>29</v>
      </c>
      <c r="T33" s="24" t="s">
        <v>29</v>
      </c>
      <c r="U33" s="24" t="s">
        <v>29</v>
      </c>
      <c r="V33" s="24" t="s">
        <v>29</v>
      </c>
      <c r="W33" s="24" t="s">
        <v>29</v>
      </c>
      <c r="X33" s="24" t="s">
        <v>29</v>
      </c>
      <c r="Y33" s="24" t="s">
        <v>29</v>
      </c>
      <c r="Z33" s="24" t="s">
        <v>29</v>
      </c>
      <c r="AA33" s="24" t="s">
        <v>29</v>
      </c>
      <c r="AB33" s="24" t="s">
        <v>29</v>
      </c>
      <c r="AC33" s="24" t="s">
        <v>29</v>
      </c>
      <c r="AD33" s="24" t="s">
        <v>29</v>
      </c>
      <c r="AE33" s="24" t="s">
        <v>29</v>
      </c>
      <c r="AF33" s="24" t="s">
        <v>29</v>
      </c>
      <c r="AG33" s="24" t="s">
        <v>29</v>
      </c>
      <c r="AH33" s="24" t="s">
        <v>29</v>
      </c>
      <c r="AI33" s="24" t="s">
        <v>29</v>
      </c>
      <c r="AJ33" s="24" t="s">
        <v>29</v>
      </c>
      <c r="AK33" s="24" t="s">
        <v>29</v>
      </c>
      <c r="AL33" s="24" t="s">
        <v>29</v>
      </c>
      <c r="AM33" s="24" t="s">
        <v>29</v>
      </c>
      <c r="AN33" s="24" t="s">
        <v>29</v>
      </c>
      <c r="AO33" s="24" t="s">
        <v>29</v>
      </c>
      <c r="AP33" s="24" t="s">
        <v>29</v>
      </c>
      <c r="AQ33" s="24" t="s">
        <v>29</v>
      </c>
      <c r="AR33" s="24" t="s">
        <v>29</v>
      </c>
      <c r="AS33" s="24" t="s">
        <v>29</v>
      </c>
      <c r="AT33" s="24" t="s">
        <v>29</v>
      </c>
      <c r="AU33" s="24" t="s">
        <v>29</v>
      </c>
      <c r="AV33" s="24" t="s">
        <v>29</v>
      </c>
      <c r="AW33" s="24" t="s">
        <v>29</v>
      </c>
      <c r="AX33" s="24" t="s">
        <v>29</v>
      </c>
      <c r="AY33" s="24" t="s">
        <v>29</v>
      </c>
      <c r="AZ33" s="24" t="s">
        <v>29</v>
      </c>
      <c r="BA33" s="24" t="s">
        <v>29</v>
      </c>
      <c r="BB33" s="24" t="s">
        <v>29</v>
      </c>
      <c r="BC33" s="24" t="s">
        <v>29</v>
      </c>
      <c r="BD33" s="24" t="s">
        <v>29</v>
      </c>
      <c r="BE33" s="24" t="s">
        <v>29</v>
      </c>
      <c r="BF33" s="24" t="s">
        <v>29</v>
      </c>
      <c r="BG33" s="24" t="s">
        <v>29</v>
      </c>
      <c r="BH33" s="24" t="s">
        <v>29</v>
      </c>
      <c r="BI33" s="24" t="s">
        <v>29</v>
      </c>
      <c r="BJ33" s="24" t="s">
        <v>29</v>
      </c>
      <c r="BK33" s="24" t="s">
        <v>29</v>
      </c>
      <c r="BL33" s="24" t="s">
        <v>29</v>
      </c>
      <c r="BM33" s="24" t="s">
        <v>29</v>
      </c>
      <c r="BN33" s="24" t="s">
        <v>29</v>
      </c>
      <c r="BO33" s="24" t="s">
        <v>29</v>
      </c>
      <c r="BP33" s="24" t="s">
        <v>29</v>
      </c>
      <c r="BQ33" s="24" t="s">
        <v>29</v>
      </c>
      <c r="BR33" s="24" t="s">
        <v>29</v>
      </c>
      <c r="BS33" s="24" t="s">
        <v>29</v>
      </c>
      <c r="BT33" s="24" t="s">
        <v>29</v>
      </c>
      <c r="BU33" s="24" t="s">
        <v>29</v>
      </c>
      <c r="BV33" s="24" t="s">
        <v>29</v>
      </c>
      <c r="BW33" s="24" t="s">
        <v>29</v>
      </c>
      <c r="BX33" s="24" t="s">
        <v>29</v>
      </c>
      <c r="BY33" s="24" t="s">
        <v>29</v>
      </c>
      <c r="BZ33" s="24" t="s">
        <v>29</v>
      </c>
      <c r="CA33" s="24" t="s">
        <v>29</v>
      </c>
      <c r="CB33" s="24" t="s">
        <v>29</v>
      </c>
    </row>
    <row r="34" spans="2:80" s="1" customFormat="1" ht="15.75" customHeight="1">
      <c r="B34" s="57" t="s">
        <v>785</v>
      </c>
      <c r="C34" s="59" t="str">
        <f>Individual_Scores_Men_JV!C34</f>
        <v/>
      </c>
      <c r="D34" s="60" t="str">
        <f>Individual_Scores_Men_JV!D34</f>
        <v/>
      </c>
      <c r="E34" s="58"/>
      <c r="F34" s="13"/>
      <c r="G34" s="24" t="s">
        <v>29</v>
      </c>
      <c r="H34" s="24" t="s">
        <v>29</v>
      </c>
      <c r="I34" s="24" t="s">
        <v>29</v>
      </c>
      <c r="J34" s="24" t="s">
        <v>29</v>
      </c>
      <c r="K34" s="24" t="s">
        <v>29</v>
      </c>
      <c r="L34" s="24" t="s">
        <v>29</v>
      </c>
      <c r="M34" s="24" t="s">
        <v>29</v>
      </c>
      <c r="N34" s="24" t="s">
        <v>29</v>
      </c>
      <c r="O34" s="24" t="s">
        <v>29</v>
      </c>
      <c r="P34" s="24" t="s">
        <v>29</v>
      </c>
      <c r="Q34" s="24" t="s">
        <v>29</v>
      </c>
      <c r="R34" s="24" t="s">
        <v>29</v>
      </c>
      <c r="S34" s="24" t="s">
        <v>29</v>
      </c>
      <c r="T34" s="24" t="s">
        <v>29</v>
      </c>
      <c r="U34" s="24" t="s">
        <v>29</v>
      </c>
      <c r="V34" s="24" t="s">
        <v>29</v>
      </c>
      <c r="W34" s="24" t="s">
        <v>29</v>
      </c>
      <c r="X34" s="24" t="s">
        <v>29</v>
      </c>
      <c r="Y34" s="24" t="s">
        <v>29</v>
      </c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24" t="s">
        <v>29</v>
      </c>
      <c r="AG34" s="24" t="s">
        <v>29</v>
      </c>
      <c r="AH34" s="24" t="s">
        <v>29</v>
      </c>
      <c r="AI34" s="24" t="s">
        <v>29</v>
      </c>
      <c r="AJ34" s="24" t="s">
        <v>29</v>
      </c>
      <c r="AK34" s="24" t="s">
        <v>29</v>
      </c>
      <c r="AL34" s="24" t="s">
        <v>29</v>
      </c>
      <c r="AM34" s="24" t="s">
        <v>29</v>
      </c>
      <c r="AN34" s="24" t="s">
        <v>29</v>
      </c>
      <c r="AO34" s="24" t="s">
        <v>29</v>
      </c>
      <c r="AP34" s="24" t="s">
        <v>29</v>
      </c>
      <c r="AQ34" s="24" t="s">
        <v>29</v>
      </c>
      <c r="AR34" s="24" t="s">
        <v>29</v>
      </c>
      <c r="AS34" s="24" t="s">
        <v>29</v>
      </c>
      <c r="AT34" s="24" t="s">
        <v>29</v>
      </c>
      <c r="AU34" s="24" t="s">
        <v>29</v>
      </c>
      <c r="AV34" s="24" t="s">
        <v>29</v>
      </c>
      <c r="AW34" s="24" t="s">
        <v>29</v>
      </c>
      <c r="AX34" s="24" t="s">
        <v>29</v>
      </c>
      <c r="AY34" s="24" t="s">
        <v>29</v>
      </c>
      <c r="AZ34" s="24" t="s">
        <v>29</v>
      </c>
      <c r="BA34" s="24" t="s">
        <v>29</v>
      </c>
      <c r="BB34" s="24" t="s">
        <v>29</v>
      </c>
      <c r="BC34" s="24" t="s">
        <v>29</v>
      </c>
      <c r="BD34" s="24" t="s">
        <v>29</v>
      </c>
      <c r="BE34" s="24" t="s">
        <v>29</v>
      </c>
      <c r="BF34" s="24" t="s">
        <v>29</v>
      </c>
      <c r="BG34" s="24" t="s">
        <v>29</v>
      </c>
      <c r="BH34" s="24" t="s">
        <v>29</v>
      </c>
      <c r="BI34" s="24" t="s">
        <v>29</v>
      </c>
      <c r="BJ34" s="24" t="s">
        <v>29</v>
      </c>
      <c r="BK34" s="24" t="s">
        <v>29</v>
      </c>
      <c r="BL34" s="24" t="s">
        <v>29</v>
      </c>
      <c r="BM34" s="24" t="s">
        <v>29</v>
      </c>
      <c r="BN34" s="24" t="s">
        <v>29</v>
      </c>
      <c r="BO34" s="24" t="s">
        <v>29</v>
      </c>
      <c r="BP34" s="24" t="s">
        <v>29</v>
      </c>
      <c r="BQ34" s="24" t="s">
        <v>29</v>
      </c>
      <c r="BR34" s="24" t="s">
        <v>29</v>
      </c>
      <c r="BS34" s="24" t="s">
        <v>29</v>
      </c>
      <c r="BT34" s="24" t="s">
        <v>29</v>
      </c>
      <c r="BU34" s="24" t="s">
        <v>29</v>
      </c>
      <c r="BV34" s="24" t="s">
        <v>29</v>
      </c>
      <c r="BW34" s="24" t="s">
        <v>29</v>
      </c>
      <c r="BX34" s="24" t="s">
        <v>29</v>
      </c>
      <c r="BY34" s="24" t="s">
        <v>29</v>
      </c>
      <c r="BZ34" s="24" t="s">
        <v>29</v>
      </c>
      <c r="CA34" s="24" t="s">
        <v>29</v>
      </c>
      <c r="CB34" s="24" t="s">
        <v>29</v>
      </c>
    </row>
    <row r="35" spans="2:80" s="1" customFormat="1" ht="13.9" customHeight="1">
      <c r="B35" s="57" t="s">
        <v>785</v>
      </c>
      <c r="C35" s="59" t="str">
        <f>Individual_Scores_Men_JV!C35</f>
        <v/>
      </c>
      <c r="D35" s="60" t="str">
        <f>Individual_Scores_Men_JV!D35</f>
        <v/>
      </c>
      <c r="E35" s="58"/>
      <c r="F35" s="13"/>
      <c r="G35" s="24" t="s">
        <v>29</v>
      </c>
      <c r="H35" s="24" t="s">
        <v>29</v>
      </c>
      <c r="I35" s="24" t="s">
        <v>29</v>
      </c>
      <c r="J35" s="24" t="s">
        <v>29</v>
      </c>
      <c r="K35" s="24" t="s">
        <v>29</v>
      </c>
      <c r="L35" s="24" t="s">
        <v>29</v>
      </c>
      <c r="M35" s="24" t="s">
        <v>29</v>
      </c>
      <c r="N35" s="24" t="s">
        <v>29</v>
      </c>
      <c r="O35" s="24" t="s">
        <v>29</v>
      </c>
      <c r="P35" s="24" t="s">
        <v>29</v>
      </c>
      <c r="Q35" s="24" t="s">
        <v>29</v>
      </c>
      <c r="R35" s="24" t="s">
        <v>29</v>
      </c>
      <c r="S35" s="24" t="s">
        <v>29</v>
      </c>
      <c r="T35" s="24" t="s">
        <v>29</v>
      </c>
      <c r="U35" s="24" t="s">
        <v>29</v>
      </c>
      <c r="V35" s="24" t="s">
        <v>29</v>
      </c>
      <c r="W35" s="24" t="s">
        <v>29</v>
      </c>
      <c r="X35" s="24" t="s">
        <v>29</v>
      </c>
      <c r="Y35" s="24" t="s">
        <v>29</v>
      </c>
      <c r="Z35" s="24" t="s">
        <v>29</v>
      </c>
      <c r="AA35" s="24" t="s">
        <v>29</v>
      </c>
      <c r="AB35" s="24" t="s">
        <v>29</v>
      </c>
      <c r="AC35" s="24" t="s">
        <v>29</v>
      </c>
      <c r="AD35" s="24" t="s">
        <v>29</v>
      </c>
      <c r="AE35" s="24" t="s">
        <v>29</v>
      </c>
      <c r="AF35" s="24" t="s">
        <v>29</v>
      </c>
      <c r="AG35" s="24" t="s">
        <v>29</v>
      </c>
      <c r="AH35" s="24" t="s">
        <v>29</v>
      </c>
      <c r="AI35" s="24" t="s">
        <v>29</v>
      </c>
      <c r="AJ35" s="24" t="s">
        <v>29</v>
      </c>
      <c r="AK35" s="24" t="s">
        <v>29</v>
      </c>
      <c r="AL35" s="24" t="s">
        <v>29</v>
      </c>
      <c r="AM35" s="24" t="s">
        <v>29</v>
      </c>
      <c r="AN35" s="24" t="s">
        <v>29</v>
      </c>
      <c r="AO35" s="24" t="s">
        <v>29</v>
      </c>
      <c r="AP35" s="24" t="s">
        <v>29</v>
      </c>
      <c r="AQ35" s="24" t="s">
        <v>29</v>
      </c>
      <c r="AR35" s="24" t="s">
        <v>29</v>
      </c>
      <c r="AS35" s="24" t="s">
        <v>29</v>
      </c>
      <c r="AT35" s="24" t="s">
        <v>29</v>
      </c>
      <c r="AU35" s="24" t="s">
        <v>29</v>
      </c>
      <c r="AV35" s="24" t="s">
        <v>29</v>
      </c>
      <c r="AW35" s="24" t="s">
        <v>29</v>
      </c>
      <c r="AX35" s="24" t="s">
        <v>29</v>
      </c>
      <c r="AY35" s="24" t="s">
        <v>29</v>
      </c>
      <c r="AZ35" s="24" t="s">
        <v>29</v>
      </c>
      <c r="BA35" s="24" t="s">
        <v>29</v>
      </c>
      <c r="BB35" s="24" t="s">
        <v>29</v>
      </c>
      <c r="BC35" s="24" t="s">
        <v>29</v>
      </c>
      <c r="BD35" s="24" t="s">
        <v>29</v>
      </c>
      <c r="BE35" s="24" t="s">
        <v>29</v>
      </c>
      <c r="BF35" s="24" t="s">
        <v>29</v>
      </c>
      <c r="BG35" s="24" t="s">
        <v>29</v>
      </c>
      <c r="BH35" s="24" t="s">
        <v>29</v>
      </c>
      <c r="BI35" s="24" t="s">
        <v>29</v>
      </c>
      <c r="BJ35" s="24" t="s">
        <v>29</v>
      </c>
      <c r="BK35" s="24" t="s">
        <v>29</v>
      </c>
      <c r="BL35" s="24" t="s">
        <v>29</v>
      </c>
      <c r="BM35" s="24" t="s">
        <v>29</v>
      </c>
      <c r="BN35" s="24" t="s">
        <v>29</v>
      </c>
      <c r="BO35" s="24" t="s">
        <v>29</v>
      </c>
      <c r="BP35" s="24" t="s">
        <v>29</v>
      </c>
      <c r="BQ35" s="24" t="s">
        <v>29</v>
      </c>
      <c r="BR35" s="24" t="s">
        <v>29</v>
      </c>
      <c r="BS35" s="24" t="s">
        <v>29</v>
      </c>
      <c r="BT35" s="24" t="s">
        <v>29</v>
      </c>
      <c r="BU35" s="24" t="s">
        <v>29</v>
      </c>
      <c r="BV35" s="24" t="s">
        <v>29</v>
      </c>
      <c r="BW35" s="24" t="s">
        <v>29</v>
      </c>
      <c r="BX35" s="24" t="s">
        <v>29</v>
      </c>
      <c r="BY35" s="24" t="s">
        <v>29</v>
      </c>
      <c r="BZ35" s="24" t="s">
        <v>29</v>
      </c>
      <c r="CA35" s="24" t="s">
        <v>29</v>
      </c>
      <c r="CB35" s="24" t="s">
        <v>29</v>
      </c>
    </row>
    <row r="36" spans="2:80" s="1" customFormat="1" ht="13.9" customHeight="1">
      <c r="B36" s="57" t="s">
        <v>29</v>
      </c>
      <c r="C36" s="57" t="s">
        <v>29</v>
      </c>
      <c r="D36" s="57" t="s">
        <v>29</v>
      </c>
      <c r="E36" s="61"/>
      <c r="G36" s="24" t="s">
        <v>29</v>
      </c>
      <c r="H36" s="24" t="s">
        <v>29</v>
      </c>
      <c r="I36" s="24" t="s">
        <v>29</v>
      </c>
      <c r="J36" s="24" t="s">
        <v>29</v>
      </c>
      <c r="K36" s="24" t="s">
        <v>29</v>
      </c>
      <c r="L36" s="24" t="s">
        <v>29</v>
      </c>
      <c r="M36" s="24" t="s">
        <v>29</v>
      </c>
      <c r="N36" s="24" t="s">
        <v>29</v>
      </c>
      <c r="O36" s="24" t="s">
        <v>29</v>
      </c>
      <c r="P36" s="24" t="s">
        <v>29</v>
      </c>
      <c r="Q36" s="24" t="s">
        <v>29</v>
      </c>
      <c r="R36" s="24" t="s">
        <v>29</v>
      </c>
      <c r="S36" s="24" t="s">
        <v>29</v>
      </c>
      <c r="T36" s="24" t="s">
        <v>29</v>
      </c>
      <c r="U36" s="24" t="s">
        <v>29</v>
      </c>
      <c r="V36" s="24" t="s">
        <v>29</v>
      </c>
      <c r="W36" s="24" t="s">
        <v>29</v>
      </c>
      <c r="X36" s="24" t="s">
        <v>29</v>
      </c>
      <c r="Y36" s="24" t="s">
        <v>29</v>
      </c>
      <c r="Z36" s="24" t="s">
        <v>29</v>
      </c>
      <c r="AA36" s="24" t="s">
        <v>29</v>
      </c>
      <c r="AB36" s="24" t="s">
        <v>29</v>
      </c>
      <c r="AC36" s="24" t="s">
        <v>29</v>
      </c>
      <c r="AD36" s="24" t="s">
        <v>29</v>
      </c>
      <c r="AE36" s="24" t="s">
        <v>29</v>
      </c>
      <c r="AF36" s="24" t="s">
        <v>29</v>
      </c>
      <c r="AG36" s="24" t="s">
        <v>29</v>
      </c>
      <c r="AH36" s="24" t="s">
        <v>29</v>
      </c>
      <c r="AI36" s="24" t="s">
        <v>29</v>
      </c>
      <c r="AJ36" s="24" t="s">
        <v>29</v>
      </c>
      <c r="AK36" s="24" t="s">
        <v>29</v>
      </c>
      <c r="AL36" s="24" t="s">
        <v>29</v>
      </c>
      <c r="AM36" s="24" t="s">
        <v>29</v>
      </c>
      <c r="AN36" s="24" t="s">
        <v>29</v>
      </c>
      <c r="AO36" s="24" t="s">
        <v>29</v>
      </c>
      <c r="AP36" s="24" t="s">
        <v>29</v>
      </c>
      <c r="AQ36" s="24" t="s">
        <v>29</v>
      </c>
      <c r="AR36" s="24" t="s">
        <v>29</v>
      </c>
      <c r="AS36" s="24" t="s">
        <v>29</v>
      </c>
      <c r="AT36" s="24" t="s">
        <v>29</v>
      </c>
      <c r="AU36" s="24" t="s">
        <v>29</v>
      </c>
      <c r="AV36" s="24" t="s">
        <v>29</v>
      </c>
      <c r="AW36" s="24" t="s">
        <v>29</v>
      </c>
      <c r="AX36" s="24" t="s">
        <v>29</v>
      </c>
      <c r="AY36" s="24" t="s">
        <v>29</v>
      </c>
      <c r="AZ36" s="24" t="s">
        <v>29</v>
      </c>
      <c r="BA36" s="24" t="s">
        <v>29</v>
      </c>
      <c r="BB36" s="24" t="s">
        <v>29</v>
      </c>
      <c r="BC36" s="24" t="s">
        <v>29</v>
      </c>
      <c r="BD36" s="24" t="s">
        <v>29</v>
      </c>
      <c r="BE36" s="24" t="s">
        <v>29</v>
      </c>
      <c r="BF36" s="24" t="s">
        <v>29</v>
      </c>
      <c r="BG36" s="24" t="s">
        <v>29</v>
      </c>
      <c r="BH36" s="24" t="s">
        <v>29</v>
      </c>
      <c r="BI36" s="24" t="s">
        <v>29</v>
      </c>
      <c r="BJ36" s="24" t="s">
        <v>29</v>
      </c>
      <c r="BK36" s="24" t="s">
        <v>29</v>
      </c>
      <c r="BL36" s="24" t="s">
        <v>29</v>
      </c>
      <c r="BM36" s="24" t="s">
        <v>29</v>
      </c>
      <c r="BN36" s="24" t="s">
        <v>29</v>
      </c>
      <c r="BO36" s="24" t="s">
        <v>29</v>
      </c>
      <c r="BP36" s="24" t="s">
        <v>29</v>
      </c>
      <c r="BQ36" s="24" t="s">
        <v>29</v>
      </c>
      <c r="BR36" s="24" t="s">
        <v>29</v>
      </c>
      <c r="BS36" s="24" t="s">
        <v>29</v>
      </c>
      <c r="BT36" s="24" t="s">
        <v>29</v>
      </c>
      <c r="BU36" s="24" t="s">
        <v>29</v>
      </c>
      <c r="BV36" s="24" t="s">
        <v>29</v>
      </c>
      <c r="BW36" s="24" t="s">
        <v>29</v>
      </c>
      <c r="BX36" s="24" t="s">
        <v>29</v>
      </c>
      <c r="BY36" s="24" t="s">
        <v>29</v>
      </c>
      <c r="BZ36" s="24" t="s">
        <v>29</v>
      </c>
      <c r="CA36" s="24" t="s">
        <v>29</v>
      </c>
      <c r="CB36" s="24" t="s">
        <v>29</v>
      </c>
    </row>
    <row r="37" spans="2:80" s="1" customFormat="1" ht="15.75" customHeight="1">
      <c r="B37" s="57" t="s">
        <v>29</v>
      </c>
      <c r="C37" s="57" t="s">
        <v>29</v>
      </c>
      <c r="D37" s="57" t="s">
        <v>29</v>
      </c>
      <c r="E37" s="61"/>
      <c r="G37" s="24" t="s">
        <v>29</v>
      </c>
      <c r="H37" s="24" t="s">
        <v>29</v>
      </c>
      <c r="I37" s="24" t="s">
        <v>29</v>
      </c>
      <c r="J37" s="24" t="s">
        <v>29</v>
      </c>
      <c r="K37" s="24" t="s">
        <v>29</v>
      </c>
      <c r="L37" s="24" t="s">
        <v>29</v>
      </c>
      <c r="M37" s="24" t="s">
        <v>29</v>
      </c>
      <c r="N37" s="24" t="s">
        <v>29</v>
      </c>
      <c r="O37" s="24" t="s">
        <v>29</v>
      </c>
      <c r="P37" s="24" t="s">
        <v>29</v>
      </c>
      <c r="Q37" s="24" t="s">
        <v>29</v>
      </c>
      <c r="R37" s="24" t="s">
        <v>29</v>
      </c>
      <c r="S37" s="24" t="s">
        <v>29</v>
      </c>
      <c r="T37" s="24" t="s">
        <v>29</v>
      </c>
      <c r="U37" s="24" t="s">
        <v>29</v>
      </c>
      <c r="V37" s="24" t="s">
        <v>29</v>
      </c>
      <c r="W37" s="24" t="s">
        <v>29</v>
      </c>
      <c r="X37" s="24" t="s">
        <v>29</v>
      </c>
      <c r="Y37" s="24" t="s">
        <v>29</v>
      </c>
      <c r="Z37" s="24" t="s">
        <v>29</v>
      </c>
      <c r="AA37" s="24" t="s">
        <v>29</v>
      </c>
      <c r="AB37" s="24" t="s">
        <v>29</v>
      </c>
      <c r="AC37" s="24" t="s">
        <v>29</v>
      </c>
      <c r="AD37" s="24" t="s">
        <v>29</v>
      </c>
      <c r="AE37" s="24" t="s">
        <v>29</v>
      </c>
      <c r="AF37" s="24" t="s">
        <v>29</v>
      </c>
      <c r="AG37" s="24" t="s">
        <v>29</v>
      </c>
      <c r="AH37" s="24" t="s">
        <v>29</v>
      </c>
      <c r="AI37" s="24" t="s">
        <v>29</v>
      </c>
      <c r="AJ37" s="24" t="s">
        <v>29</v>
      </c>
      <c r="AK37" s="24" t="s">
        <v>29</v>
      </c>
      <c r="AL37" s="24" t="s">
        <v>29</v>
      </c>
      <c r="AM37" s="24" t="s">
        <v>29</v>
      </c>
      <c r="AN37" s="24" t="s">
        <v>29</v>
      </c>
      <c r="AO37" s="24" t="s">
        <v>29</v>
      </c>
      <c r="AP37" s="24" t="s">
        <v>29</v>
      </c>
      <c r="AQ37" s="24" t="s">
        <v>29</v>
      </c>
      <c r="AR37" s="24" t="s">
        <v>29</v>
      </c>
      <c r="AS37" s="24" t="s">
        <v>29</v>
      </c>
      <c r="AT37" s="24" t="s">
        <v>29</v>
      </c>
      <c r="AU37" s="24" t="s">
        <v>29</v>
      </c>
      <c r="AV37" s="24" t="s">
        <v>29</v>
      </c>
      <c r="AW37" s="24" t="s">
        <v>29</v>
      </c>
      <c r="AX37" s="24" t="s">
        <v>29</v>
      </c>
      <c r="AY37" s="24" t="s">
        <v>29</v>
      </c>
      <c r="AZ37" s="24" t="s">
        <v>29</v>
      </c>
      <c r="BA37" s="24" t="s">
        <v>29</v>
      </c>
      <c r="BB37" s="24" t="s">
        <v>29</v>
      </c>
      <c r="BC37" s="24" t="s">
        <v>29</v>
      </c>
      <c r="BD37" s="24" t="s">
        <v>29</v>
      </c>
      <c r="BE37" s="24" t="s">
        <v>29</v>
      </c>
      <c r="BF37" s="24" t="s">
        <v>29</v>
      </c>
      <c r="BG37" s="24" t="s">
        <v>29</v>
      </c>
      <c r="BH37" s="24" t="s">
        <v>29</v>
      </c>
      <c r="BI37" s="24" t="s">
        <v>29</v>
      </c>
      <c r="BJ37" s="24" t="s">
        <v>29</v>
      </c>
      <c r="BK37" s="24" t="s">
        <v>29</v>
      </c>
      <c r="BL37" s="24" t="s">
        <v>29</v>
      </c>
      <c r="BM37" s="24" t="s">
        <v>29</v>
      </c>
      <c r="BN37" s="24" t="s">
        <v>29</v>
      </c>
      <c r="BO37" s="24" t="s">
        <v>29</v>
      </c>
      <c r="BP37" s="24" t="s">
        <v>29</v>
      </c>
      <c r="BQ37" s="24" t="s">
        <v>29</v>
      </c>
      <c r="BR37" s="24" t="s">
        <v>29</v>
      </c>
      <c r="BS37" s="24" t="s">
        <v>29</v>
      </c>
      <c r="BT37" s="24" t="s">
        <v>29</v>
      </c>
      <c r="BU37" s="24" t="s">
        <v>29</v>
      </c>
      <c r="BV37" s="24" t="s">
        <v>29</v>
      </c>
      <c r="BW37" s="24" t="s">
        <v>29</v>
      </c>
      <c r="BX37" s="24" t="s">
        <v>29</v>
      </c>
      <c r="BY37" s="24" t="s">
        <v>29</v>
      </c>
      <c r="BZ37" s="24" t="s">
        <v>29</v>
      </c>
      <c r="CA37" s="24" t="s">
        <v>29</v>
      </c>
      <c r="CB37" s="24" t="s">
        <v>29</v>
      </c>
    </row>
    <row r="38" spans="2:80" s="1" customFormat="1" ht="13.9" customHeight="1">
      <c r="B38" s="57" t="str">
        <f>Roster_Selection_Men!AF73&amp;" " &amp; "JV1 "</f>
        <v xml:space="preserve">Lindenwood University JV1 </v>
      </c>
      <c r="C38" s="57" t="str">
        <f>Roster_Selection_Men!AH73</f>
        <v>11-645936</v>
      </c>
      <c r="D38" s="57" t="str">
        <f>Roster_Selection_Men!AI73</f>
        <v>Caleb Horton</v>
      </c>
      <c r="E38" s="58"/>
      <c r="F38" s="1" t="str">
        <f>IF(ISERROR(Individual_Scores_Men_JV!E38), " ", IF(Individual_Scores_Men_JV!E38 = "Yes", "Yes", "  "))</f>
        <v xml:space="preserve">  </v>
      </c>
      <c r="G38" s="24" t="s">
        <v>738</v>
      </c>
      <c r="H38" s="44">
        <v>193</v>
      </c>
      <c r="I38" s="44">
        <v>200</v>
      </c>
      <c r="J38" s="44">
        <v>147</v>
      </c>
      <c r="K38" s="44">
        <v>207</v>
      </c>
      <c r="L38" s="44">
        <v>209</v>
      </c>
      <c r="M38" s="44">
        <v>188</v>
      </c>
      <c r="N38" s="44">
        <v>186</v>
      </c>
      <c r="O38" s="44">
        <v>193</v>
      </c>
      <c r="P38" s="44">
        <v>191</v>
      </c>
      <c r="Q38" s="44">
        <v>194</v>
      </c>
      <c r="R38" s="44">
        <v>146</v>
      </c>
      <c r="S38" s="44">
        <v>214</v>
      </c>
      <c r="T38" s="19">
        <f>SUM(H38:S38)</f>
        <v>2268</v>
      </c>
      <c r="U38" s="19">
        <f>COUNTIF(H38:S38, "&gt;0" )</f>
        <v>12</v>
      </c>
      <c r="V38" s="19">
        <f>T38/U38</f>
        <v>189</v>
      </c>
      <c r="W38" s="24" t="s">
        <v>29</v>
      </c>
      <c r="X38" s="24" t="s">
        <v>29</v>
      </c>
      <c r="Y38" s="24" t="s">
        <v>29</v>
      </c>
      <c r="Z38" s="24" t="s">
        <v>29</v>
      </c>
      <c r="AA38" s="24" t="s">
        <v>29</v>
      </c>
      <c r="AB38" s="24" t="s">
        <v>29</v>
      </c>
      <c r="AC38" s="24" t="s">
        <v>29</v>
      </c>
      <c r="AD38" s="24" t="s">
        <v>29</v>
      </c>
      <c r="AE38" s="24" t="s">
        <v>29</v>
      </c>
      <c r="AF38" s="24" t="s">
        <v>29</v>
      </c>
      <c r="AG38" s="24" t="s">
        <v>29</v>
      </c>
      <c r="AH38" s="24" t="s">
        <v>29</v>
      </c>
      <c r="AI38" s="24" t="s">
        <v>29</v>
      </c>
      <c r="AJ38" s="24" t="s">
        <v>29</v>
      </c>
      <c r="AK38" s="24" t="s">
        <v>29</v>
      </c>
      <c r="AL38" s="24" t="s">
        <v>29</v>
      </c>
      <c r="AM38" s="24" t="s">
        <v>29</v>
      </c>
      <c r="AN38" s="24" t="s">
        <v>29</v>
      </c>
      <c r="AO38" s="24" t="s">
        <v>29</v>
      </c>
      <c r="AP38" s="24" t="s">
        <v>29</v>
      </c>
      <c r="AQ38" s="24" t="s">
        <v>29</v>
      </c>
      <c r="AR38" s="24" t="s">
        <v>29</v>
      </c>
      <c r="AS38" s="24" t="s">
        <v>29</v>
      </c>
      <c r="AT38" s="24" t="s">
        <v>29</v>
      </c>
      <c r="AU38" s="24" t="s">
        <v>29</v>
      </c>
      <c r="AV38" s="24" t="s">
        <v>29</v>
      </c>
      <c r="AW38" s="24" t="s">
        <v>29</v>
      </c>
      <c r="AX38" s="24" t="s">
        <v>29</v>
      </c>
      <c r="AY38" s="24" t="s">
        <v>29</v>
      </c>
      <c r="AZ38" s="24" t="s">
        <v>29</v>
      </c>
      <c r="BA38" s="24" t="s">
        <v>29</v>
      </c>
      <c r="BB38" s="24" t="s">
        <v>29</v>
      </c>
      <c r="BC38" s="24" t="s">
        <v>29</v>
      </c>
      <c r="BD38" s="24" t="s">
        <v>29</v>
      </c>
      <c r="BE38" s="24" t="s">
        <v>29</v>
      </c>
      <c r="BF38" s="24" t="s">
        <v>29</v>
      </c>
      <c r="BG38" s="24" t="s">
        <v>29</v>
      </c>
      <c r="BH38" s="24" t="s">
        <v>29</v>
      </c>
      <c r="BI38" s="24" t="s">
        <v>29</v>
      </c>
      <c r="BJ38" s="24" t="s">
        <v>29</v>
      </c>
      <c r="BK38" s="24" t="s">
        <v>29</v>
      </c>
      <c r="BL38" s="24" t="s">
        <v>29</v>
      </c>
      <c r="BM38" s="24" t="s">
        <v>29</v>
      </c>
      <c r="BN38" s="24" t="s">
        <v>29</v>
      </c>
      <c r="BO38" s="24" t="s">
        <v>29</v>
      </c>
      <c r="BP38" s="24" t="s">
        <v>29</v>
      </c>
      <c r="BQ38" s="24" t="s">
        <v>29</v>
      </c>
      <c r="BR38" s="24" t="s">
        <v>29</v>
      </c>
      <c r="BS38" s="24" t="s">
        <v>29</v>
      </c>
      <c r="BT38" s="24" t="s">
        <v>29</v>
      </c>
      <c r="BU38" s="24" t="s">
        <v>29</v>
      </c>
      <c r="BV38" s="24" t="s">
        <v>29</v>
      </c>
      <c r="BW38" s="24" t="s">
        <v>29</v>
      </c>
      <c r="BX38" s="24" t="s">
        <v>29</v>
      </c>
      <c r="BY38" s="24" t="s">
        <v>29</v>
      </c>
      <c r="BZ38" s="24" t="s">
        <v>29</v>
      </c>
      <c r="CA38" s="24" t="s">
        <v>29</v>
      </c>
      <c r="CB38" s="24" t="s">
        <v>29</v>
      </c>
    </row>
    <row r="39" spans="2:80" s="1" customFormat="1" ht="13.9" customHeight="1">
      <c r="B39" s="57" t="str">
        <f>Roster_Selection_Men!AF74&amp;" " &amp; "JV1 "</f>
        <v xml:space="preserve">Lindenwood University JV1 </v>
      </c>
      <c r="C39" s="57" t="str">
        <f>Roster_Selection_Men!AH74</f>
        <v>16-29873</v>
      </c>
      <c r="D39" s="57" t="str">
        <f>Roster_Selection_Men!AI74</f>
        <v>Eli Northcutt</v>
      </c>
      <c r="E39" s="58"/>
      <c r="F39" s="1" t="str">
        <f>IF(ISERROR(Individual_Scores_Men_JV!E39), " ", IF(Individual_Scores_Men_JV!E39 = "Yes", "Yes", "  "))</f>
        <v xml:space="preserve">  </v>
      </c>
      <c r="G39" s="24" t="s">
        <v>29</v>
      </c>
      <c r="H39" s="24" t="s">
        <v>29</v>
      </c>
      <c r="I39" s="24" t="s">
        <v>29</v>
      </c>
      <c r="J39" s="24" t="s">
        <v>29</v>
      </c>
      <c r="K39" s="24" t="s">
        <v>29</v>
      </c>
      <c r="L39" s="24" t="s">
        <v>29</v>
      </c>
      <c r="M39" s="24" t="s">
        <v>29</v>
      </c>
      <c r="N39" s="24" t="s">
        <v>29</v>
      </c>
      <c r="O39" s="24" t="s">
        <v>29</v>
      </c>
      <c r="P39" s="24" t="s">
        <v>29</v>
      </c>
      <c r="Q39" s="24" t="s">
        <v>29</v>
      </c>
      <c r="R39" s="24" t="s">
        <v>29</v>
      </c>
      <c r="S39" s="24" t="s">
        <v>29</v>
      </c>
      <c r="T39" s="24" t="s">
        <v>29</v>
      </c>
      <c r="U39" s="24" t="s">
        <v>29</v>
      </c>
      <c r="V39" s="24" t="s">
        <v>29</v>
      </c>
      <c r="W39" s="24" t="s">
        <v>29</v>
      </c>
      <c r="X39" s="24" t="s">
        <v>29</v>
      </c>
      <c r="Y39" s="24" t="s">
        <v>29</v>
      </c>
      <c r="Z39" s="24" t="s">
        <v>29</v>
      </c>
      <c r="AA39" s="24" t="s">
        <v>29</v>
      </c>
      <c r="AB39" s="24" t="s">
        <v>29</v>
      </c>
      <c r="AC39" s="24" t="s">
        <v>29</v>
      </c>
      <c r="AD39" s="24" t="s">
        <v>29</v>
      </c>
      <c r="AE39" s="24" t="s">
        <v>29</v>
      </c>
      <c r="AF39" s="24" t="s">
        <v>29</v>
      </c>
      <c r="AG39" s="24" t="s">
        <v>29</v>
      </c>
      <c r="AH39" s="24" t="s">
        <v>29</v>
      </c>
      <c r="AI39" s="24" t="s">
        <v>29</v>
      </c>
      <c r="AJ39" s="24" t="s">
        <v>29</v>
      </c>
      <c r="AK39" s="24" t="s">
        <v>29</v>
      </c>
      <c r="AL39" s="24" t="s">
        <v>29</v>
      </c>
      <c r="AM39" s="24" t="s">
        <v>29</v>
      </c>
      <c r="AN39" s="24" t="s">
        <v>29</v>
      </c>
      <c r="AO39" s="24" t="s">
        <v>29</v>
      </c>
      <c r="AP39" s="24" t="s">
        <v>29</v>
      </c>
      <c r="AQ39" s="24" t="s">
        <v>29</v>
      </c>
      <c r="AR39" s="24" t="s">
        <v>29</v>
      </c>
      <c r="AS39" s="24" t="s">
        <v>29</v>
      </c>
      <c r="AT39" s="24" t="s">
        <v>29</v>
      </c>
      <c r="AU39" s="24" t="s">
        <v>29</v>
      </c>
      <c r="AV39" s="24" t="s">
        <v>29</v>
      </c>
      <c r="AW39" s="24" t="s">
        <v>29</v>
      </c>
      <c r="AX39" s="24" t="s">
        <v>29</v>
      </c>
      <c r="AY39" s="24" t="s">
        <v>29</v>
      </c>
      <c r="AZ39" s="24" t="s">
        <v>29</v>
      </c>
      <c r="BA39" s="24" t="s">
        <v>29</v>
      </c>
      <c r="BB39" s="24" t="s">
        <v>29</v>
      </c>
      <c r="BC39" s="24" t="s">
        <v>29</v>
      </c>
      <c r="BD39" s="24" t="s">
        <v>29</v>
      </c>
      <c r="BE39" s="24" t="s">
        <v>29</v>
      </c>
      <c r="BF39" s="24" t="s">
        <v>29</v>
      </c>
      <c r="BG39" s="24" t="s">
        <v>29</v>
      </c>
      <c r="BH39" s="24" t="s">
        <v>29</v>
      </c>
      <c r="BI39" s="24" t="s">
        <v>29</v>
      </c>
      <c r="BJ39" s="24" t="s">
        <v>29</v>
      </c>
      <c r="BK39" s="24" t="s">
        <v>29</v>
      </c>
      <c r="BL39" s="24" t="s">
        <v>29</v>
      </c>
      <c r="BM39" s="24" t="s">
        <v>29</v>
      </c>
      <c r="BN39" s="24" t="s">
        <v>29</v>
      </c>
      <c r="BO39" s="24" t="s">
        <v>29</v>
      </c>
      <c r="BP39" s="24" t="s">
        <v>29</v>
      </c>
      <c r="BQ39" s="24" t="s">
        <v>29</v>
      </c>
      <c r="BR39" s="24" t="s">
        <v>29</v>
      </c>
      <c r="BS39" s="24" t="s">
        <v>29</v>
      </c>
      <c r="BT39" s="24" t="s">
        <v>29</v>
      </c>
      <c r="BU39" s="24" t="s">
        <v>29</v>
      </c>
      <c r="BV39" s="24" t="s">
        <v>29</v>
      </c>
      <c r="BW39" s="24" t="s">
        <v>29</v>
      </c>
      <c r="BX39" s="24" t="s">
        <v>29</v>
      </c>
      <c r="BY39" s="24" t="s">
        <v>29</v>
      </c>
      <c r="BZ39" s="24" t="s">
        <v>29</v>
      </c>
      <c r="CA39" s="24" t="s">
        <v>29</v>
      </c>
      <c r="CB39" s="24" t="s">
        <v>29</v>
      </c>
    </row>
    <row r="40" spans="2:80" s="1" customFormat="1" ht="13.9" customHeight="1">
      <c r="B40" s="57" t="str">
        <f>Roster_Selection_Men!AF75&amp;" " &amp; "JV1 "</f>
        <v xml:space="preserve">Lindenwood University JV1 </v>
      </c>
      <c r="C40" s="57" t="str">
        <f>Roster_Selection_Men!AH75</f>
        <v>11-719508</v>
      </c>
      <c r="D40" s="57" t="str">
        <f>Roster_Selection_Men!AI75</f>
        <v>Jared Felipa</v>
      </c>
      <c r="E40" s="58"/>
      <c r="F40" s="1" t="str">
        <f>IF(ISERROR(Individual_Scores_Men_JV!E40), " ", IF(Individual_Scores_Men_JV!E40 = "Yes", "Yes", "  "))</f>
        <v xml:space="preserve">  </v>
      </c>
      <c r="G40" s="24" t="s">
        <v>29</v>
      </c>
      <c r="H40" s="24" t="s">
        <v>29</v>
      </c>
      <c r="I40" s="24" t="s">
        <v>29</v>
      </c>
      <c r="J40" s="24" t="s">
        <v>29</v>
      </c>
      <c r="K40" s="24" t="s">
        <v>29</v>
      </c>
      <c r="L40" s="24" t="s">
        <v>29</v>
      </c>
      <c r="M40" s="24" t="s">
        <v>29</v>
      </c>
      <c r="N40" s="24" t="s">
        <v>29</v>
      </c>
      <c r="O40" s="24" t="s">
        <v>29</v>
      </c>
      <c r="P40" s="24" t="s">
        <v>29</v>
      </c>
      <c r="Q40" s="24" t="s">
        <v>29</v>
      </c>
      <c r="R40" s="24" t="s">
        <v>29</v>
      </c>
      <c r="S40" s="24" t="s">
        <v>29</v>
      </c>
      <c r="T40" s="24" t="s">
        <v>29</v>
      </c>
      <c r="U40" s="24" t="s">
        <v>29</v>
      </c>
      <c r="V40" s="24" t="s">
        <v>29</v>
      </c>
      <c r="W40" s="24" t="s">
        <v>29</v>
      </c>
      <c r="X40" s="24" t="s">
        <v>29</v>
      </c>
      <c r="Y40" s="24" t="s">
        <v>29</v>
      </c>
      <c r="Z40" s="24" t="s">
        <v>29</v>
      </c>
      <c r="AA40" s="24" t="s">
        <v>29</v>
      </c>
      <c r="AB40" s="24" t="s">
        <v>29</v>
      </c>
      <c r="AC40" s="24" t="s">
        <v>29</v>
      </c>
      <c r="AD40" s="24" t="s">
        <v>29</v>
      </c>
      <c r="AE40" s="24" t="s">
        <v>29</v>
      </c>
      <c r="AF40" s="24" t="s">
        <v>29</v>
      </c>
      <c r="AG40" s="24" t="s">
        <v>29</v>
      </c>
      <c r="AH40" s="24" t="s">
        <v>29</v>
      </c>
      <c r="AI40" s="24" t="s">
        <v>29</v>
      </c>
      <c r="AJ40" s="24" t="s">
        <v>29</v>
      </c>
      <c r="AK40" s="24" t="s">
        <v>29</v>
      </c>
      <c r="AL40" s="24" t="s">
        <v>29</v>
      </c>
      <c r="AM40" s="24" t="s">
        <v>29</v>
      </c>
      <c r="AN40" s="24" t="s">
        <v>29</v>
      </c>
      <c r="AO40" s="24" t="s">
        <v>29</v>
      </c>
      <c r="AP40" s="24" t="s">
        <v>29</v>
      </c>
      <c r="AQ40" s="24" t="s">
        <v>29</v>
      </c>
      <c r="AR40" s="24" t="s">
        <v>29</v>
      </c>
      <c r="AS40" s="24" t="s">
        <v>29</v>
      </c>
      <c r="AT40" s="24" t="s">
        <v>29</v>
      </c>
      <c r="AU40" s="24" t="s">
        <v>29</v>
      </c>
      <c r="AV40" s="24" t="s">
        <v>29</v>
      </c>
      <c r="AW40" s="24" t="s">
        <v>29</v>
      </c>
      <c r="AX40" s="24" t="s">
        <v>29</v>
      </c>
      <c r="AY40" s="24" t="s">
        <v>29</v>
      </c>
      <c r="AZ40" s="24" t="s">
        <v>29</v>
      </c>
      <c r="BA40" s="24" t="s">
        <v>29</v>
      </c>
      <c r="BB40" s="24" t="s">
        <v>29</v>
      </c>
      <c r="BC40" s="24" t="s">
        <v>29</v>
      </c>
      <c r="BD40" s="24" t="s">
        <v>29</v>
      </c>
      <c r="BE40" s="24" t="s">
        <v>29</v>
      </c>
      <c r="BF40" s="24" t="s">
        <v>29</v>
      </c>
      <c r="BG40" s="24" t="s">
        <v>29</v>
      </c>
      <c r="BH40" s="24" t="s">
        <v>29</v>
      </c>
      <c r="BI40" s="24" t="s">
        <v>29</v>
      </c>
      <c r="BJ40" s="24" t="s">
        <v>29</v>
      </c>
      <c r="BK40" s="24" t="s">
        <v>29</v>
      </c>
      <c r="BL40" s="24" t="s">
        <v>29</v>
      </c>
      <c r="BM40" s="24" t="s">
        <v>29</v>
      </c>
      <c r="BN40" s="24" t="s">
        <v>29</v>
      </c>
      <c r="BO40" s="24" t="s">
        <v>29</v>
      </c>
      <c r="BP40" s="24" t="s">
        <v>29</v>
      </c>
      <c r="BQ40" s="24" t="s">
        <v>29</v>
      </c>
      <c r="BR40" s="24" t="s">
        <v>29</v>
      </c>
      <c r="BS40" s="24" t="s">
        <v>29</v>
      </c>
      <c r="BT40" s="24" t="s">
        <v>29</v>
      </c>
      <c r="BU40" s="24" t="s">
        <v>29</v>
      </c>
      <c r="BV40" s="24" t="s">
        <v>29</v>
      </c>
      <c r="BW40" s="24" t="s">
        <v>29</v>
      </c>
      <c r="BX40" s="24" t="s">
        <v>29</v>
      </c>
      <c r="BY40" s="24" t="s">
        <v>29</v>
      </c>
      <c r="BZ40" s="24" t="s">
        <v>29</v>
      </c>
      <c r="CA40" s="24" t="s">
        <v>29</v>
      </c>
      <c r="CB40" s="24" t="s">
        <v>29</v>
      </c>
    </row>
    <row r="41" spans="2:80" s="1" customFormat="1" ht="13.9" customHeight="1">
      <c r="B41" s="57" t="str">
        <f>Roster_Selection_Men!AF76&amp;" " &amp; "JV1 "</f>
        <v xml:space="preserve">Lindenwood University JV1 </v>
      </c>
      <c r="C41" s="57" t="str">
        <f>Roster_Selection_Men!AH76</f>
        <v>16-71962</v>
      </c>
      <c r="D41" s="57" t="str">
        <f>Roster_Selection_Men!AI76</f>
        <v>Justin Kennedy</v>
      </c>
      <c r="E41" s="58"/>
      <c r="F41" s="1" t="str">
        <f>IF(ISERROR(Individual_Scores_Men_JV!E41), " ", IF(Individual_Scores_Men_JV!E41 = "Yes", "Yes", "  "))</f>
        <v xml:space="preserve">  </v>
      </c>
      <c r="G41" s="24" t="s">
        <v>29</v>
      </c>
      <c r="H41" s="24" t="s">
        <v>29</v>
      </c>
      <c r="I41" s="24" t="s">
        <v>29</v>
      </c>
      <c r="J41" s="24" t="s">
        <v>29</v>
      </c>
      <c r="K41" s="24" t="s">
        <v>29</v>
      </c>
      <c r="L41" s="24" t="s">
        <v>29</v>
      </c>
      <c r="M41" s="24" t="s">
        <v>29</v>
      </c>
      <c r="N41" s="24" t="s">
        <v>29</v>
      </c>
      <c r="O41" s="24" t="s">
        <v>29</v>
      </c>
      <c r="P41" s="24" t="s">
        <v>29</v>
      </c>
      <c r="Q41" s="24" t="s">
        <v>29</v>
      </c>
      <c r="R41" s="24" t="s">
        <v>29</v>
      </c>
      <c r="S41" s="24" t="s">
        <v>29</v>
      </c>
      <c r="T41" s="24" t="s">
        <v>29</v>
      </c>
      <c r="U41" s="24" t="s">
        <v>29</v>
      </c>
      <c r="V41" s="24" t="s">
        <v>29</v>
      </c>
      <c r="W41" s="24" t="s">
        <v>29</v>
      </c>
      <c r="X41" s="24" t="s">
        <v>29</v>
      </c>
      <c r="Y41" s="24" t="s">
        <v>29</v>
      </c>
      <c r="Z41" s="24" t="s">
        <v>29</v>
      </c>
      <c r="AA41" s="24" t="s">
        <v>29</v>
      </c>
      <c r="AB41" s="24" t="s">
        <v>29</v>
      </c>
      <c r="AC41" s="24" t="s">
        <v>29</v>
      </c>
      <c r="AD41" s="24" t="s">
        <v>29</v>
      </c>
      <c r="AE41" s="24" t="s">
        <v>29</v>
      </c>
      <c r="AF41" s="24" t="s">
        <v>29</v>
      </c>
      <c r="AG41" s="24" t="s">
        <v>29</v>
      </c>
      <c r="AH41" s="24" t="s">
        <v>29</v>
      </c>
      <c r="AI41" s="24" t="s">
        <v>29</v>
      </c>
      <c r="AJ41" s="24" t="s">
        <v>29</v>
      </c>
      <c r="AK41" s="24" t="s">
        <v>29</v>
      </c>
      <c r="AL41" s="24" t="s">
        <v>29</v>
      </c>
      <c r="AM41" s="24" t="s">
        <v>29</v>
      </c>
      <c r="AN41" s="24" t="s">
        <v>29</v>
      </c>
      <c r="AO41" s="24" t="s">
        <v>29</v>
      </c>
      <c r="AP41" s="24" t="s">
        <v>29</v>
      </c>
      <c r="AQ41" s="24" t="s">
        <v>29</v>
      </c>
      <c r="AR41" s="24" t="s">
        <v>29</v>
      </c>
      <c r="AS41" s="24" t="s">
        <v>29</v>
      </c>
      <c r="AT41" s="24" t="s">
        <v>29</v>
      </c>
      <c r="AU41" s="24" t="s">
        <v>29</v>
      </c>
      <c r="AV41" s="24" t="s">
        <v>29</v>
      </c>
      <c r="AW41" s="24" t="s">
        <v>29</v>
      </c>
      <c r="AX41" s="24" t="s">
        <v>29</v>
      </c>
      <c r="AY41" s="24" t="s">
        <v>29</v>
      </c>
      <c r="AZ41" s="24" t="s">
        <v>29</v>
      </c>
      <c r="BA41" s="24" t="s">
        <v>29</v>
      </c>
      <c r="BB41" s="24" t="s">
        <v>29</v>
      </c>
      <c r="BC41" s="24" t="s">
        <v>29</v>
      </c>
      <c r="BD41" s="24" t="s">
        <v>29</v>
      </c>
      <c r="BE41" s="24" t="s">
        <v>29</v>
      </c>
      <c r="BF41" s="24" t="s">
        <v>29</v>
      </c>
      <c r="BG41" s="24" t="s">
        <v>29</v>
      </c>
      <c r="BH41" s="24" t="s">
        <v>29</v>
      </c>
      <c r="BI41" s="24" t="s">
        <v>29</v>
      </c>
      <c r="BJ41" s="24" t="s">
        <v>29</v>
      </c>
      <c r="BK41" s="24" t="s">
        <v>29</v>
      </c>
      <c r="BL41" s="24" t="s">
        <v>29</v>
      </c>
      <c r="BM41" s="24" t="s">
        <v>29</v>
      </c>
      <c r="BN41" s="24" t="s">
        <v>29</v>
      </c>
      <c r="BO41" s="24" t="s">
        <v>29</v>
      </c>
      <c r="BP41" s="24" t="s">
        <v>29</v>
      </c>
      <c r="BQ41" s="24" t="s">
        <v>29</v>
      </c>
      <c r="BR41" s="24" t="s">
        <v>29</v>
      </c>
      <c r="BS41" s="24" t="s">
        <v>29</v>
      </c>
      <c r="BT41" s="24" t="s">
        <v>29</v>
      </c>
      <c r="BU41" s="24" t="s">
        <v>29</v>
      </c>
      <c r="BV41" s="24" t="s">
        <v>29</v>
      </c>
      <c r="BW41" s="24" t="s">
        <v>29</v>
      </c>
      <c r="BX41" s="24" t="s">
        <v>29</v>
      </c>
      <c r="BY41" s="24" t="s">
        <v>29</v>
      </c>
      <c r="BZ41" s="24" t="s">
        <v>29</v>
      </c>
      <c r="CA41" s="24" t="s">
        <v>29</v>
      </c>
      <c r="CB41" s="24" t="s">
        <v>29</v>
      </c>
    </row>
    <row r="42" spans="2:80" s="1" customFormat="1" ht="13.9" customHeight="1">
      <c r="B42" s="57" t="str">
        <f>Roster_Selection_Men!AF77&amp;" " &amp; "JV1 "</f>
        <v xml:space="preserve">Lindenwood University JV1 </v>
      </c>
      <c r="C42" s="57" t="str">
        <f>Roster_Selection_Men!AH77</f>
        <v>7914-13912</v>
      </c>
      <c r="D42" s="57" t="str">
        <f>Roster_Selection_Men!AI77</f>
        <v>Mason Foley</v>
      </c>
      <c r="E42" s="58"/>
      <c r="F42" s="1" t="str">
        <f>IF(ISERROR(Individual_Scores_Men_JV!E42), " ", IF(Individual_Scores_Men_JV!E42 = "Yes", "Yes", "  "))</f>
        <v xml:space="preserve">  </v>
      </c>
      <c r="G42" s="24" t="s">
        <v>29</v>
      </c>
      <c r="H42" s="24" t="s">
        <v>29</v>
      </c>
      <c r="I42" s="24" t="s">
        <v>29</v>
      </c>
      <c r="J42" s="24" t="s">
        <v>29</v>
      </c>
      <c r="K42" s="24" t="s">
        <v>29</v>
      </c>
      <c r="L42" s="24" t="s">
        <v>29</v>
      </c>
      <c r="M42" s="24" t="s">
        <v>29</v>
      </c>
      <c r="N42" s="24" t="s">
        <v>29</v>
      </c>
      <c r="O42" s="24" t="s">
        <v>29</v>
      </c>
      <c r="P42" s="24" t="s">
        <v>29</v>
      </c>
      <c r="Q42" s="24" t="s">
        <v>29</v>
      </c>
      <c r="R42" s="24" t="s">
        <v>29</v>
      </c>
      <c r="S42" s="24" t="s">
        <v>29</v>
      </c>
      <c r="T42" s="24" t="s">
        <v>29</v>
      </c>
      <c r="U42" s="24" t="s">
        <v>29</v>
      </c>
      <c r="V42" s="24" t="s">
        <v>29</v>
      </c>
      <c r="W42" s="24" t="s">
        <v>29</v>
      </c>
      <c r="X42" s="24" t="s">
        <v>29</v>
      </c>
      <c r="Y42" s="24" t="s">
        <v>29</v>
      </c>
      <c r="Z42" s="24" t="s">
        <v>29</v>
      </c>
      <c r="AA42" s="24" t="s">
        <v>29</v>
      </c>
      <c r="AB42" s="24" t="s">
        <v>29</v>
      </c>
      <c r="AC42" s="24" t="s">
        <v>29</v>
      </c>
      <c r="AD42" s="24" t="s">
        <v>29</v>
      </c>
      <c r="AE42" s="24" t="s">
        <v>29</v>
      </c>
      <c r="AF42" s="24" t="s">
        <v>29</v>
      </c>
      <c r="AG42" s="24" t="s">
        <v>29</v>
      </c>
      <c r="AH42" s="24" t="s">
        <v>29</v>
      </c>
      <c r="AI42" s="24" t="s">
        <v>29</v>
      </c>
      <c r="AJ42" s="24" t="s">
        <v>29</v>
      </c>
      <c r="AK42" s="24" t="s">
        <v>29</v>
      </c>
      <c r="AL42" s="24" t="s">
        <v>29</v>
      </c>
      <c r="AM42" s="24" t="s">
        <v>29</v>
      </c>
      <c r="AN42" s="24" t="s">
        <v>29</v>
      </c>
      <c r="AO42" s="24" t="s">
        <v>29</v>
      </c>
      <c r="AP42" s="24" t="s">
        <v>29</v>
      </c>
      <c r="AQ42" s="24" t="s">
        <v>29</v>
      </c>
      <c r="AR42" s="24" t="s">
        <v>29</v>
      </c>
      <c r="AS42" s="24" t="s">
        <v>29</v>
      </c>
      <c r="AT42" s="24" t="s">
        <v>29</v>
      </c>
      <c r="AU42" s="24" t="s">
        <v>29</v>
      </c>
      <c r="AV42" s="24" t="s">
        <v>29</v>
      </c>
      <c r="AW42" s="24" t="s">
        <v>29</v>
      </c>
      <c r="AX42" s="24" t="s">
        <v>29</v>
      </c>
      <c r="AY42" s="24" t="s">
        <v>29</v>
      </c>
      <c r="AZ42" s="24" t="s">
        <v>29</v>
      </c>
      <c r="BA42" s="24" t="s">
        <v>29</v>
      </c>
      <c r="BB42" s="24" t="s">
        <v>29</v>
      </c>
      <c r="BC42" s="24" t="s">
        <v>29</v>
      </c>
      <c r="BD42" s="24" t="s">
        <v>29</v>
      </c>
      <c r="BE42" s="24" t="s">
        <v>29</v>
      </c>
      <c r="BF42" s="24" t="s">
        <v>29</v>
      </c>
      <c r="BG42" s="24" t="s">
        <v>29</v>
      </c>
      <c r="BH42" s="24" t="s">
        <v>29</v>
      </c>
      <c r="BI42" s="24" t="s">
        <v>29</v>
      </c>
      <c r="BJ42" s="24" t="s">
        <v>29</v>
      </c>
      <c r="BK42" s="24" t="s">
        <v>29</v>
      </c>
      <c r="BL42" s="24" t="s">
        <v>29</v>
      </c>
      <c r="BM42" s="24" t="s">
        <v>29</v>
      </c>
      <c r="BN42" s="24" t="s">
        <v>29</v>
      </c>
      <c r="BO42" s="24" t="s">
        <v>29</v>
      </c>
      <c r="BP42" s="24" t="s">
        <v>29</v>
      </c>
      <c r="BQ42" s="24" t="s">
        <v>29</v>
      </c>
      <c r="BR42" s="24" t="s">
        <v>29</v>
      </c>
      <c r="BS42" s="24" t="s">
        <v>29</v>
      </c>
      <c r="BT42" s="24" t="s">
        <v>29</v>
      </c>
      <c r="BU42" s="24" t="s">
        <v>29</v>
      </c>
      <c r="BV42" s="24" t="s">
        <v>29</v>
      </c>
      <c r="BW42" s="24" t="s">
        <v>29</v>
      </c>
      <c r="BX42" s="24" t="s">
        <v>29</v>
      </c>
      <c r="BY42" s="24" t="s">
        <v>29</v>
      </c>
      <c r="BZ42" s="24" t="s">
        <v>29</v>
      </c>
      <c r="CA42" s="24" t="s">
        <v>29</v>
      </c>
      <c r="CB42" s="24" t="s">
        <v>29</v>
      </c>
    </row>
    <row r="43" spans="2:80" s="1" customFormat="1" ht="13.9" customHeight="1">
      <c r="B43" s="57" t="str">
        <f>Roster_Selection_Men!AF78&amp;" " &amp; "JV1 "</f>
        <v xml:space="preserve">Lindenwood University JV1 </v>
      </c>
      <c r="C43" s="57" t="str">
        <f>Roster_Selection_Men!AH78</f>
        <v>11-364326</v>
      </c>
      <c r="D43" s="57" t="str">
        <f>Roster_Selection_Men!AI78</f>
        <v>Michael Anderson</v>
      </c>
      <c r="E43" s="58"/>
      <c r="F43" s="1" t="str">
        <f>IF(ISERROR(Individual_Scores_Men_JV!E43), " ", IF(Individual_Scores_Men_JV!E43 = "Yes", "Yes", "  "))</f>
        <v xml:space="preserve">  </v>
      </c>
      <c r="G43" s="24" t="s">
        <v>29</v>
      </c>
      <c r="H43" s="24" t="s">
        <v>29</v>
      </c>
      <c r="I43" s="24" t="s">
        <v>29</v>
      </c>
      <c r="J43" s="24" t="s">
        <v>29</v>
      </c>
      <c r="K43" s="24" t="s">
        <v>29</v>
      </c>
      <c r="L43" s="24" t="s">
        <v>29</v>
      </c>
      <c r="M43" s="24" t="s">
        <v>29</v>
      </c>
      <c r="N43" s="24" t="s">
        <v>29</v>
      </c>
      <c r="O43" s="24" t="s">
        <v>29</v>
      </c>
      <c r="P43" s="24" t="s">
        <v>29</v>
      </c>
      <c r="Q43" s="24" t="s">
        <v>29</v>
      </c>
      <c r="R43" s="24" t="s">
        <v>29</v>
      </c>
      <c r="S43" s="24" t="s">
        <v>29</v>
      </c>
      <c r="T43" s="24" t="s">
        <v>29</v>
      </c>
      <c r="U43" s="24" t="s">
        <v>29</v>
      </c>
      <c r="V43" s="24" t="s">
        <v>29</v>
      </c>
      <c r="W43" s="24" t="s">
        <v>29</v>
      </c>
      <c r="X43" s="24" t="s">
        <v>29</v>
      </c>
      <c r="Y43" s="24" t="s">
        <v>29</v>
      </c>
      <c r="Z43" s="24" t="s">
        <v>29</v>
      </c>
      <c r="AA43" s="24" t="s">
        <v>29</v>
      </c>
      <c r="AB43" s="24" t="s">
        <v>29</v>
      </c>
      <c r="AC43" s="24" t="s">
        <v>29</v>
      </c>
      <c r="AD43" s="24" t="s">
        <v>29</v>
      </c>
      <c r="AE43" s="24" t="s">
        <v>29</v>
      </c>
      <c r="AF43" s="24" t="s">
        <v>29</v>
      </c>
      <c r="AG43" s="24" t="s">
        <v>29</v>
      </c>
      <c r="AH43" s="24" t="s">
        <v>29</v>
      </c>
      <c r="AI43" s="24" t="s">
        <v>29</v>
      </c>
      <c r="AJ43" s="24" t="s">
        <v>29</v>
      </c>
      <c r="AK43" s="24" t="s">
        <v>29</v>
      </c>
      <c r="AL43" s="24" t="s">
        <v>29</v>
      </c>
      <c r="AM43" s="24" t="s">
        <v>29</v>
      </c>
      <c r="AN43" s="24" t="s">
        <v>29</v>
      </c>
      <c r="AO43" s="24" t="s">
        <v>29</v>
      </c>
      <c r="AP43" s="24" t="s">
        <v>29</v>
      </c>
      <c r="AQ43" s="24" t="s">
        <v>29</v>
      </c>
      <c r="AR43" s="24" t="s">
        <v>29</v>
      </c>
      <c r="AS43" s="24" t="s">
        <v>29</v>
      </c>
      <c r="AT43" s="24" t="s">
        <v>29</v>
      </c>
      <c r="AU43" s="24" t="s">
        <v>29</v>
      </c>
      <c r="AV43" s="24" t="s">
        <v>29</v>
      </c>
      <c r="AW43" s="24" t="s">
        <v>29</v>
      </c>
      <c r="AX43" s="24" t="s">
        <v>29</v>
      </c>
      <c r="AY43" s="24" t="s">
        <v>29</v>
      </c>
      <c r="AZ43" s="24" t="s">
        <v>29</v>
      </c>
      <c r="BA43" s="24" t="s">
        <v>29</v>
      </c>
      <c r="BB43" s="24" t="s">
        <v>29</v>
      </c>
      <c r="BC43" s="24" t="s">
        <v>29</v>
      </c>
      <c r="BD43" s="24" t="s">
        <v>29</v>
      </c>
      <c r="BE43" s="24" t="s">
        <v>29</v>
      </c>
      <c r="BF43" s="24" t="s">
        <v>29</v>
      </c>
      <c r="BG43" s="24" t="s">
        <v>29</v>
      </c>
      <c r="BH43" s="24" t="s">
        <v>29</v>
      </c>
      <c r="BI43" s="24" t="s">
        <v>29</v>
      </c>
      <c r="BJ43" s="24" t="s">
        <v>29</v>
      </c>
      <c r="BK43" s="24" t="s">
        <v>29</v>
      </c>
      <c r="BL43" s="24" t="s">
        <v>29</v>
      </c>
      <c r="BM43" s="24" t="s">
        <v>29</v>
      </c>
      <c r="BN43" s="24" t="s">
        <v>29</v>
      </c>
      <c r="BO43" s="24" t="s">
        <v>29</v>
      </c>
      <c r="BP43" s="24" t="s">
        <v>29</v>
      </c>
      <c r="BQ43" s="24" t="s">
        <v>29</v>
      </c>
      <c r="BR43" s="24" t="s">
        <v>29</v>
      </c>
      <c r="BS43" s="24" t="s">
        <v>29</v>
      </c>
      <c r="BT43" s="24" t="s">
        <v>29</v>
      </c>
      <c r="BU43" s="24" t="s">
        <v>29</v>
      </c>
      <c r="BV43" s="24" t="s">
        <v>29</v>
      </c>
      <c r="BW43" s="24" t="s">
        <v>29</v>
      </c>
      <c r="BX43" s="24" t="s">
        <v>29</v>
      </c>
      <c r="BY43" s="24" t="s">
        <v>29</v>
      </c>
      <c r="BZ43" s="24" t="s">
        <v>29</v>
      </c>
      <c r="CA43" s="24" t="s">
        <v>29</v>
      </c>
      <c r="CB43" s="24" t="s">
        <v>29</v>
      </c>
    </row>
    <row r="44" spans="2:80" s="1" customFormat="1" ht="13.9" customHeight="1">
      <c r="B44" s="57" t="str">
        <f>Roster_Selection_Men!AF79&amp;" " &amp; "JV1 "</f>
        <v xml:space="preserve">Lindenwood University JV1 </v>
      </c>
      <c r="C44" s="57" t="str">
        <f>Roster_Selection_Men!AH79</f>
        <v>22-16969</v>
      </c>
      <c r="D44" s="57" t="str">
        <f>Roster_Selection_Men!AI79</f>
        <v>Rolando Ng</v>
      </c>
      <c r="E44" s="58"/>
      <c r="F44" s="1" t="str">
        <f>IF(ISERROR(Individual_Scores_Men_JV!E44), " ", IF(Individual_Scores_Men_JV!E44 = "Yes", "Yes", "  "))</f>
        <v xml:space="preserve">  </v>
      </c>
      <c r="G44" s="24" t="s">
        <v>29</v>
      </c>
      <c r="H44" s="24" t="s">
        <v>29</v>
      </c>
      <c r="I44" s="24" t="s">
        <v>29</v>
      </c>
      <c r="J44" s="24" t="s">
        <v>29</v>
      </c>
      <c r="K44" s="24" t="s">
        <v>29</v>
      </c>
      <c r="L44" s="24" t="s">
        <v>29</v>
      </c>
      <c r="M44" s="24" t="s">
        <v>29</v>
      </c>
      <c r="N44" s="24" t="s">
        <v>29</v>
      </c>
      <c r="O44" s="24" t="s">
        <v>29</v>
      </c>
      <c r="P44" s="24" t="s">
        <v>29</v>
      </c>
      <c r="Q44" s="24" t="s">
        <v>29</v>
      </c>
      <c r="R44" s="24" t="s">
        <v>29</v>
      </c>
      <c r="S44" s="24" t="s">
        <v>29</v>
      </c>
      <c r="T44" s="24" t="s">
        <v>29</v>
      </c>
      <c r="U44" s="24" t="s">
        <v>29</v>
      </c>
      <c r="V44" s="24" t="s">
        <v>29</v>
      </c>
      <c r="W44" s="24" t="s">
        <v>29</v>
      </c>
      <c r="X44" s="24" t="s">
        <v>29</v>
      </c>
      <c r="Y44" s="24" t="s">
        <v>29</v>
      </c>
      <c r="Z44" s="24" t="s">
        <v>29</v>
      </c>
      <c r="AA44" s="24" t="s">
        <v>29</v>
      </c>
      <c r="AB44" s="24" t="s">
        <v>29</v>
      </c>
      <c r="AC44" s="24" t="s">
        <v>29</v>
      </c>
      <c r="AD44" s="24" t="s">
        <v>29</v>
      </c>
      <c r="AE44" s="24" t="s">
        <v>29</v>
      </c>
      <c r="AF44" s="24" t="s">
        <v>29</v>
      </c>
      <c r="AG44" s="24" t="s">
        <v>29</v>
      </c>
      <c r="AH44" s="24" t="s">
        <v>29</v>
      </c>
      <c r="AI44" s="24" t="s">
        <v>29</v>
      </c>
      <c r="AJ44" s="24" t="s">
        <v>29</v>
      </c>
      <c r="AK44" s="24" t="s">
        <v>29</v>
      </c>
      <c r="AL44" s="24" t="s">
        <v>29</v>
      </c>
      <c r="AM44" s="24" t="s">
        <v>29</v>
      </c>
      <c r="AN44" s="24" t="s">
        <v>29</v>
      </c>
      <c r="AO44" s="24" t="s">
        <v>29</v>
      </c>
      <c r="AP44" s="24" t="s">
        <v>29</v>
      </c>
      <c r="AQ44" s="24" t="s">
        <v>29</v>
      </c>
      <c r="AR44" s="24" t="s">
        <v>29</v>
      </c>
      <c r="AS44" s="24" t="s">
        <v>29</v>
      </c>
      <c r="AT44" s="24" t="s">
        <v>29</v>
      </c>
      <c r="AU44" s="24" t="s">
        <v>29</v>
      </c>
      <c r="AV44" s="24" t="s">
        <v>29</v>
      </c>
      <c r="AW44" s="24" t="s">
        <v>29</v>
      </c>
      <c r="AX44" s="24" t="s">
        <v>29</v>
      </c>
      <c r="AY44" s="24" t="s">
        <v>29</v>
      </c>
      <c r="AZ44" s="24" t="s">
        <v>29</v>
      </c>
      <c r="BA44" s="24" t="s">
        <v>29</v>
      </c>
      <c r="BB44" s="24" t="s">
        <v>29</v>
      </c>
      <c r="BC44" s="24" t="s">
        <v>29</v>
      </c>
      <c r="BD44" s="24" t="s">
        <v>29</v>
      </c>
      <c r="BE44" s="24" t="s">
        <v>29</v>
      </c>
      <c r="BF44" s="24" t="s">
        <v>29</v>
      </c>
      <c r="BG44" s="24" t="s">
        <v>29</v>
      </c>
      <c r="BH44" s="24" t="s">
        <v>29</v>
      </c>
      <c r="BI44" s="24" t="s">
        <v>29</v>
      </c>
      <c r="BJ44" s="24" t="s">
        <v>29</v>
      </c>
      <c r="BK44" s="24" t="s">
        <v>29</v>
      </c>
      <c r="BL44" s="24" t="s">
        <v>29</v>
      </c>
      <c r="BM44" s="24" t="s">
        <v>29</v>
      </c>
      <c r="BN44" s="24" t="s">
        <v>29</v>
      </c>
      <c r="BO44" s="24" t="s">
        <v>29</v>
      </c>
      <c r="BP44" s="24" t="s">
        <v>29</v>
      </c>
      <c r="BQ44" s="24" t="s">
        <v>29</v>
      </c>
      <c r="BR44" s="24" t="s">
        <v>29</v>
      </c>
      <c r="BS44" s="24" t="s">
        <v>29</v>
      </c>
      <c r="BT44" s="24" t="s">
        <v>29</v>
      </c>
      <c r="BU44" s="24" t="s">
        <v>29</v>
      </c>
      <c r="BV44" s="24" t="s">
        <v>29</v>
      </c>
      <c r="BW44" s="24" t="s">
        <v>29</v>
      </c>
      <c r="BX44" s="24" t="s">
        <v>29</v>
      </c>
      <c r="BY44" s="24" t="s">
        <v>29</v>
      </c>
      <c r="BZ44" s="24" t="s">
        <v>29</v>
      </c>
      <c r="CA44" s="24" t="s">
        <v>29</v>
      </c>
      <c r="CB44" s="24" t="s">
        <v>29</v>
      </c>
    </row>
    <row r="45" spans="2:80" s="1" customFormat="1" ht="13.9" customHeight="1">
      <c r="B45" s="57" t="str">
        <f>Roster_Selection_Men!AF80&amp;" " &amp; "JV1 "</f>
        <v xml:space="preserve">Lindenwood University JV1 </v>
      </c>
      <c r="C45" s="57" t="str">
        <f>Roster_Selection_Men!AH80</f>
        <v>11-443563</v>
      </c>
      <c r="D45" s="57" t="str">
        <f>Roster_Selection_Men!AI80</f>
        <v>Zachary Wentzel</v>
      </c>
      <c r="E45" s="58"/>
      <c r="F45" s="1" t="str">
        <f>IF(ISERROR(Individual_Scores_Men_JV!E45), " ", IF(Individual_Scores_Men_JV!E45 = "Yes", "Yes", "  "))</f>
        <v xml:space="preserve">  </v>
      </c>
      <c r="G45" s="24" t="s">
        <v>29</v>
      </c>
      <c r="H45" s="24" t="s">
        <v>29</v>
      </c>
      <c r="I45" s="24" t="s">
        <v>29</v>
      </c>
      <c r="J45" s="24" t="s">
        <v>29</v>
      </c>
      <c r="K45" s="24" t="s">
        <v>29</v>
      </c>
      <c r="L45" s="24" t="s">
        <v>29</v>
      </c>
      <c r="M45" s="24" t="s">
        <v>29</v>
      </c>
      <c r="N45" s="24" t="s">
        <v>29</v>
      </c>
      <c r="O45" s="24" t="s">
        <v>29</v>
      </c>
      <c r="P45" s="24" t="s">
        <v>29</v>
      </c>
      <c r="Q45" s="24" t="s">
        <v>29</v>
      </c>
      <c r="R45" s="24" t="s">
        <v>29</v>
      </c>
      <c r="S45" s="24" t="s">
        <v>29</v>
      </c>
      <c r="T45" s="24" t="s">
        <v>29</v>
      </c>
      <c r="U45" s="24" t="s">
        <v>29</v>
      </c>
      <c r="V45" s="24" t="s">
        <v>29</v>
      </c>
      <c r="W45" s="24" t="s">
        <v>29</v>
      </c>
      <c r="X45" s="24" t="s">
        <v>29</v>
      </c>
      <c r="Y45" s="24" t="s">
        <v>29</v>
      </c>
      <c r="Z45" s="24" t="s">
        <v>29</v>
      </c>
      <c r="AA45" s="24" t="s">
        <v>29</v>
      </c>
      <c r="AB45" s="24" t="s">
        <v>29</v>
      </c>
      <c r="AC45" s="24" t="s">
        <v>29</v>
      </c>
      <c r="AD45" s="24" t="s">
        <v>29</v>
      </c>
      <c r="AE45" s="24" t="s">
        <v>29</v>
      </c>
      <c r="AF45" s="24" t="s">
        <v>29</v>
      </c>
      <c r="AG45" s="24" t="s">
        <v>29</v>
      </c>
      <c r="AH45" s="24" t="s">
        <v>29</v>
      </c>
      <c r="AI45" s="24" t="s">
        <v>29</v>
      </c>
      <c r="AJ45" s="24" t="s">
        <v>29</v>
      </c>
      <c r="AK45" s="24" t="s">
        <v>29</v>
      </c>
      <c r="AL45" s="24" t="s">
        <v>29</v>
      </c>
      <c r="AM45" s="24" t="s">
        <v>29</v>
      </c>
      <c r="AN45" s="24" t="s">
        <v>29</v>
      </c>
      <c r="AO45" s="24" t="s">
        <v>29</v>
      </c>
      <c r="AP45" s="24" t="s">
        <v>29</v>
      </c>
      <c r="AQ45" s="24" t="s">
        <v>29</v>
      </c>
      <c r="AR45" s="24" t="s">
        <v>29</v>
      </c>
      <c r="AS45" s="24" t="s">
        <v>29</v>
      </c>
      <c r="AT45" s="24" t="s">
        <v>29</v>
      </c>
      <c r="AU45" s="24" t="s">
        <v>29</v>
      </c>
      <c r="AV45" s="24" t="s">
        <v>29</v>
      </c>
      <c r="AW45" s="24" t="s">
        <v>29</v>
      </c>
      <c r="AX45" s="24" t="s">
        <v>29</v>
      </c>
      <c r="AY45" s="24" t="s">
        <v>29</v>
      </c>
      <c r="AZ45" s="24" t="s">
        <v>29</v>
      </c>
      <c r="BA45" s="24" t="s">
        <v>29</v>
      </c>
      <c r="BB45" s="24" t="s">
        <v>29</v>
      </c>
      <c r="BC45" s="24" t="s">
        <v>29</v>
      </c>
      <c r="BD45" s="24" t="s">
        <v>29</v>
      </c>
      <c r="BE45" s="24" t="s">
        <v>29</v>
      </c>
      <c r="BF45" s="24" t="s">
        <v>29</v>
      </c>
      <c r="BG45" s="24" t="s">
        <v>29</v>
      </c>
      <c r="BH45" s="24" t="s">
        <v>29</v>
      </c>
      <c r="BI45" s="24" t="s">
        <v>29</v>
      </c>
      <c r="BJ45" s="24" t="s">
        <v>29</v>
      </c>
      <c r="BK45" s="24" t="s">
        <v>29</v>
      </c>
      <c r="BL45" s="24" t="s">
        <v>29</v>
      </c>
      <c r="BM45" s="24" t="s">
        <v>29</v>
      </c>
      <c r="BN45" s="24" t="s">
        <v>29</v>
      </c>
      <c r="BO45" s="24" t="s">
        <v>29</v>
      </c>
      <c r="BP45" s="24" t="s">
        <v>29</v>
      </c>
      <c r="BQ45" s="24" t="s">
        <v>29</v>
      </c>
      <c r="BR45" s="24" t="s">
        <v>29</v>
      </c>
      <c r="BS45" s="24" t="s">
        <v>29</v>
      </c>
      <c r="BT45" s="24" t="s">
        <v>29</v>
      </c>
      <c r="BU45" s="24" t="s">
        <v>29</v>
      </c>
      <c r="BV45" s="24" t="s">
        <v>29</v>
      </c>
      <c r="BW45" s="24" t="s">
        <v>29</v>
      </c>
      <c r="BX45" s="24" t="s">
        <v>29</v>
      </c>
      <c r="BY45" s="24" t="s">
        <v>29</v>
      </c>
      <c r="BZ45" s="24" t="s">
        <v>29</v>
      </c>
      <c r="CA45" s="24" t="s">
        <v>29</v>
      </c>
      <c r="CB45" s="24" t="s">
        <v>29</v>
      </c>
    </row>
    <row r="46" spans="2:80" s="1" customFormat="1" ht="15.75" customHeight="1">
      <c r="B46" s="57" t="s">
        <v>786</v>
      </c>
      <c r="C46" s="59" t="str">
        <f>Individual_Scores_Men_JV!C46</f>
        <v/>
      </c>
      <c r="D46" s="60" t="str">
        <f>Individual_Scores_Men_JV!D46</f>
        <v/>
      </c>
      <c r="E46" s="58"/>
      <c r="F46" s="13"/>
      <c r="G46" s="24" t="s">
        <v>29</v>
      </c>
      <c r="H46" s="24" t="s">
        <v>29</v>
      </c>
      <c r="I46" s="24" t="s">
        <v>29</v>
      </c>
      <c r="J46" s="24" t="s">
        <v>29</v>
      </c>
      <c r="K46" s="24" t="s">
        <v>29</v>
      </c>
      <c r="L46" s="24" t="s">
        <v>29</v>
      </c>
      <c r="M46" s="24" t="s">
        <v>29</v>
      </c>
      <c r="N46" s="24" t="s">
        <v>29</v>
      </c>
      <c r="O46" s="24" t="s">
        <v>29</v>
      </c>
      <c r="P46" s="24" t="s">
        <v>29</v>
      </c>
      <c r="Q46" s="24" t="s">
        <v>29</v>
      </c>
      <c r="R46" s="24" t="s">
        <v>29</v>
      </c>
      <c r="S46" s="24" t="s">
        <v>29</v>
      </c>
      <c r="T46" s="24" t="s">
        <v>29</v>
      </c>
      <c r="U46" s="24" t="s">
        <v>29</v>
      </c>
      <c r="V46" s="24" t="s">
        <v>29</v>
      </c>
      <c r="W46" s="24" t="s">
        <v>29</v>
      </c>
      <c r="X46" s="24" t="s">
        <v>29</v>
      </c>
      <c r="Y46" s="24" t="s">
        <v>29</v>
      </c>
      <c r="Z46" s="24" t="s">
        <v>29</v>
      </c>
      <c r="AA46" s="24" t="s">
        <v>29</v>
      </c>
      <c r="AB46" s="24" t="s">
        <v>29</v>
      </c>
      <c r="AC46" s="24" t="s">
        <v>29</v>
      </c>
      <c r="AD46" s="24" t="s">
        <v>29</v>
      </c>
      <c r="AE46" s="24" t="s">
        <v>29</v>
      </c>
      <c r="AF46" s="24" t="s">
        <v>29</v>
      </c>
      <c r="AG46" s="24" t="s">
        <v>29</v>
      </c>
      <c r="AH46" s="24" t="s">
        <v>29</v>
      </c>
      <c r="AI46" s="24" t="s">
        <v>29</v>
      </c>
      <c r="AJ46" s="24" t="s">
        <v>29</v>
      </c>
      <c r="AK46" s="24" t="s">
        <v>29</v>
      </c>
      <c r="AL46" s="24" t="s">
        <v>29</v>
      </c>
      <c r="AM46" s="24" t="s">
        <v>29</v>
      </c>
      <c r="AN46" s="24" t="s">
        <v>29</v>
      </c>
      <c r="AO46" s="24" t="s">
        <v>29</v>
      </c>
      <c r="AP46" s="24" t="s">
        <v>29</v>
      </c>
      <c r="AQ46" s="24" t="s">
        <v>29</v>
      </c>
      <c r="AR46" s="24" t="s">
        <v>29</v>
      </c>
      <c r="AS46" s="24" t="s">
        <v>29</v>
      </c>
      <c r="AT46" s="24" t="s">
        <v>29</v>
      </c>
      <c r="AU46" s="24" t="s">
        <v>29</v>
      </c>
      <c r="AV46" s="24" t="s">
        <v>29</v>
      </c>
      <c r="AW46" s="24" t="s">
        <v>29</v>
      </c>
      <c r="AX46" s="24" t="s">
        <v>29</v>
      </c>
      <c r="AY46" s="24" t="s">
        <v>29</v>
      </c>
      <c r="AZ46" s="24" t="s">
        <v>29</v>
      </c>
      <c r="BA46" s="24" t="s">
        <v>29</v>
      </c>
      <c r="BB46" s="24" t="s">
        <v>29</v>
      </c>
      <c r="BC46" s="24" t="s">
        <v>29</v>
      </c>
      <c r="BD46" s="24" t="s">
        <v>29</v>
      </c>
      <c r="BE46" s="24" t="s">
        <v>29</v>
      </c>
      <c r="BF46" s="24" t="s">
        <v>29</v>
      </c>
      <c r="BG46" s="24" t="s">
        <v>29</v>
      </c>
      <c r="BH46" s="24" t="s">
        <v>29</v>
      </c>
      <c r="BI46" s="24" t="s">
        <v>29</v>
      </c>
      <c r="BJ46" s="24" t="s">
        <v>29</v>
      </c>
      <c r="BK46" s="24" t="s">
        <v>29</v>
      </c>
      <c r="BL46" s="24" t="s">
        <v>29</v>
      </c>
      <c r="BM46" s="24" t="s">
        <v>29</v>
      </c>
      <c r="BN46" s="24" t="s">
        <v>29</v>
      </c>
      <c r="BO46" s="24" t="s">
        <v>29</v>
      </c>
      <c r="BP46" s="24" t="s">
        <v>29</v>
      </c>
      <c r="BQ46" s="24" t="s">
        <v>29</v>
      </c>
      <c r="BR46" s="24" t="s">
        <v>29</v>
      </c>
      <c r="BS46" s="24" t="s">
        <v>29</v>
      </c>
      <c r="BT46" s="24" t="s">
        <v>29</v>
      </c>
      <c r="BU46" s="24" t="s">
        <v>29</v>
      </c>
      <c r="BV46" s="24" t="s">
        <v>29</v>
      </c>
      <c r="BW46" s="24" t="s">
        <v>29</v>
      </c>
      <c r="BX46" s="24" t="s">
        <v>29</v>
      </c>
      <c r="BY46" s="24" t="s">
        <v>29</v>
      </c>
      <c r="BZ46" s="24" t="s">
        <v>29</v>
      </c>
      <c r="CA46" s="24" t="s">
        <v>29</v>
      </c>
      <c r="CB46" s="24" t="s">
        <v>29</v>
      </c>
    </row>
    <row r="47" spans="2:80" s="1" customFormat="1" ht="13.9" customHeight="1">
      <c r="B47" s="57" t="s">
        <v>786</v>
      </c>
      <c r="C47" s="59" t="str">
        <f>Individual_Scores_Men_JV!C47</f>
        <v/>
      </c>
      <c r="D47" s="60" t="str">
        <f>Individual_Scores_Men_JV!D47</f>
        <v/>
      </c>
      <c r="E47" s="58"/>
      <c r="F47" s="13"/>
      <c r="G47" s="24" t="s">
        <v>29</v>
      </c>
      <c r="H47" s="24" t="s">
        <v>29</v>
      </c>
      <c r="I47" s="24" t="s">
        <v>29</v>
      </c>
      <c r="J47" s="24" t="s">
        <v>29</v>
      </c>
      <c r="K47" s="24" t="s">
        <v>29</v>
      </c>
      <c r="L47" s="24" t="s">
        <v>29</v>
      </c>
      <c r="M47" s="24" t="s">
        <v>29</v>
      </c>
      <c r="N47" s="24" t="s">
        <v>29</v>
      </c>
      <c r="O47" s="24" t="s">
        <v>29</v>
      </c>
      <c r="P47" s="24" t="s">
        <v>29</v>
      </c>
      <c r="Q47" s="24" t="s">
        <v>29</v>
      </c>
      <c r="R47" s="24" t="s">
        <v>29</v>
      </c>
      <c r="S47" s="24" t="s">
        <v>29</v>
      </c>
      <c r="T47" s="24" t="s">
        <v>29</v>
      </c>
      <c r="U47" s="24" t="s">
        <v>29</v>
      </c>
      <c r="V47" s="24" t="s">
        <v>29</v>
      </c>
      <c r="W47" s="24" t="s">
        <v>29</v>
      </c>
      <c r="X47" s="24" t="s">
        <v>29</v>
      </c>
      <c r="Y47" s="24" t="s">
        <v>29</v>
      </c>
      <c r="Z47" s="24" t="s">
        <v>29</v>
      </c>
      <c r="AA47" s="24" t="s">
        <v>29</v>
      </c>
      <c r="AB47" s="24" t="s">
        <v>29</v>
      </c>
      <c r="AC47" s="24" t="s">
        <v>29</v>
      </c>
      <c r="AD47" s="24" t="s">
        <v>29</v>
      </c>
      <c r="AE47" s="24" t="s">
        <v>29</v>
      </c>
      <c r="AF47" s="24" t="s">
        <v>29</v>
      </c>
      <c r="AG47" s="24" t="s">
        <v>29</v>
      </c>
      <c r="AH47" s="24" t="s">
        <v>29</v>
      </c>
      <c r="AI47" s="24" t="s">
        <v>29</v>
      </c>
      <c r="AJ47" s="24" t="s">
        <v>29</v>
      </c>
      <c r="AK47" s="24" t="s">
        <v>29</v>
      </c>
      <c r="AL47" s="24" t="s">
        <v>29</v>
      </c>
      <c r="AM47" s="24" t="s">
        <v>29</v>
      </c>
      <c r="AN47" s="24" t="s">
        <v>29</v>
      </c>
      <c r="AO47" s="24" t="s">
        <v>29</v>
      </c>
      <c r="AP47" s="24" t="s">
        <v>29</v>
      </c>
      <c r="AQ47" s="24" t="s">
        <v>29</v>
      </c>
      <c r="AR47" s="24" t="s">
        <v>29</v>
      </c>
      <c r="AS47" s="24" t="s">
        <v>29</v>
      </c>
      <c r="AT47" s="24" t="s">
        <v>29</v>
      </c>
      <c r="AU47" s="24" t="s">
        <v>29</v>
      </c>
      <c r="AV47" s="24" t="s">
        <v>29</v>
      </c>
      <c r="AW47" s="24" t="s">
        <v>29</v>
      </c>
      <c r="AX47" s="24" t="s">
        <v>29</v>
      </c>
      <c r="AY47" s="24" t="s">
        <v>29</v>
      </c>
      <c r="AZ47" s="24" t="s">
        <v>29</v>
      </c>
      <c r="BA47" s="24" t="s">
        <v>29</v>
      </c>
      <c r="BB47" s="24" t="s">
        <v>29</v>
      </c>
      <c r="BC47" s="24" t="s">
        <v>29</v>
      </c>
      <c r="BD47" s="24" t="s">
        <v>29</v>
      </c>
      <c r="BE47" s="24" t="s">
        <v>29</v>
      </c>
      <c r="BF47" s="24" t="s">
        <v>29</v>
      </c>
      <c r="BG47" s="24" t="s">
        <v>29</v>
      </c>
      <c r="BH47" s="24" t="s">
        <v>29</v>
      </c>
      <c r="BI47" s="24" t="s">
        <v>29</v>
      </c>
      <c r="BJ47" s="24" t="s">
        <v>29</v>
      </c>
      <c r="BK47" s="24" t="s">
        <v>29</v>
      </c>
      <c r="BL47" s="24" t="s">
        <v>29</v>
      </c>
      <c r="BM47" s="24" t="s">
        <v>29</v>
      </c>
      <c r="BN47" s="24" t="s">
        <v>29</v>
      </c>
      <c r="BO47" s="24" t="s">
        <v>29</v>
      </c>
      <c r="BP47" s="24" t="s">
        <v>29</v>
      </c>
      <c r="BQ47" s="24" t="s">
        <v>29</v>
      </c>
      <c r="BR47" s="24" t="s">
        <v>29</v>
      </c>
      <c r="BS47" s="24" t="s">
        <v>29</v>
      </c>
      <c r="BT47" s="24" t="s">
        <v>29</v>
      </c>
      <c r="BU47" s="24" t="s">
        <v>29</v>
      </c>
      <c r="BV47" s="24" t="s">
        <v>29</v>
      </c>
      <c r="BW47" s="24" t="s">
        <v>29</v>
      </c>
      <c r="BX47" s="24" t="s">
        <v>29</v>
      </c>
      <c r="BY47" s="24" t="s">
        <v>29</v>
      </c>
      <c r="BZ47" s="24" t="s">
        <v>29</v>
      </c>
      <c r="CA47" s="24" t="s">
        <v>29</v>
      </c>
      <c r="CB47" s="24" t="s">
        <v>29</v>
      </c>
    </row>
    <row r="48" spans="2:80" s="1" customFormat="1" ht="13.9" customHeight="1">
      <c r="B48" s="57" t="s">
        <v>786</v>
      </c>
      <c r="C48" s="59" t="str">
        <f>Individual_Scores_Men_JV!C48</f>
        <v/>
      </c>
      <c r="D48" s="60" t="str">
        <f>Individual_Scores_Men_JV!D48</f>
        <v/>
      </c>
      <c r="E48" s="58"/>
      <c r="F48" s="13"/>
      <c r="G48" s="24" t="s">
        <v>29</v>
      </c>
      <c r="H48" s="24" t="s">
        <v>29</v>
      </c>
      <c r="I48" s="24" t="s">
        <v>29</v>
      </c>
      <c r="J48" s="24" t="s">
        <v>29</v>
      </c>
      <c r="K48" s="24" t="s">
        <v>29</v>
      </c>
      <c r="L48" s="24" t="s">
        <v>29</v>
      </c>
      <c r="M48" s="24" t="s">
        <v>29</v>
      </c>
      <c r="N48" s="24" t="s">
        <v>29</v>
      </c>
      <c r="O48" s="24" t="s">
        <v>29</v>
      </c>
      <c r="P48" s="24" t="s">
        <v>29</v>
      </c>
      <c r="Q48" s="24" t="s">
        <v>29</v>
      </c>
      <c r="R48" s="24" t="s">
        <v>29</v>
      </c>
      <c r="S48" s="24" t="s">
        <v>29</v>
      </c>
      <c r="T48" s="24" t="s">
        <v>29</v>
      </c>
      <c r="U48" s="24" t="s">
        <v>29</v>
      </c>
      <c r="V48" s="24" t="s">
        <v>29</v>
      </c>
      <c r="W48" s="24" t="s">
        <v>29</v>
      </c>
      <c r="X48" s="24" t="s">
        <v>29</v>
      </c>
      <c r="Y48" s="24" t="s">
        <v>29</v>
      </c>
      <c r="Z48" s="24" t="s">
        <v>29</v>
      </c>
      <c r="AA48" s="24" t="s">
        <v>29</v>
      </c>
      <c r="AB48" s="24" t="s">
        <v>29</v>
      </c>
      <c r="AC48" s="24" t="s">
        <v>29</v>
      </c>
      <c r="AD48" s="24" t="s">
        <v>29</v>
      </c>
      <c r="AE48" s="24" t="s">
        <v>29</v>
      </c>
      <c r="AF48" s="24" t="s">
        <v>29</v>
      </c>
      <c r="AG48" s="24" t="s">
        <v>29</v>
      </c>
      <c r="AH48" s="24" t="s">
        <v>29</v>
      </c>
      <c r="AI48" s="24" t="s">
        <v>29</v>
      </c>
      <c r="AJ48" s="24" t="s">
        <v>29</v>
      </c>
      <c r="AK48" s="24" t="s">
        <v>29</v>
      </c>
      <c r="AL48" s="24" t="s">
        <v>29</v>
      </c>
      <c r="AM48" s="24" t="s">
        <v>29</v>
      </c>
      <c r="AN48" s="24" t="s">
        <v>29</v>
      </c>
      <c r="AO48" s="24" t="s">
        <v>29</v>
      </c>
      <c r="AP48" s="24" t="s">
        <v>29</v>
      </c>
      <c r="AQ48" s="24" t="s">
        <v>29</v>
      </c>
      <c r="AR48" s="24" t="s">
        <v>29</v>
      </c>
      <c r="AS48" s="24" t="s">
        <v>29</v>
      </c>
      <c r="AT48" s="24" t="s">
        <v>29</v>
      </c>
      <c r="AU48" s="24" t="s">
        <v>29</v>
      </c>
      <c r="AV48" s="24" t="s">
        <v>29</v>
      </c>
      <c r="AW48" s="24" t="s">
        <v>29</v>
      </c>
      <c r="AX48" s="24" t="s">
        <v>29</v>
      </c>
      <c r="AY48" s="24" t="s">
        <v>29</v>
      </c>
      <c r="AZ48" s="24" t="s">
        <v>29</v>
      </c>
      <c r="BA48" s="24" t="s">
        <v>29</v>
      </c>
      <c r="BB48" s="24" t="s">
        <v>29</v>
      </c>
      <c r="BC48" s="24" t="s">
        <v>29</v>
      </c>
      <c r="BD48" s="24" t="s">
        <v>29</v>
      </c>
      <c r="BE48" s="24" t="s">
        <v>29</v>
      </c>
      <c r="BF48" s="24" t="s">
        <v>29</v>
      </c>
      <c r="BG48" s="24" t="s">
        <v>29</v>
      </c>
      <c r="BH48" s="24" t="s">
        <v>29</v>
      </c>
      <c r="BI48" s="24" t="s">
        <v>29</v>
      </c>
      <c r="BJ48" s="24" t="s">
        <v>29</v>
      </c>
      <c r="BK48" s="24" t="s">
        <v>29</v>
      </c>
      <c r="BL48" s="24" t="s">
        <v>29</v>
      </c>
      <c r="BM48" s="24" t="s">
        <v>29</v>
      </c>
      <c r="BN48" s="24" t="s">
        <v>29</v>
      </c>
      <c r="BO48" s="24" t="s">
        <v>29</v>
      </c>
      <c r="BP48" s="24" t="s">
        <v>29</v>
      </c>
      <c r="BQ48" s="24" t="s">
        <v>29</v>
      </c>
      <c r="BR48" s="24" t="s">
        <v>29</v>
      </c>
      <c r="BS48" s="24" t="s">
        <v>29</v>
      </c>
      <c r="BT48" s="24" t="s">
        <v>29</v>
      </c>
      <c r="BU48" s="24" t="s">
        <v>29</v>
      </c>
      <c r="BV48" s="24" t="s">
        <v>29</v>
      </c>
      <c r="BW48" s="24" t="s">
        <v>29</v>
      </c>
      <c r="BX48" s="24" t="s">
        <v>29</v>
      </c>
      <c r="BY48" s="24" t="s">
        <v>29</v>
      </c>
      <c r="BZ48" s="24" t="s">
        <v>29</v>
      </c>
      <c r="CA48" s="24" t="s">
        <v>29</v>
      </c>
      <c r="CB48" s="24" t="s">
        <v>29</v>
      </c>
    </row>
    <row r="49" spans="2:80" s="1" customFormat="1" ht="13.9" customHeight="1">
      <c r="B49" s="57" t="s">
        <v>29</v>
      </c>
      <c r="C49" s="57" t="s">
        <v>29</v>
      </c>
      <c r="D49" s="57" t="s">
        <v>29</v>
      </c>
      <c r="E49" s="61"/>
      <c r="G49" s="24" t="s">
        <v>29</v>
      </c>
      <c r="H49" s="24" t="s">
        <v>29</v>
      </c>
      <c r="I49" s="24" t="s">
        <v>29</v>
      </c>
      <c r="J49" s="24" t="s">
        <v>29</v>
      </c>
      <c r="K49" s="24" t="s">
        <v>29</v>
      </c>
      <c r="L49" s="24" t="s">
        <v>29</v>
      </c>
      <c r="M49" s="24" t="s">
        <v>29</v>
      </c>
      <c r="N49" s="24" t="s">
        <v>29</v>
      </c>
      <c r="O49" s="24" t="s">
        <v>29</v>
      </c>
      <c r="P49" s="24" t="s">
        <v>29</v>
      </c>
      <c r="Q49" s="24" t="s">
        <v>29</v>
      </c>
      <c r="R49" s="24" t="s">
        <v>29</v>
      </c>
      <c r="S49" s="24" t="s">
        <v>29</v>
      </c>
      <c r="T49" s="24" t="s">
        <v>29</v>
      </c>
      <c r="U49" s="24" t="s">
        <v>29</v>
      </c>
      <c r="V49" s="24" t="s">
        <v>29</v>
      </c>
      <c r="W49" s="24" t="s">
        <v>29</v>
      </c>
      <c r="X49" s="24" t="s">
        <v>29</v>
      </c>
      <c r="Y49" s="24" t="s">
        <v>29</v>
      </c>
      <c r="Z49" s="24" t="s">
        <v>29</v>
      </c>
      <c r="AA49" s="24" t="s">
        <v>29</v>
      </c>
      <c r="AB49" s="24" t="s">
        <v>29</v>
      </c>
      <c r="AC49" s="24" t="s">
        <v>29</v>
      </c>
      <c r="AD49" s="24" t="s">
        <v>29</v>
      </c>
      <c r="AE49" s="24" t="s">
        <v>29</v>
      </c>
      <c r="AF49" s="24" t="s">
        <v>29</v>
      </c>
      <c r="AG49" s="24" t="s">
        <v>29</v>
      </c>
      <c r="AH49" s="24" t="s">
        <v>29</v>
      </c>
      <c r="AI49" s="24" t="s">
        <v>29</v>
      </c>
      <c r="AJ49" s="24" t="s">
        <v>29</v>
      </c>
      <c r="AK49" s="24" t="s">
        <v>29</v>
      </c>
      <c r="AL49" s="24" t="s">
        <v>29</v>
      </c>
      <c r="AM49" s="24" t="s">
        <v>29</v>
      </c>
      <c r="AN49" s="24" t="s">
        <v>29</v>
      </c>
      <c r="AO49" s="24" t="s">
        <v>29</v>
      </c>
      <c r="AP49" s="24" t="s">
        <v>29</v>
      </c>
      <c r="AQ49" s="24" t="s">
        <v>29</v>
      </c>
      <c r="AR49" s="24" t="s">
        <v>29</v>
      </c>
      <c r="AS49" s="24" t="s">
        <v>29</v>
      </c>
      <c r="AT49" s="24" t="s">
        <v>29</v>
      </c>
      <c r="AU49" s="24" t="s">
        <v>29</v>
      </c>
      <c r="AV49" s="24" t="s">
        <v>29</v>
      </c>
      <c r="AW49" s="24" t="s">
        <v>29</v>
      </c>
      <c r="AX49" s="24" t="s">
        <v>29</v>
      </c>
      <c r="AY49" s="24" t="s">
        <v>29</v>
      </c>
      <c r="AZ49" s="24" t="s">
        <v>29</v>
      </c>
      <c r="BA49" s="24" t="s">
        <v>29</v>
      </c>
      <c r="BB49" s="24" t="s">
        <v>29</v>
      </c>
      <c r="BC49" s="24" t="s">
        <v>29</v>
      </c>
      <c r="BD49" s="24" t="s">
        <v>29</v>
      </c>
      <c r="BE49" s="24" t="s">
        <v>29</v>
      </c>
      <c r="BF49" s="24" t="s">
        <v>29</v>
      </c>
      <c r="BG49" s="24" t="s">
        <v>29</v>
      </c>
      <c r="BH49" s="24" t="s">
        <v>29</v>
      </c>
      <c r="BI49" s="24" t="s">
        <v>29</v>
      </c>
      <c r="BJ49" s="24" t="s">
        <v>29</v>
      </c>
      <c r="BK49" s="24" t="s">
        <v>29</v>
      </c>
      <c r="BL49" s="24" t="s">
        <v>29</v>
      </c>
      <c r="BM49" s="24" t="s">
        <v>29</v>
      </c>
      <c r="BN49" s="24" t="s">
        <v>29</v>
      </c>
      <c r="BO49" s="24" t="s">
        <v>29</v>
      </c>
      <c r="BP49" s="24" t="s">
        <v>29</v>
      </c>
      <c r="BQ49" s="24" t="s">
        <v>29</v>
      </c>
      <c r="BR49" s="24" t="s">
        <v>29</v>
      </c>
      <c r="BS49" s="24" t="s">
        <v>29</v>
      </c>
      <c r="BT49" s="24" t="s">
        <v>29</v>
      </c>
      <c r="BU49" s="24" t="s">
        <v>29</v>
      </c>
      <c r="BV49" s="24" t="s">
        <v>29</v>
      </c>
      <c r="BW49" s="24" t="s">
        <v>29</v>
      </c>
      <c r="BX49" s="24" t="s">
        <v>29</v>
      </c>
      <c r="BY49" s="24" t="s">
        <v>29</v>
      </c>
      <c r="BZ49" s="24" t="s">
        <v>29</v>
      </c>
      <c r="CA49" s="24" t="s">
        <v>29</v>
      </c>
      <c r="CB49" s="24" t="s">
        <v>29</v>
      </c>
    </row>
    <row r="50" spans="2:80" s="1" customFormat="1" ht="13.9" customHeight="1">
      <c r="B50" s="57" t="s">
        <v>29</v>
      </c>
      <c r="C50" s="57" t="s">
        <v>29</v>
      </c>
      <c r="D50" s="57" t="s">
        <v>29</v>
      </c>
      <c r="E50" s="61"/>
      <c r="G50" s="24" t="s">
        <v>29</v>
      </c>
      <c r="H50" s="24" t="s">
        <v>29</v>
      </c>
      <c r="I50" s="24" t="s">
        <v>29</v>
      </c>
      <c r="J50" s="24" t="s">
        <v>29</v>
      </c>
      <c r="K50" s="24" t="s">
        <v>29</v>
      </c>
      <c r="L50" s="24" t="s">
        <v>29</v>
      </c>
      <c r="M50" s="24" t="s">
        <v>29</v>
      </c>
      <c r="N50" s="24" t="s">
        <v>29</v>
      </c>
      <c r="O50" s="24" t="s">
        <v>29</v>
      </c>
      <c r="P50" s="24" t="s">
        <v>29</v>
      </c>
      <c r="Q50" s="24" t="s">
        <v>29</v>
      </c>
      <c r="R50" s="24" t="s">
        <v>29</v>
      </c>
      <c r="S50" s="24" t="s">
        <v>29</v>
      </c>
      <c r="T50" s="24" t="s">
        <v>29</v>
      </c>
      <c r="U50" s="24" t="s">
        <v>29</v>
      </c>
      <c r="V50" s="24" t="s">
        <v>29</v>
      </c>
      <c r="W50" s="24" t="s">
        <v>29</v>
      </c>
      <c r="X50" s="24" t="s">
        <v>29</v>
      </c>
      <c r="Y50" s="24" t="s">
        <v>29</v>
      </c>
      <c r="Z50" s="24" t="s">
        <v>29</v>
      </c>
      <c r="AA50" s="24" t="s">
        <v>29</v>
      </c>
      <c r="AB50" s="24" t="s">
        <v>29</v>
      </c>
      <c r="AC50" s="24" t="s">
        <v>29</v>
      </c>
      <c r="AD50" s="24" t="s">
        <v>29</v>
      </c>
      <c r="AE50" s="24" t="s">
        <v>29</v>
      </c>
      <c r="AF50" s="24" t="s">
        <v>29</v>
      </c>
      <c r="AG50" s="24" t="s">
        <v>29</v>
      </c>
      <c r="AH50" s="24" t="s">
        <v>29</v>
      </c>
      <c r="AI50" s="24" t="s">
        <v>29</v>
      </c>
      <c r="AJ50" s="24" t="s">
        <v>29</v>
      </c>
      <c r="AK50" s="24" t="s">
        <v>29</v>
      </c>
      <c r="AL50" s="24" t="s">
        <v>29</v>
      </c>
      <c r="AM50" s="24" t="s">
        <v>29</v>
      </c>
      <c r="AN50" s="24" t="s">
        <v>29</v>
      </c>
      <c r="AO50" s="24" t="s">
        <v>29</v>
      </c>
      <c r="AP50" s="24" t="s">
        <v>29</v>
      </c>
      <c r="AQ50" s="24" t="s">
        <v>29</v>
      </c>
      <c r="AR50" s="24" t="s">
        <v>29</v>
      </c>
      <c r="AS50" s="24" t="s">
        <v>29</v>
      </c>
      <c r="AT50" s="24" t="s">
        <v>29</v>
      </c>
      <c r="AU50" s="24" t="s">
        <v>29</v>
      </c>
      <c r="AV50" s="24" t="s">
        <v>29</v>
      </c>
      <c r="AW50" s="24" t="s">
        <v>29</v>
      </c>
      <c r="AX50" s="24" t="s">
        <v>29</v>
      </c>
      <c r="AY50" s="24" t="s">
        <v>29</v>
      </c>
      <c r="AZ50" s="24" t="s">
        <v>29</v>
      </c>
      <c r="BA50" s="24" t="s">
        <v>29</v>
      </c>
      <c r="BB50" s="24" t="s">
        <v>29</v>
      </c>
      <c r="BC50" s="24" t="s">
        <v>29</v>
      </c>
      <c r="BD50" s="24" t="s">
        <v>29</v>
      </c>
      <c r="BE50" s="24" t="s">
        <v>29</v>
      </c>
      <c r="BF50" s="24" t="s">
        <v>29</v>
      </c>
      <c r="BG50" s="24" t="s">
        <v>29</v>
      </c>
      <c r="BH50" s="24" t="s">
        <v>29</v>
      </c>
      <c r="BI50" s="24" t="s">
        <v>29</v>
      </c>
      <c r="BJ50" s="24" t="s">
        <v>29</v>
      </c>
      <c r="BK50" s="24" t="s">
        <v>29</v>
      </c>
      <c r="BL50" s="24" t="s">
        <v>29</v>
      </c>
      <c r="BM50" s="24" t="s">
        <v>29</v>
      </c>
      <c r="BN50" s="24" t="s">
        <v>29</v>
      </c>
      <c r="BO50" s="24" t="s">
        <v>29</v>
      </c>
      <c r="BP50" s="24" t="s">
        <v>29</v>
      </c>
      <c r="BQ50" s="24" t="s">
        <v>29</v>
      </c>
      <c r="BR50" s="24" t="s">
        <v>29</v>
      </c>
      <c r="BS50" s="24" t="s">
        <v>29</v>
      </c>
      <c r="BT50" s="24" t="s">
        <v>29</v>
      </c>
      <c r="BU50" s="24" t="s">
        <v>29</v>
      </c>
      <c r="BV50" s="24" t="s">
        <v>29</v>
      </c>
      <c r="BW50" s="24" t="s">
        <v>29</v>
      </c>
      <c r="BX50" s="24" t="s">
        <v>29</v>
      </c>
      <c r="BY50" s="24" t="s">
        <v>29</v>
      </c>
      <c r="BZ50" s="24" t="s">
        <v>29</v>
      </c>
      <c r="CA50" s="24" t="s">
        <v>29</v>
      </c>
      <c r="CB50" s="24" t="s">
        <v>29</v>
      </c>
    </row>
    <row r="51" spans="2:80" s="1" customFormat="1" ht="13.9" customHeight="1">
      <c r="B51" s="57" t="str">
        <f>Roster_Selection_Men!AJ73&amp;" " &amp; "JV2 "</f>
        <v xml:space="preserve">Lindenwood University JV2 </v>
      </c>
      <c r="C51" s="57" t="str">
        <f>Roster_Selection_Men!AL73</f>
        <v>20-13492</v>
      </c>
      <c r="D51" s="57" t="str">
        <f>Roster_Selection_Men!AM73</f>
        <v>Drew Mirly</v>
      </c>
      <c r="E51" s="58"/>
      <c r="F51" s="1" t="str">
        <f>IF(ISERROR(Individual_Scores_Men_JV!E51), " ", IF(Individual_Scores_Men_JV!E51 = "Yes", "Yes", "  "))</f>
        <v xml:space="preserve">  </v>
      </c>
      <c r="G51" s="24" t="s">
        <v>738</v>
      </c>
      <c r="H51" s="44">
        <v>146</v>
      </c>
      <c r="I51" s="44">
        <v>235</v>
      </c>
      <c r="J51" s="44">
        <v>151</v>
      </c>
      <c r="K51" s="44">
        <v>213</v>
      </c>
      <c r="L51" s="44">
        <v>232</v>
      </c>
      <c r="M51" s="44">
        <v>176</v>
      </c>
      <c r="N51" s="44">
        <v>156</v>
      </c>
      <c r="O51" s="44">
        <v>158</v>
      </c>
      <c r="P51" s="44">
        <v>202</v>
      </c>
      <c r="Q51" s="44">
        <v>174</v>
      </c>
      <c r="R51" s="44">
        <v>171</v>
      </c>
      <c r="S51" s="44">
        <v>215</v>
      </c>
      <c r="T51" s="19">
        <f>SUM(H51:S51)</f>
        <v>2229</v>
      </c>
      <c r="U51" s="19">
        <f>COUNTIF(H51:S51, "&gt;0" )</f>
        <v>12</v>
      </c>
      <c r="V51" s="19">
        <f>T51/U51</f>
        <v>185.75</v>
      </c>
      <c r="W51" s="24" t="s">
        <v>29</v>
      </c>
      <c r="X51" s="24" t="s">
        <v>29</v>
      </c>
      <c r="Y51" s="24" t="s">
        <v>29</v>
      </c>
      <c r="Z51" s="24" t="s">
        <v>29</v>
      </c>
      <c r="AA51" s="24" t="s">
        <v>29</v>
      </c>
      <c r="AB51" s="24" t="s">
        <v>29</v>
      </c>
      <c r="AC51" s="24" t="s">
        <v>29</v>
      </c>
      <c r="AD51" s="24" t="s">
        <v>29</v>
      </c>
      <c r="AE51" s="24" t="s">
        <v>29</v>
      </c>
      <c r="AF51" s="24" t="s">
        <v>29</v>
      </c>
      <c r="AG51" s="24" t="s">
        <v>29</v>
      </c>
      <c r="AH51" s="24" t="s">
        <v>29</v>
      </c>
      <c r="AI51" s="24" t="s">
        <v>29</v>
      </c>
      <c r="AJ51" s="24" t="s">
        <v>29</v>
      </c>
      <c r="AK51" s="24" t="s">
        <v>29</v>
      </c>
      <c r="AL51" s="24" t="s">
        <v>29</v>
      </c>
      <c r="AM51" s="24" t="s">
        <v>29</v>
      </c>
      <c r="AN51" s="24" t="s">
        <v>29</v>
      </c>
      <c r="AO51" s="24" t="s">
        <v>29</v>
      </c>
      <c r="AP51" s="24" t="s">
        <v>29</v>
      </c>
      <c r="AQ51" s="24" t="s">
        <v>29</v>
      </c>
      <c r="AR51" s="24" t="s">
        <v>29</v>
      </c>
      <c r="AS51" s="24" t="s">
        <v>29</v>
      </c>
      <c r="AT51" s="24" t="s">
        <v>29</v>
      </c>
      <c r="AU51" s="24" t="s">
        <v>29</v>
      </c>
      <c r="AV51" s="24" t="s">
        <v>29</v>
      </c>
      <c r="AW51" s="24" t="s">
        <v>29</v>
      </c>
      <c r="AX51" s="24" t="s">
        <v>29</v>
      </c>
      <c r="AY51" s="24" t="s">
        <v>29</v>
      </c>
      <c r="AZ51" s="24" t="s">
        <v>29</v>
      </c>
      <c r="BA51" s="24" t="s">
        <v>29</v>
      </c>
      <c r="BB51" s="24" t="s">
        <v>29</v>
      </c>
      <c r="BC51" s="24" t="s">
        <v>29</v>
      </c>
      <c r="BD51" s="24" t="s">
        <v>29</v>
      </c>
      <c r="BE51" s="24" t="s">
        <v>29</v>
      </c>
      <c r="BF51" s="24" t="s">
        <v>29</v>
      </c>
      <c r="BG51" s="24" t="s">
        <v>29</v>
      </c>
      <c r="BH51" s="24" t="s">
        <v>29</v>
      </c>
      <c r="BI51" s="24" t="s">
        <v>29</v>
      </c>
      <c r="BJ51" s="24" t="s">
        <v>29</v>
      </c>
      <c r="BK51" s="24" t="s">
        <v>29</v>
      </c>
      <c r="BL51" s="24" t="s">
        <v>29</v>
      </c>
      <c r="BM51" s="24" t="s">
        <v>29</v>
      </c>
      <c r="BN51" s="24" t="s">
        <v>29</v>
      </c>
      <c r="BO51" s="24" t="s">
        <v>29</v>
      </c>
      <c r="BP51" s="24" t="s">
        <v>29</v>
      </c>
      <c r="BQ51" s="24" t="s">
        <v>29</v>
      </c>
      <c r="BR51" s="24" t="s">
        <v>29</v>
      </c>
      <c r="BS51" s="24" t="s">
        <v>29</v>
      </c>
      <c r="BT51" s="24" t="s">
        <v>29</v>
      </c>
      <c r="BU51" s="24" t="s">
        <v>29</v>
      </c>
      <c r="BV51" s="24" t="s">
        <v>29</v>
      </c>
      <c r="BW51" s="24" t="s">
        <v>29</v>
      </c>
      <c r="BX51" s="24" t="s">
        <v>29</v>
      </c>
      <c r="BY51" s="24" t="s">
        <v>29</v>
      </c>
      <c r="BZ51" s="24" t="s">
        <v>29</v>
      </c>
      <c r="CA51" s="24" t="s">
        <v>29</v>
      </c>
      <c r="CB51" s="24" t="s">
        <v>29</v>
      </c>
    </row>
    <row r="52" spans="2:80" s="1" customFormat="1" ht="13.9" customHeight="1">
      <c r="B52" s="57" t="str">
        <f>Roster_Selection_Men!AJ74&amp;" " &amp; "JV2 "</f>
        <v xml:space="preserve">Lindenwood University JV2 </v>
      </c>
      <c r="C52" s="57" t="str">
        <f>Roster_Selection_Men!AL74</f>
        <v>11-678471</v>
      </c>
      <c r="D52" s="57" t="str">
        <f>Roster_Selection_Men!AM74</f>
        <v>Hunter Pirtle</v>
      </c>
      <c r="E52" s="58"/>
      <c r="F52" s="1" t="str">
        <f>IF(ISERROR(Individual_Scores_Men_JV!E52), " ", IF(Individual_Scores_Men_JV!E52 = "Yes", "Yes", "  "))</f>
        <v xml:space="preserve">  </v>
      </c>
      <c r="G52" s="24" t="s">
        <v>29</v>
      </c>
      <c r="H52" s="24" t="s">
        <v>29</v>
      </c>
      <c r="I52" s="24" t="s">
        <v>29</v>
      </c>
      <c r="J52" s="24" t="s">
        <v>29</v>
      </c>
      <c r="K52" s="24" t="s">
        <v>29</v>
      </c>
      <c r="L52" s="24" t="s">
        <v>29</v>
      </c>
      <c r="M52" s="24" t="s">
        <v>29</v>
      </c>
      <c r="N52" s="24" t="s">
        <v>29</v>
      </c>
      <c r="O52" s="24" t="s">
        <v>29</v>
      </c>
      <c r="P52" s="24" t="s">
        <v>29</v>
      </c>
      <c r="Q52" s="24" t="s">
        <v>29</v>
      </c>
      <c r="R52" s="24" t="s">
        <v>29</v>
      </c>
      <c r="S52" s="24" t="s">
        <v>29</v>
      </c>
      <c r="T52" s="24" t="s">
        <v>29</v>
      </c>
      <c r="U52" s="24" t="s">
        <v>29</v>
      </c>
      <c r="V52" s="24" t="s">
        <v>29</v>
      </c>
      <c r="W52" s="24" t="s">
        <v>29</v>
      </c>
      <c r="X52" s="24" t="s">
        <v>29</v>
      </c>
      <c r="Y52" s="24" t="s">
        <v>29</v>
      </c>
      <c r="Z52" s="24" t="s">
        <v>29</v>
      </c>
      <c r="AA52" s="24" t="s">
        <v>29</v>
      </c>
      <c r="AB52" s="24" t="s">
        <v>29</v>
      </c>
      <c r="AC52" s="24" t="s">
        <v>29</v>
      </c>
      <c r="AD52" s="24" t="s">
        <v>29</v>
      </c>
      <c r="AE52" s="24" t="s">
        <v>29</v>
      </c>
      <c r="AF52" s="24" t="s">
        <v>29</v>
      </c>
      <c r="AG52" s="24" t="s">
        <v>29</v>
      </c>
      <c r="AH52" s="24" t="s">
        <v>29</v>
      </c>
      <c r="AI52" s="24" t="s">
        <v>29</v>
      </c>
      <c r="AJ52" s="24" t="s">
        <v>29</v>
      </c>
      <c r="AK52" s="24" t="s">
        <v>29</v>
      </c>
      <c r="AL52" s="24" t="s">
        <v>29</v>
      </c>
      <c r="AM52" s="24" t="s">
        <v>29</v>
      </c>
      <c r="AN52" s="24" t="s">
        <v>29</v>
      </c>
      <c r="AO52" s="24" t="s">
        <v>29</v>
      </c>
      <c r="AP52" s="24" t="s">
        <v>29</v>
      </c>
      <c r="AQ52" s="24" t="s">
        <v>29</v>
      </c>
      <c r="AR52" s="24" t="s">
        <v>29</v>
      </c>
      <c r="AS52" s="24" t="s">
        <v>29</v>
      </c>
      <c r="AT52" s="24" t="s">
        <v>29</v>
      </c>
      <c r="AU52" s="24" t="s">
        <v>29</v>
      </c>
      <c r="AV52" s="24" t="s">
        <v>29</v>
      </c>
      <c r="AW52" s="24" t="s">
        <v>29</v>
      </c>
      <c r="AX52" s="24" t="s">
        <v>29</v>
      </c>
      <c r="AY52" s="24" t="s">
        <v>29</v>
      </c>
      <c r="AZ52" s="24" t="s">
        <v>29</v>
      </c>
      <c r="BA52" s="24" t="s">
        <v>29</v>
      </c>
      <c r="BB52" s="24" t="s">
        <v>29</v>
      </c>
      <c r="BC52" s="24" t="s">
        <v>29</v>
      </c>
      <c r="BD52" s="24" t="s">
        <v>29</v>
      </c>
      <c r="BE52" s="24" t="s">
        <v>29</v>
      </c>
      <c r="BF52" s="24" t="s">
        <v>29</v>
      </c>
      <c r="BG52" s="24" t="s">
        <v>29</v>
      </c>
      <c r="BH52" s="24" t="s">
        <v>29</v>
      </c>
      <c r="BI52" s="24" t="s">
        <v>29</v>
      </c>
      <c r="BJ52" s="24" t="s">
        <v>29</v>
      </c>
      <c r="BK52" s="24" t="s">
        <v>29</v>
      </c>
      <c r="BL52" s="24" t="s">
        <v>29</v>
      </c>
      <c r="BM52" s="24" t="s">
        <v>29</v>
      </c>
      <c r="BN52" s="24" t="s">
        <v>29</v>
      </c>
      <c r="BO52" s="24" t="s">
        <v>29</v>
      </c>
      <c r="BP52" s="24" t="s">
        <v>29</v>
      </c>
      <c r="BQ52" s="24" t="s">
        <v>29</v>
      </c>
      <c r="BR52" s="24" t="s">
        <v>29</v>
      </c>
      <c r="BS52" s="24" t="s">
        <v>29</v>
      </c>
      <c r="BT52" s="24" t="s">
        <v>29</v>
      </c>
      <c r="BU52" s="24" t="s">
        <v>29</v>
      </c>
      <c r="BV52" s="24" t="s">
        <v>29</v>
      </c>
      <c r="BW52" s="24" t="s">
        <v>29</v>
      </c>
      <c r="BX52" s="24" t="s">
        <v>29</v>
      </c>
      <c r="BY52" s="24" t="s">
        <v>29</v>
      </c>
      <c r="BZ52" s="24" t="s">
        <v>29</v>
      </c>
      <c r="CA52" s="24" t="s">
        <v>29</v>
      </c>
      <c r="CB52" s="24" t="s">
        <v>29</v>
      </c>
    </row>
    <row r="53" spans="2:80" s="1" customFormat="1" ht="13.9" customHeight="1">
      <c r="B53" s="57" t="str">
        <f>Roster_Selection_Men!AJ75&amp;" " &amp; "JV2 "</f>
        <v xml:space="preserve">Lindenwood University JV2 </v>
      </c>
      <c r="C53" s="57" t="str">
        <f>Roster_Selection_Men!AL75</f>
        <v>11-657647</v>
      </c>
      <c r="D53" s="57" t="str">
        <f>Roster_Selection_Men!AM75</f>
        <v>Isaiah Armstrong</v>
      </c>
      <c r="E53" s="58"/>
      <c r="F53" s="1" t="str">
        <f>IF(ISERROR(Individual_Scores_Men_JV!E53), " ", IF(Individual_Scores_Men_JV!E53 = "Yes", "Yes", "  "))</f>
        <v xml:space="preserve">  </v>
      </c>
      <c r="G53" s="24" t="s">
        <v>29</v>
      </c>
      <c r="H53" s="24" t="s">
        <v>29</v>
      </c>
      <c r="I53" s="24" t="s">
        <v>29</v>
      </c>
      <c r="J53" s="24" t="s">
        <v>29</v>
      </c>
      <c r="K53" s="24" t="s">
        <v>29</v>
      </c>
      <c r="L53" s="24" t="s">
        <v>29</v>
      </c>
      <c r="M53" s="24" t="s">
        <v>29</v>
      </c>
      <c r="N53" s="24" t="s">
        <v>29</v>
      </c>
      <c r="O53" s="24" t="s">
        <v>29</v>
      </c>
      <c r="P53" s="24" t="s">
        <v>29</v>
      </c>
      <c r="Q53" s="24" t="s">
        <v>29</v>
      </c>
      <c r="R53" s="24" t="s">
        <v>29</v>
      </c>
      <c r="S53" s="24" t="s">
        <v>29</v>
      </c>
      <c r="T53" s="24" t="s">
        <v>29</v>
      </c>
      <c r="U53" s="24" t="s">
        <v>29</v>
      </c>
      <c r="V53" s="24" t="s">
        <v>29</v>
      </c>
      <c r="W53" s="24" t="s">
        <v>29</v>
      </c>
      <c r="X53" s="24" t="s">
        <v>29</v>
      </c>
      <c r="Y53" s="24" t="s">
        <v>29</v>
      </c>
      <c r="Z53" s="24" t="s">
        <v>29</v>
      </c>
      <c r="AA53" s="24" t="s">
        <v>29</v>
      </c>
      <c r="AB53" s="24" t="s">
        <v>29</v>
      </c>
      <c r="AC53" s="24" t="s">
        <v>29</v>
      </c>
      <c r="AD53" s="24" t="s">
        <v>29</v>
      </c>
      <c r="AE53" s="24" t="s">
        <v>29</v>
      </c>
      <c r="AF53" s="24" t="s">
        <v>29</v>
      </c>
      <c r="AG53" s="24" t="s">
        <v>29</v>
      </c>
      <c r="AH53" s="24" t="s">
        <v>29</v>
      </c>
      <c r="AI53" s="24" t="s">
        <v>29</v>
      </c>
      <c r="AJ53" s="24" t="s">
        <v>29</v>
      </c>
      <c r="AK53" s="24" t="s">
        <v>29</v>
      </c>
      <c r="AL53" s="24" t="s">
        <v>29</v>
      </c>
      <c r="AM53" s="24" t="s">
        <v>29</v>
      </c>
      <c r="AN53" s="24" t="s">
        <v>29</v>
      </c>
      <c r="AO53" s="24" t="s">
        <v>29</v>
      </c>
      <c r="AP53" s="24" t="s">
        <v>29</v>
      </c>
      <c r="AQ53" s="24" t="s">
        <v>29</v>
      </c>
      <c r="AR53" s="24" t="s">
        <v>29</v>
      </c>
      <c r="AS53" s="24" t="s">
        <v>29</v>
      </c>
      <c r="AT53" s="24" t="s">
        <v>29</v>
      </c>
      <c r="AU53" s="24" t="s">
        <v>29</v>
      </c>
      <c r="AV53" s="24" t="s">
        <v>29</v>
      </c>
      <c r="AW53" s="24" t="s">
        <v>29</v>
      </c>
      <c r="AX53" s="24" t="s">
        <v>29</v>
      </c>
      <c r="AY53" s="24" t="s">
        <v>29</v>
      </c>
      <c r="AZ53" s="24" t="s">
        <v>29</v>
      </c>
      <c r="BA53" s="24" t="s">
        <v>29</v>
      </c>
      <c r="BB53" s="24" t="s">
        <v>29</v>
      </c>
      <c r="BC53" s="24" t="s">
        <v>29</v>
      </c>
      <c r="BD53" s="24" t="s">
        <v>29</v>
      </c>
      <c r="BE53" s="24" t="s">
        <v>29</v>
      </c>
      <c r="BF53" s="24" t="s">
        <v>29</v>
      </c>
      <c r="BG53" s="24" t="s">
        <v>29</v>
      </c>
      <c r="BH53" s="24" t="s">
        <v>29</v>
      </c>
      <c r="BI53" s="24" t="s">
        <v>29</v>
      </c>
      <c r="BJ53" s="24" t="s">
        <v>29</v>
      </c>
      <c r="BK53" s="24" t="s">
        <v>29</v>
      </c>
      <c r="BL53" s="24" t="s">
        <v>29</v>
      </c>
      <c r="BM53" s="24" t="s">
        <v>29</v>
      </c>
      <c r="BN53" s="24" t="s">
        <v>29</v>
      </c>
      <c r="BO53" s="24" t="s">
        <v>29</v>
      </c>
      <c r="BP53" s="24" t="s">
        <v>29</v>
      </c>
      <c r="BQ53" s="24" t="s">
        <v>29</v>
      </c>
      <c r="BR53" s="24" t="s">
        <v>29</v>
      </c>
      <c r="BS53" s="24" t="s">
        <v>29</v>
      </c>
      <c r="BT53" s="24" t="s">
        <v>29</v>
      </c>
      <c r="BU53" s="24" t="s">
        <v>29</v>
      </c>
      <c r="BV53" s="24" t="s">
        <v>29</v>
      </c>
      <c r="BW53" s="24" t="s">
        <v>29</v>
      </c>
      <c r="BX53" s="24" t="s">
        <v>29</v>
      </c>
      <c r="BY53" s="24" t="s">
        <v>29</v>
      </c>
      <c r="BZ53" s="24" t="s">
        <v>29</v>
      </c>
      <c r="CA53" s="24" t="s">
        <v>29</v>
      </c>
      <c r="CB53" s="24" t="s">
        <v>29</v>
      </c>
    </row>
    <row r="54" spans="2:80" s="1" customFormat="1" ht="13.9" customHeight="1">
      <c r="B54" s="57" t="str">
        <f>Roster_Selection_Men!AJ76&amp;" " &amp; "JV2 "</f>
        <v xml:space="preserve">Lindenwood University JV2 </v>
      </c>
      <c r="C54" s="57" t="str">
        <f>Roster_Selection_Men!AL76</f>
        <v>11-602754</v>
      </c>
      <c r="D54" s="57" t="str">
        <f>Roster_Selection_Men!AM76</f>
        <v>Jacob Bartosiak</v>
      </c>
      <c r="E54" s="58"/>
      <c r="F54" s="1" t="str">
        <f>IF(ISERROR(Individual_Scores_Men_JV!E54), " ", IF(Individual_Scores_Men_JV!E54 = "Yes", "Yes", "  "))</f>
        <v xml:space="preserve">  </v>
      </c>
      <c r="G54" s="24" t="s">
        <v>29</v>
      </c>
      <c r="H54" s="24" t="s">
        <v>29</v>
      </c>
      <c r="I54" s="24" t="s">
        <v>29</v>
      </c>
      <c r="J54" s="24" t="s">
        <v>29</v>
      </c>
      <c r="K54" s="24" t="s">
        <v>29</v>
      </c>
      <c r="L54" s="24" t="s">
        <v>29</v>
      </c>
      <c r="M54" s="24" t="s">
        <v>29</v>
      </c>
      <c r="N54" s="24" t="s">
        <v>29</v>
      </c>
      <c r="O54" s="24" t="s">
        <v>29</v>
      </c>
      <c r="P54" s="24" t="s">
        <v>29</v>
      </c>
      <c r="Q54" s="24" t="s">
        <v>29</v>
      </c>
      <c r="R54" s="24" t="s">
        <v>29</v>
      </c>
      <c r="S54" s="24" t="s">
        <v>29</v>
      </c>
      <c r="T54" s="24" t="s">
        <v>29</v>
      </c>
      <c r="U54" s="24" t="s">
        <v>29</v>
      </c>
      <c r="V54" s="24" t="s">
        <v>29</v>
      </c>
      <c r="W54" s="24" t="s">
        <v>29</v>
      </c>
      <c r="X54" s="24" t="s">
        <v>29</v>
      </c>
      <c r="Y54" s="24" t="s">
        <v>29</v>
      </c>
      <c r="Z54" s="24" t="s">
        <v>29</v>
      </c>
      <c r="AA54" s="24" t="s">
        <v>29</v>
      </c>
      <c r="AB54" s="24" t="s">
        <v>29</v>
      </c>
      <c r="AC54" s="24" t="s">
        <v>29</v>
      </c>
      <c r="AD54" s="24" t="s">
        <v>29</v>
      </c>
      <c r="AE54" s="24" t="s">
        <v>29</v>
      </c>
      <c r="AF54" s="24" t="s">
        <v>29</v>
      </c>
      <c r="AG54" s="24" t="s">
        <v>29</v>
      </c>
      <c r="AH54" s="24" t="s">
        <v>29</v>
      </c>
      <c r="AI54" s="24" t="s">
        <v>29</v>
      </c>
      <c r="AJ54" s="24" t="s">
        <v>29</v>
      </c>
      <c r="AK54" s="24" t="s">
        <v>29</v>
      </c>
      <c r="AL54" s="24" t="s">
        <v>29</v>
      </c>
      <c r="AM54" s="24" t="s">
        <v>29</v>
      </c>
      <c r="AN54" s="24" t="s">
        <v>29</v>
      </c>
      <c r="AO54" s="24" t="s">
        <v>29</v>
      </c>
      <c r="AP54" s="24" t="s">
        <v>29</v>
      </c>
      <c r="AQ54" s="24" t="s">
        <v>29</v>
      </c>
      <c r="AR54" s="24" t="s">
        <v>29</v>
      </c>
      <c r="AS54" s="24" t="s">
        <v>29</v>
      </c>
      <c r="AT54" s="24" t="s">
        <v>29</v>
      </c>
      <c r="AU54" s="24" t="s">
        <v>29</v>
      </c>
      <c r="AV54" s="24" t="s">
        <v>29</v>
      </c>
      <c r="AW54" s="24" t="s">
        <v>29</v>
      </c>
      <c r="AX54" s="24" t="s">
        <v>29</v>
      </c>
      <c r="AY54" s="24" t="s">
        <v>29</v>
      </c>
      <c r="AZ54" s="24" t="s">
        <v>29</v>
      </c>
      <c r="BA54" s="24" t="s">
        <v>29</v>
      </c>
      <c r="BB54" s="24" t="s">
        <v>29</v>
      </c>
      <c r="BC54" s="24" t="s">
        <v>29</v>
      </c>
      <c r="BD54" s="24" t="s">
        <v>29</v>
      </c>
      <c r="BE54" s="24" t="s">
        <v>29</v>
      </c>
      <c r="BF54" s="24" t="s">
        <v>29</v>
      </c>
      <c r="BG54" s="24" t="s">
        <v>29</v>
      </c>
      <c r="BH54" s="24" t="s">
        <v>29</v>
      </c>
      <c r="BI54" s="24" t="s">
        <v>29</v>
      </c>
      <c r="BJ54" s="24" t="s">
        <v>29</v>
      </c>
      <c r="BK54" s="24" t="s">
        <v>29</v>
      </c>
      <c r="BL54" s="24" t="s">
        <v>29</v>
      </c>
      <c r="BM54" s="24" t="s">
        <v>29</v>
      </c>
      <c r="BN54" s="24" t="s">
        <v>29</v>
      </c>
      <c r="BO54" s="24" t="s">
        <v>29</v>
      </c>
      <c r="BP54" s="24" t="s">
        <v>29</v>
      </c>
      <c r="BQ54" s="24" t="s">
        <v>29</v>
      </c>
      <c r="BR54" s="24" t="s">
        <v>29</v>
      </c>
      <c r="BS54" s="24" t="s">
        <v>29</v>
      </c>
      <c r="BT54" s="24" t="s">
        <v>29</v>
      </c>
      <c r="BU54" s="24" t="s">
        <v>29</v>
      </c>
      <c r="BV54" s="24" t="s">
        <v>29</v>
      </c>
      <c r="BW54" s="24" t="s">
        <v>29</v>
      </c>
      <c r="BX54" s="24" t="s">
        <v>29</v>
      </c>
      <c r="BY54" s="24" t="s">
        <v>29</v>
      </c>
      <c r="BZ54" s="24" t="s">
        <v>29</v>
      </c>
      <c r="CA54" s="24" t="s">
        <v>29</v>
      </c>
      <c r="CB54" s="24" t="s">
        <v>29</v>
      </c>
    </row>
    <row r="55" spans="2:80" s="1" customFormat="1" ht="13.9" customHeight="1">
      <c r="B55" s="57" t="str">
        <f>Roster_Selection_Men!AJ77&amp;" " &amp; "JV2 "</f>
        <v xml:space="preserve">Lindenwood University JV2 </v>
      </c>
      <c r="C55" s="57" t="str">
        <f>Roster_Selection_Men!AL77</f>
        <v>11-645937</v>
      </c>
      <c r="D55" s="57" t="str">
        <f>Roster_Selection_Men!AM77</f>
        <v>Jacob Horton</v>
      </c>
      <c r="E55" s="58"/>
      <c r="F55" s="1" t="str">
        <f>IF(ISERROR(Individual_Scores_Men_JV!E55), " ", IF(Individual_Scores_Men_JV!E55 = "Yes", "Yes", "  "))</f>
        <v xml:space="preserve">  </v>
      </c>
      <c r="G55" s="24" t="s">
        <v>29</v>
      </c>
      <c r="H55" s="24" t="s">
        <v>29</v>
      </c>
      <c r="I55" s="24" t="s">
        <v>29</v>
      </c>
      <c r="J55" s="24" t="s">
        <v>29</v>
      </c>
      <c r="K55" s="24" t="s">
        <v>29</v>
      </c>
      <c r="L55" s="24" t="s">
        <v>29</v>
      </c>
      <c r="M55" s="24" t="s">
        <v>29</v>
      </c>
      <c r="N55" s="24" t="s">
        <v>29</v>
      </c>
      <c r="O55" s="24" t="s">
        <v>29</v>
      </c>
      <c r="P55" s="24" t="s">
        <v>29</v>
      </c>
      <c r="Q55" s="24" t="s">
        <v>29</v>
      </c>
      <c r="R55" s="24" t="s">
        <v>29</v>
      </c>
      <c r="S55" s="24" t="s">
        <v>29</v>
      </c>
      <c r="T55" s="24" t="s">
        <v>29</v>
      </c>
      <c r="U55" s="24" t="s">
        <v>29</v>
      </c>
      <c r="V55" s="24" t="s">
        <v>29</v>
      </c>
      <c r="W55" s="24" t="s">
        <v>29</v>
      </c>
      <c r="X55" s="24" t="s">
        <v>29</v>
      </c>
      <c r="Y55" s="24" t="s">
        <v>29</v>
      </c>
      <c r="Z55" s="24" t="s">
        <v>29</v>
      </c>
      <c r="AA55" s="24" t="s">
        <v>29</v>
      </c>
      <c r="AB55" s="24" t="s">
        <v>29</v>
      </c>
      <c r="AC55" s="24" t="s">
        <v>29</v>
      </c>
      <c r="AD55" s="24" t="s">
        <v>29</v>
      </c>
      <c r="AE55" s="24" t="s">
        <v>29</v>
      </c>
      <c r="AF55" s="24" t="s">
        <v>29</v>
      </c>
      <c r="AG55" s="24" t="s">
        <v>29</v>
      </c>
      <c r="AH55" s="24" t="s">
        <v>29</v>
      </c>
      <c r="AI55" s="24" t="s">
        <v>29</v>
      </c>
      <c r="AJ55" s="24" t="s">
        <v>29</v>
      </c>
      <c r="AK55" s="24" t="s">
        <v>29</v>
      </c>
      <c r="AL55" s="24" t="s">
        <v>29</v>
      </c>
      <c r="AM55" s="24" t="s">
        <v>29</v>
      </c>
      <c r="AN55" s="24" t="s">
        <v>29</v>
      </c>
      <c r="AO55" s="24" t="s">
        <v>29</v>
      </c>
      <c r="AP55" s="24" t="s">
        <v>29</v>
      </c>
      <c r="AQ55" s="24" t="s">
        <v>29</v>
      </c>
      <c r="AR55" s="24" t="s">
        <v>29</v>
      </c>
      <c r="AS55" s="24" t="s">
        <v>29</v>
      </c>
      <c r="AT55" s="24" t="s">
        <v>29</v>
      </c>
      <c r="AU55" s="24" t="s">
        <v>29</v>
      </c>
      <c r="AV55" s="24" t="s">
        <v>29</v>
      </c>
      <c r="AW55" s="24" t="s">
        <v>29</v>
      </c>
      <c r="AX55" s="24" t="s">
        <v>29</v>
      </c>
      <c r="AY55" s="24" t="s">
        <v>29</v>
      </c>
      <c r="AZ55" s="24" t="s">
        <v>29</v>
      </c>
      <c r="BA55" s="24" t="s">
        <v>29</v>
      </c>
      <c r="BB55" s="24" t="s">
        <v>29</v>
      </c>
      <c r="BC55" s="24" t="s">
        <v>29</v>
      </c>
      <c r="BD55" s="24" t="s">
        <v>29</v>
      </c>
      <c r="BE55" s="24" t="s">
        <v>29</v>
      </c>
      <c r="BF55" s="24" t="s">
        <v>29</v>
      </c>
      <c r="BG55" s="24" t="s">
        <v>29</v>
      </c>
      <c r="BH55" s="24" t="s">
        <v>29</v>
      </c>
      <c r="BI55" s="24" t="s">
        <v>29</v>
      </c>
      <c r="BJ55" s="24" t="s">
        <v>29</v>
      </c>
      <c r="BK55" s="24" t="s">
        <v>29</v>
      </c>
      <c r="BL55" s="24" t="s">
        <v>29</v>
      </c>
      <c r="BM55" s="24" t="s">
        <v>29</v>
      </c>
      <c r="BN55" s="24" t="s">
        <v>29</v>
      </c>
      <c r="BO55" s="24" t="s">
        <v>29</v>
      </c>
      <c r="BP55" s="24" t="s">
        <v>29</v>
      </c>
      <c r="BQ55" s="24" t="s">
        <v>29</v>
      </c>
      <c r="BR55" s="24" t="s">
        <v>29</v>
      </c>
      <c r="BS55" s="24" t="s">
        <v>29</v>
      </c>
      <c r="BT55" s="24" t="s">
        <v>29</v>
      </c>
      <c r="BU55" s="24" t="s">
        <v>29</v>
      </c>
      <c r="BV55" s="24" t="s">
        <v>29</v>
      </c>
      <c r="BW55" s="24" t="s">
        <v>29</v>
      </c>
      <c r="BX55" s="24" t="s">
        <v>29</v>
      </c>
      <c r="BY55" s="24" t="s">
        <v>29</v>
      </c>
      <c r="BZ55" s="24" t="s">
        <v>29</v>
      </c>
      <c r="CA55" s="24" t="s">
        <v>29</v>
      </c>
      <c r="CB55" s="24" t="s">
        <v>29</v>
      </c>
    </row>
    <row r="56" spans="2:80" s="1" customFormat="1" ht="13.9" customHeight="1">
      <c r="B56" s="57" t="str">
        <f>Roster_Selection_Men!AJ78&amp;" " &amp; "JV2 "</f>
        <v xml:space="preserve">Lindenwood University JV2 </v>
      </c>
      <c r="C56" s="57" t="str">
        <f>Roster_Selection_Men!AL78</f>
        <v>11-471496</v>
      </c>
      <c r="D56" s="57" t="str">
        <f>Roster_Selection_Men!AM78</f>
        <v>Kaden Lansford</v>
      </c>
      <c r="E56" s="58"/>
      <c r="F56" s="1" t="str">
        <f>IF(ISERROR(Individual_Scores_Men_JV!E56), " ", IF(Individual_Scores_Men_JV!E56 = "Yes", "Yes", "  "))</f>
        <v xml:space="preserve">  </v>
      </c>
      <c r="G56" s="24" t="s">
        <v>29</v>
      </c>
      <c r="H56" s="24" t="s">
        <v>29</v>
      </c>
      <c r="I56" s="24" t="s">
        <v>29</v>
      </c>
      <c r="J56" s="24" t="s">
        <v>29</v>
      </c>
      <c r="K56" s="24" t="s">
        <v>29</v>
      </c>
      <c r="L56" s="24" t="s">
        <v>29</v>
      </c>
      <c r="M56" s="24" t="s">
        <v>29</v>
      </c>
      <c r="N56" s="24" t="s">
        <v>29</v>
      </c>
      <c r="O56" s="24" t="s">
        <v>29</v>
      </c>
      <c r="P56" s="24" t="s">
        <v>29</v>
      </c>
      <c r="Q56" s="24" t="s">
        <v>29</v>
      </c>
      <c r="R56" s="24" t="s">
        <v>29</v>
      </c>
      <c r="S56" s="24" t="s">
        <v>29</v>
      </c>
      <c r="T56" s="24" t="s">
        <v>29</v>
      </c>
      <c r="U56" s="24" t="s">
        <v>29</v>
      </c>
      <c r="V56" s="24" t="s">
        <v>29</v>
      </c>
      <c r="W56" s="24" t="s">
        <v>29</v>
      </c>
      <c r="X56" s="24" t="s">
        <v>29</v>
      </c>
      <c r="Y56" s="24" t="s">
        <v>29</v>
      </c>
      <c r="Z56" s="24" t="s">
        <v>29</v>
      </c>
      <c r="AA56" s="24" t="s">
        <v>29</v>
      </c>
      <c r="AB56" s="24" t="s">
        <v>29</v>
      </c>
      <c r="AC56" s="24" t="s">
        <v>29</v>
      </c>
      <c r="AD56" s="24" t="s">
        <v>29</v>
      </c>
      <c r="AE56" s="24" t="s">
        <v>29</v>
      </c>
      <c r="AF56" s="24" t="s">
        <v>29</v>
      </c>
      <c r="AG56" s="24" t="s">
        <v>29</v>
      </c>
      <c r="AH56" s="24" t="s">
        <v>29</v>
      </c>
      <c r="AI56" s="24" t="s">
        <v>29</v>
      </c>
      <c r="AJ56" s="24" t="s">
        <v>29</v>
      </c>
      <c r="AK56" s="24" t="s">
        <v>29</v>
      </c>
      <c r="AL56" s="24" t="s">
        <v>29</v>
      </c>
      <c r="AM56" s="24" t="s">
        <v>29</v>
      </c>
      <c r="AN56" s="24" t="s">
        <v>29</v>
      </c>
      <c r="AO56" s="24" t="s">
        <v>29</v>
      </c>
      <c r="AP56" s="24" t="s">
        <v>29</v>
      </c>
      <c r="AQ56" s="24" t="s">
        <v>29</v>
      </c>
      <c r="AR56" s="24" t="s">
        <v>29</v>
      </c>
      <c r="AS56" s="24" t="s">
        <v>29</v>
      </c>
      <c r="AT56" s="24" t="s">
        <v>29</v>
      </c>
      <c r="AU56" s="24" t="s">
        <v>29</v>
      </c>
      <c r="AV56" s="24" t="s">
        <v>29</v>
      </c>
      <c r="AW56" s="24" t="s">
        <v>29</v>
      </c>
      <c r="AX56" s="24" t="s">
        <v>29</v>
      </c>
      <c r="AY56" s="24" t="s">
        <v>29</v>
      </c>
      <c r="AZ56" s="24" t="s">
        <v>29</v>
      </c>
      <c r="BA56" s="24" t="s">
        <v>29</v>
      </c>
      <c r="BB56" s="24" t="s">
        <v>29</v>
      </c>
      <c r="BC56" s="24" t="s">
        <v>29</v>
      </c>
      <c r="BD56" s="24" t="s">
        <v>29</v>
      </c>
      <c r="BE56" s="24" t="s">
        <v>29</v>
      </c>
      <c r="BF56" s="24" t="s">
        <v>29</v>
      </c>
      <c r="BG56" s="24" t="s">
        <v>29</v>
      </c>
      <c r="BH56" s="24" t="s">
        <v>29</v>
      </c>
      <c r="BI56" s="24" t="s">
        <v>29</v>
      </c>
      <c r="BJ56" s="24" t="s">
        <v>29</v>
      </c>
      <c r="BK56" s="24" t="s">
        <v>29</v>
      </c>
      <c r="BL56" s="24" t="s">
        <v>29</v>
      </c>
      <c r="BM56" s="24" t="s">
        <v>29</v>
      </c>
      <c r="BN56" s="24" t="s">
        <v>29</v>
      </c>
      <c r="BO56" s="24" t="s">
        <v>29</v>
      </c>
      <c r="BP56" s="24" t="s">
        <v>29</v>
      </c>
      <c r="BQ56" s="24" t="s">
        <v>29</v>
      </c>
      <c r="BR56" s="24" t="s">
        <v>29</v>
      </c>
      <c r="BS56" s="24" t="s">
        <v>29</v>
      </c>
      <c r="BT56" s="24" t="s">
        <v>29</v>
      </c>
      <c r="BU56" s="24" t="s">
        <v>29</v>
      </c>
      <c r="BV56" s="24" t="s">
        <v>29</v>
      </c>
      <c r="BW56" s="24" t="s">
        <v>29</v>
      </c>
      <c r="BX56" s="24" t="s">
        <v>29</v>
      </c>
      <c r="BY56" s="24" t="s">
        <v>29</v>
      </c>
      <c r="BZ56" s="24" t="s">
        <v>29</v>
      </c>
      <c r="CA56" s="24" t="s">
        <v>29</v>
      </c>
      <c r="CB56" s="24" t="s">
        <v>29</v>
      </c>
    </row>
    <row r="57" spans="2:80" s="1" customFormat="1" ht="15.75" customHeight="1">
      <c r="B57" s="57" t="str">
        <f>Roster_Selection_Men!AJ79&amp;" " &amp; "JV2 "</f>
        <v xml:space="preserve">Lindenwood University JV2 </v>
      </c>
      <c r="C57" s="57" t="str">
        <f>Roster_Selection_Men!AL79</f>
        <v>18-38433</v>
      </c>
      <c r="D57" s="57" t="str">
        <f>Roster_Selection_Men!AM79</f>
        <v>Marcus Jones</v>
      </c>
      <c r="E57" s="58"/>
      <c r="F57" s="1" t="str">
        <f>IF(ISERROR(Individual_Scores_Men_JV!E57), " ", IF(Individual_Scores_Men_JV!E57 = "Yes", "Yes", "  "))</f>
        <v xml:space="preserve">  </v>
      </c>
      <c r="G57" s="24" t="s">
        <v>29</v>
      </c>
      <c r="H57" s="24" t="s">
        <v>29</v>
      </c>
      <c r="I57" s="24" t="s">
        <v>29</v>
      </c>
      <c r="J57" s="24" t="s">
        <v>29</v>
      </c>
      <c r="K57" s="24" t="s">
        <v>29</v>
      </c>
      <c r="L57" s="24" t="s">
        <v>29</v>
      </c>
      <c r="M57" s="24" t="s">
        <v>29</v>
      </c>
      <c r="N57" s="24" t="s">
        <v>29</v>
      </c>
      <c r="O57" s="24" t="s">
        <v>29</v>
      </c>
      <c r="P57" s="24" t="s">
        <v>29</v>
      </c>
      <c r="Q57" s="24" t="s">
        <v>29</v>
      </c>
      <c r="R57" s="24" t="s">
        <v>29</v>
      </c>
      <c r="S57" s="24" t="s">
        <v>29</v>
      </c>
      <c r="T57" s="24" t="s">
        <v>29</v>
      </c>
      <c r="U57" s="24" t="s">
        <v>29</v>
      </c>
      <c r="V57" s="24" t="s">
        <v>29</v>
      </c>
      <c r="W57" s="24" t="s">
        <v>29</v>
      </c>
      <c r="X57" s="24" t="s">
        <v>29</v>
      </c>
      <c r="Y57" s="24" t="s">
        <v>29</v>
      </c>
      <c r="Z57" s="24" t="s">
        <v>29</v>
      </c>
      <c r="AA57" s="24" t="s">
        <v>29</v>
      </c>
      <c r="AB57" s="24" t="s">
        <v>29</v>
      </c>
      <c r="AC57" s="24" t="s">
        <v>29</v>
      </c>
      <c r="AD57" s="24" t="s">
        <v>29</v>
      </c>
      <c r="AE57" s="24" t="s">
        <v>29</v>
      </c>
      <c r="AF57" s="24" t="s">
        <v>29</v>
      </c>
      <c r="AG57" s="24" t="s">
        <v>29</v>
      </c>
      <c r="AH57" s="24" t="s">
        <v>29</v>
      </c>
      <c r="AI57" s="24" t="s">
        <v>29</v>
      </c>
      <c r="AJ57" s="24" t="s">
        <v>29</v>
      </c>
      <c r="AK57" s="24" t="s">
        <v>29</v>
      </c>
      <c r="AL57" s="24" t="s">
        <v>29</v>
      </c>
      <c r="AM57" s="24" t="s">
        <v>29</v>
      </c>
      <c r="AN57" s="24" t="s">
        <v>29</v>
      </c>
      <c r="AO57" s="24" t="s">
        <v>29</v>
      </c>
      <c r="AP57" s="24" t="s">
        <v>29</v>
      </c>
      <c r="AQ57" s="24" t="s">
        <v>29</v>
      </c>
      <c r="AR57" s="24" t="s">
        <v>29</v>
      </c>
      <c r="AS57" s="24" t="s">
        <v>29</v>
      </c>
      <c r="AT57" s="24" t="s">
        <v>29</v>
      </c>
      <c r="AU57" s="24" t="s">
        <v>29</v>
      </c>
      <c r="AV57" s="24" t="s">
        <v>29</v>
      </c>
      <c r="AW57" s="24" t="s">
        <v>29</v>
      </c>
      <c r="AX57" s="24" t="s">
        <v>29</v>
      </c>
      <c r="AY57" s="24" t="s">
        <v>29</v>
      </c>
      <c r="AZ57" s="24" t="s">
        <v>29</v>
      </c>
      <c r="BA57" s="24" t="s">
        <v>29</v>
      </c>
      <c r="BB57" s="24" t="s">
        <v>29</v>
      </c>
      <c r="BC57" s="24" t="s">
        <v>29</v>
      </c>
      <c r="BD57" s="24" t="s">
        <v>29</v>
      </c>
      <c r="BE57" s="24" t="s">
        <v>29</v>
      </c>
      <c r="BF57" s="24" t="s">
        <v>29</v>
      </c>
      <c r="BG57" s="24" t="s">
        <v>29</v>
      </c>
      <c r="BH57" s="24" t="s">
        <v>29</v>
      </c>
      <c r="BI57" s="24" t="s">
        <v>29</v>
      </c>
      <c r="BJ57" s="24" t="s">
        <v>29</v>
      </c>
      <c r="BK57" s="24" t="s">
        <v>29</v>
      </c>
      <c r="BL57" s="24" t="s">
        <v>29</v>
      </c>
      <c r="BM57" s="24" t="s">
        <v>29</v>
      </c>
      <c r="BN57" s="24" t="s">
        <v>29</v>
      </c>
      <c r="BO57" s="24" t="s">
        <v>29</v>
      </c>
      <c r="BP57" s="24" t="s">
        <v>29</v>
      </c>
      <c r="BQ57" s="24" t="s">
        <v>29</v>
      </c>
      <c r="BR57" s="24" t="s">
        <v>29</v>
      </c>
      <c r="BS57" s="24" t="s">
        <v>29</v>
      </c>
      <c r="BT57" s="24" t="s">
        <v>29</v>
      </c>
      <c r="BU57" s="24" t="s">
        <v>29</v>
      </c>
      <c r="BV57" s="24" t="s">
        <v>29</v>
      </c>
      <c r="BW57" s="24" t="s">
        <v>29</v>
      </c>
      <c r="BX57" s="24" t="s">
        <v>29</v>
      </c>
      <c r="BY57" s="24" t="s">
        <v>29</v>
      </c>
      <c r="BZ57" s="24" t="s">
        <v>29</v>
      </c>
      <c r="CA57" s="24" t="s">
        <v>29</v>
      </c>
      <c r="CB57" s="24" t="s">
        <v>29</v>
      </c>
    </row>
    <row r="58" spans="2:80" s="1" customFormat="1" ht="13.9" customHeight="1">
      <c r="B58" s="57" t="str">
        <f>Roster_Selection_Men!AJ80&amp;" " &amp; "JV2 "</f>
        <v xml:space="preserve">Lindenwood University JV2 </v>
      </c>
      <c r="C58" s="57" t="str">
        <f>Roster_Selection_Men!AL80</f>
        <v>11-81006</v>
      </c>
      <c r="D58" s="57" t="str">
        <f>Roster_Selection_Men!AM80</f>
        <v>Zachary Ludwig</v>
      </c>
      <c r="E58" s="58"/>
      <c r="F58" s="1" t="str">
        <f>IF(ISERROR(Individual_Scores_Men_JV!E58), " ", IF(Individual_Scores_Men_JV!E58 = "Yes", "Yes", "  "))</f>
        <v xml:space="preserve">  </v>
      </c>
      <c r="G58" s="24" t="s">
        <v>29</v>
      </c>
      <c r="H58" s="24" t="s">
        <v>29</v>
      </c>
      <c r="I58" s="24" t="s">
        <v>29</v>
      </c>
      <c r="J58" s="24" t="s">
        <v>29</v>
      </c>
      <c r="K58" s="24" t="s">
        <v>29</v>
      </c>
      <c r="L58" s="24" t="s">
        <v>29</v>
      </c>
      <c r="M58" s="24" t="s">
        <v>29</v>
      </c>
      <c r="N58" s="24" t="s">
        <v>29</v>
      </c>
      <c r="O58" s="24" t="s">
        <v>29</v>
      </c>
      <c r="P58" s="24" t="s">
        <v>29</v>
      </c>
      <c r="Q58" s="24" t="s">
        <v>29</v>
      </c>
      <c r="R58" s="24" t="s">
        <v>29</v>
      </c>
      <c r="S58" s="24" t="s">
        <v>29</v>
      </c>
      <c r="T58" s="24" t="s">
        <v>29</v>
      </c>
      <c r="U58" s="24" t="s">
        <v>29</v>
      </c>
      <c r="V58" s="24" t="s">
        <v>29</v>
      </c>
      <c r="W58" s="24" t="s">
        <v>29</v>
      </c>
      <c r="X58" s="24" t="s">
        <v>29</v>
      </c>
      <c r="Y58" s="24" t="s">
        <v>29</v>
      </c>
      <c r="Z58" s="24" t="s">
        <v>29</v>
      </c>
      <c r="AA58" s="24" t="s">
        <v>29</v>
      </c>
      <c r="AB58" s="24" t="s">
        <v>29</v>
      </c>
      <c r="AC58" s="24" t="s">
        <v>29</v>
      </c>
      <c r="AD58" s="24" t="s">
        <v>29</v>
      </c>
      <c r="AE58" s="24" t="s">
        <v>29</v>
      </c>
      <c r="AF58" s="24" t="s">
        <v>29</v>
      </c>
      <c r="AG58" s="24" t="s">
        <v>29</v>
      </c>
      <c r="AH58" s="24" t="s">
        <v>29</v>
      </c>
      <c r="AI58" s="24" t="s">
        <v>29</v>
      </c>
      <c r="AJ58" s="24" t="s">
        <v>29</v>
      </c>
      <c r="AK58" s="24" t="s">
        <v>29</v>
      </c>
      <c r="AL58" s="24" t="s">
        <v>29</v>
      </c>
      <c r="AM58" s="24" t="s">
        <v>29</v>
      </c>
      <c r="AN58" s="24" t="s">
        <v>29</v>
      </c>
      <c r="AO58" s="24" t="s">
        <v>29</v>
      </c>
      <c r="AP58" s="24" t="s">
        <v>29</v>
      </c>
      <c r="AQ58" s="24" t="s">
        <v>29</v>
      </c>
      <c r="AR58" s="24" t="s">
        <v>29</v>
      </c>
      <c r="AS58" s="24" t="s">
        <v>29</v>
      </c>
      <c r="AT58" s="24" t="s">
        <v>29</v>
      </c>
      <c r="AU58" s="24" t="s">
        <v>29</v>
      </c>
      <c r="AV58" s="24" t="s">
        <v>29</v>
      </c>
      <c r="AW58" s="24" t="s">
        <v>29</v>
      </c>
      <c r="AX58" s="24" t="s">
        <v>29</v>
      </c>
      <c r="AY58" s="24" t="s">
        <v>29</v>
      </c>
      <c r="AZ58" s="24" t="s">
        <v>29</v>
      </c>
      <c r="BA58" s="24" t="s">
        <v>29</v>
      </c>
      <c r="BB58" s="24" t="s">
        <v>29</v>
      </c>
      <c r="BC58" s="24" t="s">
        <v>29</v>
      </c>
      <c r="BD58" s="24" t="s">
        <v>29</v>
      </c>
      <c r="BE58" s="24" t="s">
        <v>29</v>
      </c>
      <c r="BF58" s="24" t="s">
        <v>29</v>
      </c>
      <c r="BG58" s="24" t="s">
        <v>29</v>
      </c>
      <c r="BH58" s="24" t="s">
        <v>29</v>
      </c>
      <c r="BI58" s="24" t="s">
        <v>29</v>
      </c>
      <c r="BJ58" s="24" t="s">
        <v>29</v>
      </c>
      <c r="BK58" s="24" t="s">
        <v>29</v>
      </c>
      <c r="BL58" s="24" t="s">
        <v>29</v>
      </c>
      <c r="BM58" s="24" t="s">
        <v>29</v>
      </c>
      <c r="BN58" s="24" t="s">
        <v>29</v>
      </c>
      <c r="BO58" s="24" t="s">
        <v>29</v>
      </c>
      <c r="BP58" s="24" t="s">
        <v>29</v>
      </c>
      <c r="BQ58" s="24" t="s">
        <v>29</v>
      </c>
      <c r="BR58" s="24" t="s">
        <v>29</v>
      </c>
      <c r="BS58" s="24" t="s">
        <v>29</v>
      </c>
      <c r="BT58" s="24" t="s">
        <v>29</v>
      </c>
      <c r="BU58" s="24" t="s">
        <v>29</v>
      </c>
      <c r="BV58" s="24" t="s">
        <v>29</v>
      </c>
      <c r="BW58" s="24" t="s">
        <v>29</v>
      </c>
      <c r="BX58" s="24" t="s">
        <v>29</v>
      </c>
      <c r="BY58" s="24" t="s">
        <v>29</v>
      </c>
      <c r="BZ58" s="24" t="s">
        <v>29</v>
      </c>
      <c r="CA58" s="24" t="s">
        <v>29</v>
      </c>
      <c r="CB58" s="24" t="s">
        <v>29</v>
      </c>
    </row>
    <row r="59" spans="2:80" s="1" customFormat="1" ht="13.9" customHeight="1">
      <c r="B59" s="57" t="s">
        <v>786</v>
      </c>
      <c r="C59" s="59" t="str">
        <f>Individual_Scores_Men_JV!C59</f>
        <v/>
      </c>
      <c r="D59" s="60" t="str">
        <f>Individual_Scores_Men_JV!D59</f>
        <v/>
      </c>
      <c r="E59" s="58"/>
      <c r="F59" s="13"/>
      <c r="G59" s="24" t="s">
        <v>29</v>
      </c>
      <c r="H59" s="24" t="s">
        <v>29</v>
      </c>
      <c r="I59" s="24" t="s">
        <v>29</v>
      </c>
      <c r="J59" s="24" t="s">
        <v>29</v>
      </c>
      <c r="K59" s="24" t="s">
        <v>29</v>
      </c>
      <c r="L59" s="24" t="s">
        <v>29</v>
      </c>
      <c r="M59" s="24" t="s">
        <v>29</v>
      </c>
      <c r="N59" s="24" t="s">
        <v>29</v>
      </c>
      <c r="O59" s="24" t="s">
        <v>29</v>
      </c>
      <c r="P59" s="24" t="s">
        <v>29</v>
      </c>
      <c r="Q59" s="24" t="s">
        <v>29</v>
      </c>
      <c r="R59" s="24" t="s">
        <v>29</v>
      </c>
      <c r="S59" s="24" t="s">
        <v>29</v>
      </c>
      <c r="T59" s="24" t="s">
        <v>29</v>
      </c>
      <c r="U59" s="24" t="s">
        <v>29</v>
      </c>
      <c r="V59" s="24" t="s">
        <v>29</v>
      </c>
      <c r="W59" s="24" t="s">
        <v>29</v>
      </c>
      <c r="X59" s="24" t="s">
        <v>29</v>
      </c>
      <c r="Y59" s="24" t="s">
        <v>29</v>
      </c>
      <c r="Z59" s="24" t="s">
        <v>29</v>
      </c>
      <c r="AA59" s="24" t="s">
        <v>29</v>
      </c>
      <c r="AB59" s="24" t="s">
        <v>29</v>
      </c>
      <c r="AC59" s="24" t="s">
        <v>29</v>
      </c>
      <c r="AD59" s="24" t="s">
        <v>29</v>
      </c>
      <c r="AE59" s="24" t="s">
        <v>29</v>
      </c>
      <c r="AF59" s="24" t="s">
        <v>29</v>
      </c>
      <c r="AG59" s="24" t="s">
        <v>29</v>
      </c>
      <c r="AH59" s="24" t="s">
        <v>29</v>
      </c>
      <c r="AI59" s="24" t="s">
        <v>29</v>
      </c>
      <c r="AJ59" s="24" t="s">
        <v>29</v>
      </c>
      <c r="AK59" s="24" t="s">
        <v>29</v>
      </c>
      <c r="AL59" s="24" t="s">
        <v>29</v>
      </c>
      <c r="AM59" s="24" t="s">
        <v>29</v>
      </c>
      <c r="AN59" s="24" t="s">
        <v>29</v>
      </c>
      <c r="AO59" s="24" t="s">
        <v>29</v>
      </c>
      <c r="AP59" s="24" t="s">
        <v>29</v>
      </c>
      <c r="AQ59" s="24" t="s">
        <v>29</v>
      </c>
      <c r="AR59" s="24" t="s">
        <v>29</v>
      </c>
      <c r="AS59" s="24" t="s">
        <v>29</v>
      </c>
      <c r="AT59" s="24" t="s">
        <v>29</v>
      </c>
      <c r="AU59" s="24" t="s">
        <v>29</v>
      </c>
      <c r="AV59" s="24" t="s">
        <v>29</v>
      </c>
      <c r="AW59" s="24" t="s">
        <v>29</v>
      </c>
      <c r="AX59" s="24" t="s">
        <v>29</v>
      </c>
      <c r="AY59" s="24" t="s">
        <v>29</v>
      </c>
      <c r="AZ59" s="24" t="s">
        <v>29</v>
      </c>
      <c r="BA59" s="24" t="s">
        <v>29</v>
      </c>
      <c r="BB59" s="24" t="s">
        <v>29</v>
      </c>
      <c r="BC59" s="24" t="s">
        <v>29</v>
      </c>
      <c r="BD59" s="24" t="s">
        <v>29</v>
      </c>
      <c r="BE59" s="24" t="s">
        <v>29</v>
      </c>
      <c r="BF59" s="24" t="s">
        <v>29</v>
      </c>
      <c r="BG59" s="24" t="s">
        <v>29</v>
      </c>
      <c r="BH59" s="24" t="s">
        <v>29</v>
      </c>
      <c r="BI59" s="24" t="s">
        <v>29</v>
      </c>
      <c r="BJ59" s="24" t="s">
        <v>29</v>
      </c>
      <c r="BK59" s="24" t="s">
        <v>29</v>
      </c>
      <c r="BL59" s="24" t="s">
        <v>29</v>
      </c>
      <c r="BM59" s="24" t="s">
        <v>29</v>
      </c>
      <c r="BN59" s="24" t="s">
        <v>29</v>
      </c>
      <c r="BO59" s="24" t="s">
        <v>29</v>
      </c>
      <c r="BP59" s="24" t="s">
        <v>29</v>
      </c>
      <c r="BQ59" s="24" t="s">
        <v>29</v>
      </c>
      <c r="BR59" s="24" t="s">
        <v>29</v>
      </c>
      <c r="BS59" s="24" t="s">
        <v>29</v>
      </c>
      <c r="BT59" s="24" t="s">
        <v>29</v>
      </c>
      <c r="BU59" s="24" t="s">
        <v>29</v>
      </c>
      <c r="BV59" s="24" t="s">
        <v>29</v>
      </c>
      <c r="BW59" s="24" t="s">
        <v>29</v>
      </c>
      <c r="BX59" s="24" t="s">
        <v>29</v>
      </c>
      <c r="BY59" s="24" t="s">
        <v>29</v>
      </c>
      <c r="BZ59" s="24" t="s">
        <v>29</v>
      </c>
      <c r="CA59" s="24" t="s">
        <v>29</v>
      </c>
      <c r="CB59" s="24" t="s">
        <v>29</v>
      </c>
    </row>
    <row r="60" spans="2:80" s="1" customFormat="1" ht="13.9" customHeight="1">
      <c r="B60" s="57" t="s">
        <v>786</v>
      </c>
      <c r="C60" s="59" t="str">
        <f>Individual_Scores_Men_JV!C60</f>
        <v/>
      </c>
      <c r="D60" s="60" t="str">
        <f>Individual_Scores_Men_JV!D60</f>
        <v/>
      </c>
      <c r="E60" s="58"/>
      <c r="F60" s="13"/>
      <c r="G60" s="24" t="s">
        <v>29</v>
      </c>
      <c r="H60" s="24" t="s">
        <v>29</v>
      </c>
      <c r="I60" s="24" t="s">
        <v>29</v>
      </c>
      <c r="J60" s="24" t="s">
        <v>29</v>
      </c>
      <c r="K60" s="24" t="s">
        <v>29</v>
      </c>
      <c r="L60" s="24" t="s">
        <v>29</v>
      </c>
      <c r="M60" s="24" t="s">
        <v>29</v>
      </c>
      <c r="N60" s="24" t="s">
        <v>29</v>
      </c>
      <c r="O60" s="24" t="s">
        <v>29</v>
      </c>
      <c r="P60" s="24" t="s">
        <v>29</v>
      </c>
      <c r="Q60" s="24" t="s">
        <v>29</v>
      </c>
      <c r="R60" s="24" t="s">
        <v>29</v>
      </c>
      <c r="S60" s="24" t="s">
        <v>29</v>
      </c>
      <c r="T60" s="24" t="s">
        <v>29</v>
      </c>
      <c r="U60" s="24" t="s">
        <v>29</v>
      </c>
      <c r="V60" s="24" t="s">
        <v>29</v>
      </c>
      <c r="W60" s="24" t="s">
        <v>29</v>
      </c>
      <c r="X60" s="24" t="s">
        <v>29</v>
      </c>
      <c r="Y60" s="24" t="s">
        <v>29</v>
      </c>
      <c r="Z60" s="24" t="s">
        <v>29</v>
      </c>
      <c r="AA60" s="24" t="s">
        <v>29</v>
      </c>
      <c r="AB60" s="24" t="s">
        <v>29</v>
      </c>
      <c r="AC60" s="24" t="s">
        <v>29</v>
      </c>
      <c r="AD60" s="24" t="s">
        <v>29</v>
      </c>
      <c r="AE60" s="24" t="s">
        <v>29</v>
      </c>
      <c r="AF60" s="24" t="s">
        <v>29</v>
      </c>
      <c r="AG60" s="24" t="s">
        <v>29</v>
      </c>
      <c r="AH60" s="24" t="s">
        <v>29</v>
      </c>
      <c r="AI60" s="24" t="s">
        <v>29</v>
      </c>
      <c r="AJ60" s="24" t="s">
        <v>29</v>
      </c>
      <c r="AK60" s="24" t="s">
        <v>29</v>
      </c>
      <c r="AL60" s="24" t="s">
        <v>29</v>
      </c>
      <c r="AM60" s="24" t="s">
        <v>29</v>
      </c>
      <c r="AN60" s="24" t="s">
        <v>29</v>
      </c>
      <c r="AO60" s="24" t="s">
        <v>29</v>
      </c>
      <c r="AP60" s="24" t="s">
        <v>29</v>
      </c>
      <c r="AQ60" s="24" t="s">
        <v>29</v>
      </c>
      <c r="AR60" s="24" t="s">
        <v>29</v>
      </c>
      <c r="AS60" s="24" t="s">
        <v>29</v>
      </c>
      <c r="AT60" s="24" t="s">
        <v>29</v>
      </c>
      <c r="AU60" s="24" t="s">
        <v>29</v>
      </c>
      <c r="AV60" s="24" t="s">
        <v>29</v>
      </c>
      <c r="AW60" s="24" t="s">
        <v>29</v>
      </c>
      <c r="AX60" s="24" t="s">
        <v>29</v>
      </c>
      <c r="AY60" s="24" t="s">
        <v>29</v>
      </c>
      <c r="AZ60" s="24" t="s">
        <v>29</v>
      </c>
      <c r="BA60" s="24" t="s">
        <v>29</v>
      </c>
      <c r="BB60" s="24" t="s">
        <v>29</v>
      </c>
      <c r="BC60" s="24" t="s">
        <v>29</v>
      </c>
      <c r="BD60" s="24" t="s">
        <v>29</v>
      </c>
      <c r="BE60" s="24" t="s">
        <v>29</v>
      </c>
      <c r="BF60" s="24" t="s">
        <v>29</v>
      </c>
      <c r="BG60" s="24" t="s">
        <v>29</v>
      </c>
      <c r="BH60" s="24" t="s">
        <v>29</v>
      </c>
      <c r="BI60" s="24" t="s">
        <v>29</v>
      </c>
      <c r="BJ60" s="24" t="s">
        <v>29</v>
      </c>
      <c r="BK60" s="24" t="s">
        <v>29</v>
      </c>
      <c r="BL60" s="24" t="s">
        <v>29</v>
      </c>
      <c r="BM60" s="24" t="s">
        <v>29</v>
      </c>
      <c r="BN60" s="24" t="s">
        <v>29</v>
      </c>
      <c r="BO60" s="24" t="s">
        <v>29</v>
      </c>
      <c r="BP60" s="24" t="s">
        <v>29</v>
      </c>
      <c r="BQ60" s="24" t="s">
        <v>29</v>
      </c>
      <c r="BR60" s="24" t="s">
        <v>29</v>
      </c>
      <c r="BS60" s="24" t="s">
        <v>29</v>
      </c>
      <c r="BT60" s="24" t="s">
        <v>29</v>
      </c>
      <c r="BU60" s="24" t="s">
        <v>29</v>
      </c>
      <c r="BV60" s="24" t="s">
        <v>29</v>
      </c>
      <c r="BW60" s="24" t="s">
        <v>29</v>
      </c>
      <c r="BX60" s="24" t="s">
        <v>29</v>
      </c>
      <c r="BY60" s="24" t="s">
        <v>29</v>
      </c>
      <c r="BZ60" s="24" t="s">
        <v>29</v>
      </c>
      <c r="CA60" s="24" t="s">
        <v>29</v>
      </c>
      <c r="CB60" s="24" t="s">
        <v>29</v>
      </c>
    </row>
    <row r="61" spans="2:80" s="1" customFormat="1" ht="13.9" customHeight="1">
      <c r="B61" s="57" t="s">
        <v>786</v>
      </c>
      <c r="C61" s="59" t="str">
        <f>Individual_Scores_Men_JV!C61</f>
        <v/>
      </c>
      <c r="D61" s="60" t="str">
        <f>Individual_Scores_Men_JV!D61</f>
        <v/>
      </c>
      <c r="E61" s="58"/>
      <c r="F61" s="13"/>
      <c r="G61" s="24" t="s">
        <v>29</v>
      </c>
      <c r="H61" s="24" t="s">
        <v>29</v>
      </c>
      <c r="I61" s="24" t="s">
        <v>29</v>
      </c>
      <c r="J61" s="24" t="s">
        <v>29</v>
      </c>
      <c r="K61" s="24" t="s">
        <v>29</v>
      </c>
      <c r="L61" s="24" t="s">
        <v>29</v>
      </c>
      <c r="M61" s="24" t="s">
        <v>29</v>
      </c>
      <c r="N61" s="24" t="s">
        <v>29</v>
      </c>
      <c r="O61" s="24" t="s">
        <v>29</v>
      </c>
      <c r="P61" s="24" t="s">
        <v>29</v>
      </c>
      <c r="Q61" s="24" t="s">
        <v>29</v>
      </c>
      <c r="R61" s="24" t="s">
        <v>29</v>
      </c>
      <c r="S61" s="24" t="s">
        <v>29</v>
      </c>
      <c r="T61" s="24" t="s">
        <v>29</v>
      </c>
      <c r="U61" s="24" t="s">
        <v>29</v>
      </c>
      <c r="V61" s="24" t="s">
        <v>29</v>
      </c>
      <c r="W61" s="24" t="s">
        <v>29</v>
      </c>
      <c r="X61" s="24" t="s">
        <v>29</v>
      </c>
      <c r="Y61" s="24" t="s">
        <v>29</v>
      </c>
      <c r="Z61" s="24" t="s">
        <v>29</v>
      </c>
      <c r="AA61" s="24" t="s">
        <v>29</v>
      </c>
      <c r="AB61" s="24" t="s">
        <v>29</v>
      </c>
      <c r="AC61" s="24" t="s">
        <v>29</v>
      </c>
      <c r="AD61" s="24" t="s">
        <v>29</v>
      </c>
      <c r="AE61" s="24" t="s">
        <v>29</v>
      </c>
      <c r="AF61" s="24" t="s">
        <v>29</v>
      </c>
      <c r="AG61" s="24" t="s">
        <v>29</v>
      </c>
      <c r="AH61" s="24" t="s">
        <v>29</v>
      </c>
      <c r="AI61" s="24" t="s">
        <v>29</v>
      </c>
      <c r="AJ61" s="24" t="s">
        <v>29</v>
      </c>
      <c r="AK61" s="24" t="s">
        <v>29</v>
      </c>
      <c r="AL61" s="24" t="s">
        <v>29</v>
      </c>
      <c r="AM61" s="24" t="s">
        <v>29</v>
      </c>
      <c r="AN61" s="24" t="s">
        <v>29</v>
      </c>
      <c r="AO61" s="24" t="s">
        <v>29</v>
      </c>
      <c r="AP61" s="24" t="s">
        <v>29</v>
      </c>
      <c r="AQ61" s="24" t="s">
        <v>29</v>
      </c>
      <c r="AR61" s="24" t="s">
        <v>29</v>
      </c>
      <c r="AS61" s="24" t="s">
        <v>29</v>
      </c>
      <c r="AT61" s="24" t="s">
        <v>29</v>
      </c>
      <c r="AU61" s="24" t="s">
        <v>29</v>
      </c>
      <c r="AV61" s="24" t="s">
        <v>29</v>
      </c>
      <c r="AW61" s="24" t="s">
        <v>29</v>
      </c>
      <c r="AX61" s="24" t="s">
        <v>29</v>
      </c>
      <c r="AY61" s="24" t="s">
        <v>29</v>
      </c>
      <c r="AZ61" s="24" t="s">
        <v>29</v>
      </c>
      <c r="BA61" s="24" t="s">
        <v>29</v>
      </c>
      <c r="BB61" s="24" t="s">
        <v>29</v>
      </c>
      <c r="BC61" s="24" t="s">
        <v>29</v>
      </c>
      <c r="BD61" s="24" t="s">
        <v>29</v>
      </c>
      <c r="BE61" s="24" t="s">
        <v>29</v>
      </c>
      <c r="BF61" s="24" t="s">
        <v>29</v>
      </c>
      <c r="BG61" s="24" t="s">
        <v>29</v>
      </c>
      <c r="BH61" s="24" t="s">
        <v>29</v>
      </c>
      <c r="BI61" s="24" t="s">
        <v>29</v>
      </c>
      <c r="BJ61" s="24" t="s">
        <v>29</v>
      </c>
      <c r="BK61" s="24" t="s">
        <v>29</v>
      </c>
      <c r="BL61" s="24" t="s">
        <v>29</v>
      </c>
      <c r="BM61" s="24" t="s">
        <v>29</v>
      </c>
      <c r="BN61" s="24" t="s">
        <v>29</v>
      </c>
      <c r="BO61" s="24" t="s">
        <v>29</v>
      </c>
      <c r="BP61" s="24" t="s">
        <v>29</v>
      </c>
      <c r="BQ61" s="24" t="s">
        <v>29</v>
      </c>
      <c r="BR61" s="24" t="s">
        <v>29</v>
      </c>
      <c r="BS61" s="24" t="s">
        <v>29</v>
      </c>
      <c r="BT61" s="24" t="s">
        <v>29</v>
      </c>
      <c r="BU61" s="24" t="s">
        <v>29</v>
      </c>
      <c r="BV61" s="24" t="s">
        <v>29</v>
      </c>
      <c r="BW61" s="24" t="s">
        <v>29</v>
      </c>
      <c r="BX61" s="24" t="s">
        <v>29</v>
      </c>
      <c r="BY61" s="24" t="s">
        <v>29</v>
      </c>
      <c r="BZ61" s="24" t="s">
        <v>29</v>
      </c>
      <c r="CA61" s="24" t="s">
        <v>29</v>
      </c>
      <c r="CB61" s="24" t="s">
        <v>29</v>
      </c>
    </row>
    <row r="62" spans="2:80" s="1" customFormat="1" ht="13.9" customHeight="1">
      <c r="B62" s="57" t="s">
        <v>29</v>
      </c>
      <c r="C62" s="57" t="s">
        <v>29</v>
      </c>
      <c r="D62" s="57" t="s">
        <v>29</v>
      </c>
      <c r="E62" s="61"/>
      <c r="G62" s="24" t="s">
        <v>29</v>
      </c>
      <c r="H62" s="24" t="s">
        <v>29</v>
      </c>
      <c r="I62" s="24" t="s">
        <v>29</v>
      </c>
      <c r="J62" s="24" t="s">
        <v>29</v>
      </c>
      <c r="K62" s="24" t="s">
        <v>29</v>
      </c>
      <c r="L62" s="24" t="s">
        <v>29</v>
      </c>
      <c r="M62" s="24" t="s">
        <v>29</v>
      </c>
      <c r="N62" s="24" t="s">
        <v>29</v>
      </c>
      <c r="O62" s="24" t="s">
        <v>29</v>
      </c>
      <c r="P62" s="24" t="s">
        <v>29</v>
      </c>
      <c r="Q62" s="24" t="s">
        <v>29</v>
      </c>
      <c r="R62" s="24" t="s">
        <v>29</v>
      </c>
      <c r="S62" s="24" t="s">
        <v>29</v>
      </c>
      <c r="T62" s="24" t="s">
        <v>29</v>
      </c>
      <c r="U62" s="24" t="s">
        <v>29</v>
      </c>
      <c r="V62" s="24" t="s">
        <v>29</v>
      </c>
      <c r="W62" s="24" t="s">
        <v>29</v>
      </c>
      <c r="X62" s="24" t="s">
        <v>29</v>
      </c>
      <c r="Y62" s="24" t="s">
        <v>29</v>
      </c>
      <c r="Z62" s="24" t="s">
        <v>29</v>
      </c>
      <c r="AA62" s="24" t="s">
        <v>29</v>
      </c>
      <c r="AB62" s="24" t="s">
        <v>29</v>
      </c>
      <c r="AC62" s="24" t="s">
        <v>29</v>
      </c>
      <c r="AD62" s="24" t="s">
        <v>29</v>
      </c>
      <c r="AE62" s="24" t="s">
        <v>29</v>
      </c>
      <c r="AF62" s="24" t="s">
        <v>29</v>
      </c>
      <c r="AG62" s="24" t="s">
        <v>29</v>
      </c>
      <c r="AH62" s="24" t="s">
        <v>29</v>
      </c>
      <c r="AI62" s="24" t="s">
        <v>29</v>
      </c>
      <c r="AJ62" s="24" t="s">
        <v>29</v>
      </c>
      <c r="AK62" s="24" t="s">
        <v>29</v>
      </c>
      <c r="AL62" s="24" t="s">
        <v>29</v>
      </c>
      <c r="AM62" s="24" t="s">
        <v>29</v>
      </c>
      <c r="AN62" s="24" t="s">
        <v>29</v>
      </c>
      <c r="AO62" s="24" t="s">
        <v>29</v>
      </c>
      <c r="AP62" s="24" t="s">
        <v>29</v>
      </c>
      <c r="AQ62" s="24" t="s">
        <v>29</v>
      </c>
      <c r="AR62" s="24" t="s">
        <v>29</v>
      </c>
      <c r="AS62" s="24" t="s">
        <v>29</v>
      </c>
      <c r="AT62" s="24" t="s">
        <v>29</v>
      </c>
      <c r="AU62" s="24" t="s">
        <v>29</v>
      </c>
      <c r="AV62" s="24" t="s">
        <v>29</v>
      </c>
      <c r="AW62" s="24" t="s">
        <v>29</v>
      </c>
      <c r="AX62" s="24" t="s">
        <v>29</v>
      </c>
      <c r="AY62" s="24" t="s">
        <v>29</v>
      </c>
      <c r="AZ62" s="24" t="s">
        <v>29</v>
      </c>
      <c r="BA62" s="24" t="s">
        <v>29</v>
      </c>
      <c r="BB62" s="24" t="s">
        <v>29</v>
      </c>
      <c r="BC62" s="24" t="s">
        <v>29</v>
      </c>
      <c r="BD62" s="24" t="s">
        <v>29</v>
      </c>
      <c r="BE62" s="24" t="s">
        <v>29</v>
      </c>
      <c r="BF62" s="24" t="s">
        <v>29</v>
      </c>
      <c r="BG62" s="24" t="s">
        <v>29</v>
      </c>
      <c r="BH62" s="24" t="s">
        <v>29</v>
      </c>
      <c r="BI62" s="24" t="s">
        <v>29</v>
      </c>
      <c r="BJ62" s="24" t="s">
        <v>29</v>
      </c>
      <c r="BK62" s="24" t="s">
        <v>29</v>
      </c>
      <c r="BL62" s="24" t="s">
        <v>29</v>
      </c>
      <c r="BM62" s="24" t="s">
        <v>29</v>
      </c>
      <c r="BN62" s="24" t="s">
        <v>29</v>
      </c>
      <c r="BO62" s="24" t="s">
        <v>29</v>
      </c>
      <c r="BP62" s="24" t="s">
        <v>29</v>
      </c>
      <c r="BQ62" s="24" t="s">
        <v>29</v>
      </c>
      <c r="BR62" s="24" t="s">
        <v>29</v>
      </c>
      <c r="BS62" s="24" t="s">
        <v>29</v>
      </c>
      <c r="BT62" s="24" t="s">
        <v>29</v>
      </c>
      <c r="BU62" s="24" t="s">
        <v>29</v>
      </c>
      <c r="BV62" s="24" t="s">
        <v>29</v>
      </c>
      <c r="BW62" s="24" t="s">
        <v>29</v>
      </c>
      <c r="BX62" s="24" t="s">
        <v>29</v>
      </c>
      <c r="BY62" s="24" t="s">
        <v>29</v>
      </c>
      <c r="BZ62" s="24" t="s">
        <v>29</v>
      </c>
      <c r="CA62" s="24" t="s">
        <v>29</v>
      </c>
      <c r="CB62" s="24" t="s">
        <v>29</v>
      </c>
    </row>
    <row r="63" spans="2:80" s="1" customFormat="1" ht="13.9" customHeight="1">
      <c r="B63" s="57" t="s">
        <v>29</v>
      </c>
      <c r="C63" s="57" t="s">
        <v>29</v>
      </c>
      <c r="D63" s="57" t="s">
        <v>29</v>
      </c>
      <c r="E63" s="61"/>
      <c r="G63" s="24" t="s">
        <v>29</v>
      </c>
      <c r="H63" s="24" t="s">
        <v>29</v>
      </c>
      <c r="I63" s="24" t="s">
        <v>29</v>
      </c>
      <c r="J63" s="24" t="s">
        <v>29</v>
      </c>
      <c r="K63" s="24" t="s">
        <v>29</v>
      </c>
      <c r="L63" s="24" t="s">
        <v>29</v>
      </c>
      <c r="M63" s="24" t="s">
        <v>29</v>
      </c>
      <c r="N63" s="24" t="s">
        <v>29</v>
      </c>
      <c r="O63" s="24" t="s">
        <v>29</v>
      </c>
      <c r="P63" s="24" t="s">
        <v>29</v>
      </c>
      <c r="Q63" s="24" t="s">
        <v>29</v>
      </c>
      <c r="R63" s="24" t="s">
        <v>29</v>
      </c>
      <c r="S63" s="24" t="s">
        <v>29</v>
      </c>
      <c r="T63" s="24" t="s">
        <v>29</v>
      </c>
      <c r="U63" s="24" t="s">
        <v>29</v>
      </c>
      <c r="V63" s="24" t="s">
        <v>29</v>
      </c>
      <c r="W63" s="24" t="s">
        <v>29</v>
      </c>
      <c r="X63" s="24" t="s">
        <v>29</v>
      </c>
      <c r="Y63" s="24" t="s">
        <v>29</v>
      </c>
      <c r="Z63" s="24" t="s">
        <v>29</v>
      </c>
      <c r="AA63" s="24" t="s">
        <v>29</v>
      </c>
      <c r="AB63" s="24" t="s">
        <v>29</v>
      </c>
      <c r="AC63" s="24" t="s">
        <v>29</v>
      </c>
      <c r="AD63" s="24" t="s">
        <v>29</v>
      </c>
      <c r="AE63" s="24" t="s">
        <v>29</v>
      </c>
      <c r="AF63" s="24" t="s">
        <v>29</v>
      </c>
      <c r="AG63" s="24" t="s">
        <v>29</v>
      </c>
      <c r="AH63" s="24" t="s">
        <v>29</v>
      </c>
      <c r="AI63" s="24" t="s">
        <v>29</v>
      </c>
      <c r="AJ63" s="24" t="s">
        <v>29</v>
      </c>
      <c r="AK63" s="24" t="s">
        <v>29</v>
      </c>
      <c r="AL63" s="24" t="s">
        <v>29</v>
      </c>
      <c r="AM63" s="24" t="s">
        <v>29</v>
      </c>
      <c r="AN63" s="24" t="s">
        <v>29</v>
      </c>
      <c r="AO63" s="24" t="s">
        <v>29</v>
      </c>
      <c r="AP63" s="24" t="s">
        <v>29</v>
      </c>
      <c r="AQ63" s="24" t="s">
        <v>29</v>
      </c>
      <c r="AR63" s="24" t="s">
        <v>29</v>
      </c>
      <c r="AS63" s="24" t="s">
        <v>29</v>
      </c>
      <c r="AT63" s="24" t="s">
        <v>29</v>
      </c>
      <c r="AU63" s="24" t="s">
        <v>29</v>
      </c>
      <c r="AV63" s="24" t="s">
        <v>29</v>
      </c>
      <c r="AW63" s="24" t="s">
        <v>29</v>
      </c>
      <c r="AX63" s="24" t="s">
        <v>29</v>
      </c>
      <c r="AY63" s="24" t="s">
        <v>29</v>
      </c>
      <c r="AZ63" s="24" t="s">
        <v>29</v>
      </c>
      <c r="BA63" s="24" t="s">
        <v>29</v>
      </c>
      <c r="BB63" s="24" t="s">
        <v>29</v>
      </c>
      <c r="BC63" s="24" t="s">
        <v>29</v>
      </c>
      <c r="BD63" s="24" t="s">
        <v>29</v>
      </c>
      <c r="BE63" s="24" t="s">
        <v>29</v>
      </c>
      <c r="BF63" s="24" t="s">
        <v>29</v>
      </c>
      <c r="BG63" s="24" t="s">
        <v>29</v>
      </c>
      <c r="BH63" s="24" t="s">
        <v>29</v>
      </c>
      <c r="BI63" s="24" t="s">
        <v>29</v>
      </c>
      <c r="BJ63" s="24" t="s">
        <v>29</v>
      </c>
      <c r="BK63" s="24" t="s">
        <v>29</v>
      </c>
      <c r="BL63" s="24" t="s">
        <v>29</v>
      </c>
      <c r="BM63" s="24" t="s">
        <v>29</v>
      </c>
      <c r="BN63" s="24" t="s">
        <v>29</v>
      </c>
      <c r="BO63" s="24" t="s">
        <v>29</v>
      </c>
      <c r="BP63" s="24" t="s">
        <v>29</v>
      </c>
      <c r="BQ63" s="24" t="s">
        <v>29</v>
      </c>
      <c r="BR63" s="24" t="s">
        <v>29</v>
      </c>
      <c r="BS63" s="24" t="s">
        <v>29</v>
      </c>
      <c r="BT63" s="24" t="s">
        <v>29</v>
      </c>
      <c r="BU63" s="24" t="s">
        <v>29</v>
      </c>
      <c r="BV63" s="24" t="s">
        <v>29</v>
      </c>
      <c r="BW63" s="24" t="s">
        <v>29</v>
      </c>
      <c r="BX63" s="24" t="s">
        <v>29</v>
      </c>
      <c r="BY63" s="24" t="s">
        <v>29</v>
      </c>
      <c r="BZ63" s="24" t="s">
        <v>29</v>
      </c>
      <c r="CA63" s="24" t="s">
        <v>29</v>
      </c>
      <c r="CB63" s="24" t="s">
        <v>29</v>
      </c>
    </row>
    <row r="64" spans="2:80" s="1" customFormat="1" ht="13.9" customHeight="1">
      <c r="B64" s="57" t="str">
        <f>Roster_Selection_Men!AF110&amp;" " &amp; "JV1 "</f>
        <v xml:space="preserve">McKendree University JV1 </v>
      </c>
      <c r="C64" s="57" t="str">
        <f>Roster_Selection_Men!AH110</f>
        <v>9733-15519</v>
      </c>
      <c r="D64" s="57" t="str">
        <f>Roster_Selection_Men!AI110</f>
        <v>Alec Blaydes</v>
      </c>
      <c r="E64" s="58"/>
      <c r="F64" s="1" t="str">
        <f>IF(ISERROR(Individual_Scores_Men_JV!E64), " ", IF(Individual_Scores_Men_JV!E64 = "Yes", "Yes", "  "))</f>
        <v xml:space="preserve">  </v>
      </c>
      <c r="G64" s="24" t="s">
        <v>738</v>
      </c>
      <c r="H64" s="44">
        <v>214</v>
      </c>
      <c r="I64" s="44">
        <v>203</v>
      </c>
      <c r="J64" s="44">
        <v>143</v>
      </c>
      <c r="K64" s="44">
        <v>180</v>
      </c>
      <c r="L64" s="44">
        <v>177</v>
      </c>
      <c r="M64" s="44">
        <v>225</v>
      </c>
      <c r="N64" s="44">
        <v>226</v>
      </c>
      <c r="O64" s="44">
        <v>202</v>
      </c>
      <c r="P64" s="44">
        <v>139</v>
      </c>
      <c r="Q64" s="44">
        <v>169</v>
      </c>
      <c r="R64" s="44">
        <v>232</v>
      </c>
      <c r="S64" s="44">
        <v>168</v>
      </c>
      <c r="T64" s="19">
        <f>SUM(H64:S64)</f>
        <v>2278</v>
      </c>
      <c r="U64" s="19">
        <f>COUNTIF(H64:S64, "&gt;0" )</f>
        <v>12</v>
      </c>
      <c r="V64" s="19">
        <f>T64/U64</f>
        <v>189.83333333333334</v>
      </c>
      <c r="W64" s="24" t="s">
        <v>29</v>
      </c>
      <c r="X64" s="24" t="s">
        <v>29</v>
      </c>
      <c r="Y64" s="24" t="s">
        <v>29</v>
      </c>
      <c r="Z64" s="24" t="s">
        <v>29</v>
      </c>
      <c r="AA64" s="24" t="s">
        <v>29</v>
      </c>
      <c r="AB64" s="24" t="s">
        <v>29</v>
      </c>
      <c r="AC64" s="24" t="s">
        <v>29</v>
      </c>
      <c r="AD64" s="24" t="s">
        <v>29</v>
      </c>
      <c r="AE64" s="24" t="s">
        <v>29</v>
      </c>
      <c r="AF64" s="24" t="s">
        <v>29</v>
      </c>
      <c r="AG64" s="24" t="s">
        <v>29</v>
      </c>
      <c r="AH64" s="24" t="s">
        <v>29</v>
      </c>
      <c r="AI64" s="24" t="s">
        <v>29</v>
      </c>
      <c r="AJ64" s="24" t="s">
        <v>29</v>
      </c>
      <c r="AK64" s="24" t="s">
        <v>29</v>
      </c>
      <c r="AL64" s="24" t="s">
        <v>29</v>
      </c>
      <c r="AM64" s="24" t="s">
        <v>29</v>
      </c>
      <c r="AN64" s="24" t="s">
        <v>29</v>
      </c>
      <c r="AO64" s="24" t="s">
        <v>29</v>
      </c>
      <c r="AP64" s="24" t="s">
        <v>29</v>
      </c>
      <c r="AQ64" s="24" t="s">
        <v>29</v>
      </c>
      <c r="AR64" s="24" t="s">
        <v>29</v>
      </c>
      <c r="AS64" s="24" t="s">
        <v>29</v>
      </c>
      <c r="AT64" s="24" t="s">
        <v>29</v>
      </c>
      <c r="AU64" s="24" t="s">
        <v>29</v>
      </c>
      <c r="AV64" s="24" t="s">
        <v>29</v>
      </c>
      <c r="AW64" s="24" t="s">
        <v>29</v>
      </c>
      <c r="AX64" s="24" t="s">
        <v>29</v>
      </c>
      <c r="AY64" s="24" t="s">
        <v>29</v>
      </c>
      <c r="AZ64" s="24" t="s">
        <v>29</v>
      </c>
      <c r="BA64" s="24" t="s">
        <v>29</v>
      </c>
      <c r="BB64" s="24" t="s">
        <v>29</v>
      </c>
      <c r="BC64" s="24" t="s">
        <v>29</v>
      </c>
      <c r="BD64" s="24" t="s">
        <v>29</v>
      </c>
      <c r="BE64" s="24" t="s">
        <v>29</v>
      </c>
      <c r="BF64" s="24" t="s">
        <v>29</v>
      </c>
      <c r="BG64" s="24" t="s">
        <v>29</v>
      </c>
      <c r="BH64" s="24" t="s">
        <v>29</v>
      </c>
      <c r="BI64" s="24" t="s">
        <v>29</v>
      </c>
      <c r="BJ64" s="24" t="s">
        <v>29</v>
      </c>
      <c r="BK64" s="24" t="s">
        <v>29</v>
      </c>
      <c r="BL64" s="24" t="s">
        <v>29</v>
      </c>
      <c r="BM64" s="24" t="s">
        <v>29</v>
      </c>
      <c r="BN64" s="24" t="s">
        <v>29</v>
      </c>
      <c r="BO64" s="24" t="s">
        <v>29</v>
      </c>
      <c r="BP64" s="24" t="s">
        <v>29</v>
      </c>
      <c r="BQ64" s="24" t="s">
        <v>29</v>
      </c>
      <c r="BR64" s="24" t="s">
        <v>29</v>
      </c>
      <c r="BS64" s="24" t="s">
        <v>29</v>
      </c>
      <c r="BT64" s="24" t="s">
        <v>29</v>
      </c>
      <c r="BU64" s="24" t="s">
        <v>29</v>
      </c>
      <c r="BV64" s="24" t="s">
        <v>29</v>
      </c>
      <c r="BW64" s="24" t="s">
        <v>29</v>
      </c>
      <c r="BX64" s="24" t="s">
        <v>29</v>
      </c>
      <c r="BY64" s="24" t="s">
        <v>29</v>
      </c>
      <c r="BZ64" s="24" t="s">
        <v>29</v>
      </c>
      <c r="CA64" s="24" t="s">
        <v>29</v>
      </c>
      <c r="CB64" s="24" t="s">
        <v>29</v>
      </c>
    </row>
    <row r="65" spans="2:80" s="1" customFormat="1" ht="13.9" customHeight="1">
      <c r="B65" s="57" t="str">
        <f>Roster_Selection_Men!AF111&amp;" " &amp; "JV1 "</f>
        <v xml:space="preserve">McKendree University JV1 </v>
      </c>
      <c r="C65" s="57" t="str">
        <f>Roster_Selection_Men!AH111</f>
        <v>8572-18570</v>
      </c>
      <c r="D65" s="57" t="str">
        <f>Roster_Selection_Men!AI111</f>
        <v>Andrew Connors</v>
      </c>
      <c r="E65" s="58"/>
      <c r="F65" s="1" t="str">
        <f>IF(ISERROR(Individual_Scores_Men_JV!E65), " ", IF(Individual_Scores_Men_JV!E65 = "Yes", "Yes", "  "))</f>
        <v xml:space="preserve">  </v>
      </c>
      <c r="G65" s="24" t="s">
        <v>29</v>
      </c>
      <c r="H65" s="24" t="s">
        <v>29</v>
      </c>
      <c r="I65" s="24" t="s">
        <v>29</v>
      </c>
      <c r="J65" s="24" t="s">
        <v>29</v>
      </c>
      <c r="K65" s="24" t="s">
        <v>29</v>
      </c>
      <c r="L65" s="24" t="s">
        <v>29</v>
      </c>
      <c r="M65" s="24" t="s">
        <v>29</v>
      </c>
      <c r="N65" s="24" t="s">
        <v>29</v>
      </c>
      <c r="O65" s="24" t="s">
        <v>29</v>
      </c>
      <c r="P65" s="24" t="s">
        <v>29</v>
      </c>
      <c r="Q65" s="24" t="s">
        <v>29</v>
      </c>
      <c r="R65" s="24" t="s">
        <v>29</v>
      </c>
      <c r="S65" s="24" t="s">
        <v>29</v>
      </c>
      <c r="T65" s="24" t="s">
        <v>29</v>
      </c>
      <c r="U65" s="24" t="s">
        <v>29</v>
      </c>
      <c r="V65" s="24" t="s">
        <v>29</v>
      </c>
      <c r="W65" s="24" t="s">
        <v>29</v>
      </c>
      <c r="X65" s="24" t="s">
        <v>29</v>
      </c>
      <c r="Y65" s="24" t="s">
        <v>29</v>
      </c>
      <c r="Z65" s="24" t="s">
        <v>29</v>
      </c>
      <c r="AA65" s="24" t="s">
        <v>29</v>
      </c>
      <c r="AB65" s="24" t="s">
        <v>29</v>
      </c>
      <c r="AC65" s="24" t="s">
        <v>29</v>
      </c>
      <c r="AD65" s="24" t="s">
        <v>29</v>
      </c>
      <c r="AE65" s="24" t="s">
        <v>29</v>
      </c>
      <c r="AF65" s="24" t="s">
        <v>29</v>
      </c>
      <c r="AG65" s="24" t="s">
        <v>29</v>
      </c>
      <c r="AH65" s="24" t="s">
        <v>29</v>
      </c>
      <c r="AI65" s="24" t="s">
        <v>29</v>
      </c>
      <c r="AJ65" s="24" t="s">
        <v>29</v>
      </c>
      <c r="AK65" s="24" t="s">
        <v>29</v>
      </c>
      <c r="AL65" s="24" t="s">
        <v>29</v>
      </c>
      <c r="AM65" s="24" t="s">
        <v>29</v>
      </c>
      <c r="AN65" s="24" t="s">
        <v>29</v>
      </c>
      <c r="AO65" s="24" t="s">
        <v>29</v>
      </c>
      <c r="AP65" s="24" t="s">
        <v>29</v>
      </c>
      <c r="AQ65" s="24" t="s">
        <v>29</v>
      </c>
      <c r="AR65" s="24" t="s">
        <v>29</v>
      </c>
      <c r="AS65" s="24" t="s">
        <v>29</v>
      </c>
      <c r="AT65" s="24" t="s">
        <v>29</v>
      </c>
      <c r="AU65" s="24" t="s">
        <v>29</v>
      </c>
      <c r="AV65" s="24" t="s">
        <v>29</v>
      </c>
      <c r="AW65" s="24" t="s">
        <v>29</v>
      </c>
      <c r="AX65" s="24" t="s">
        <v>29</v>
      </c>
      <c r="AY65" s="24" t="s">
        <v>29</v>
      </c>
      <c r="AZ65" s="24" t="s">
        <v>29</v>
      </c>
      <c r="BA65" s="24" t="s">
        <v>29</v>
      </c>
      <c r="BB65" s="24" t="s">
        <v>29</v>
      </c>
      <c r="BC65" s="24" t="s">
        <v>29</v>
      </c>
      <c r="BD65" s="24" t="s">
        <v>29</v>
      </c>
      <c r="BE65" s="24" t="s">
        <v>29</v>
      </c>
      <c r="BF65" s="24" t="s">
        <v>29</v>
      </c>
      <c r="BG65" s="24" t="s">
        <v>29</v>
      </c>
      <c r="BH65" s="24" t="s">
        <v>29</v>
      </c>
      <c r="BI65" s="24" t="s">
        <v>29</v>
      </c>
      <c r="BJ65" s="24" t="s">
        <v>29</v>
      </c>
      <c r="BK65" s="24" t="s">
        <v>29</v>
      </c>
      <c r="BL65" s="24" t="s">
        <v>29</v>
      </c>
      <c r="BM65" s="24" t="s">
        <v>29</v>
      </c>
      <c r="BN65" s="24" t="s">
        <v>29</v>
      </c>
      <c r="BO65" s="24" t="s">
        <v>29</v>
      </c>
      <c r="BP65" s="24" t="s">
        <v>29</v>
      </c>
      <c r="BQ65" s="24" t="s">
        <v>29</v>
      </c>
      <c r="BR65" s="24" t="s">
        <v>29</v>
      </c>
      <c r="BS65" s="24" t="s">
        <v>29</v>
      </c>
      <c r="BT65" s="24" t="s">
        <v>29</v>
      </c>
      <c r="BU65" s="24" t="s">
        <v>29</v>
      </c>
      <c r="BV65" s="24" t="s">
        <v>29</v>
      </c>
      <c r="BW65" s="24" t="s">
        <v>29</v>
      </c>
      <c r="BX65" s="24" t="s">
        <v>29</v>
      </c>
      <c r="BY65" s="24" t="s">
        <v>29</v>
      </c>
      <c r="BZ65" s="24" t="s">
        <v>29</v>
      </c>
      <c r="CA65" s="24" t="s">
        <v>29</v>
      </c>
      <c r="CB65" s="24" t="s">
        <v>29</v>
      </c>
    </row>
    <row r="66" spans="2:80" s="1" customFormat="1" ht="13.9" customHeight="1">
      <c r="B66" s="57" t="str">
        <f>Roster_Selection_Men!AF112&amp;" " &amp; "JV1 "</f>
        <v xml:space="preserve">McKendree University JV1 </v>
      </c>
      <c r="C66" s="57" t="str">
        <f>Roster_Selection_Men!AH112</f>
        <v>15-50813</v>
      </c>
      <c r="D66" s="57" t="str">
        <f>Roster_Selection_Men!AI112</f>
        <v>Gavin Davidson</v>
      </c>
      <c r="E66" s="58"/>
      <c r="F66" s="1" t="str">
        <f>IF(ISERROR(Individual_Scores_Men_JV!E66), " ", IF(Individual_Scores_Men_JV!E66 = "Yes", "Yes", "  "))</f>
        <v xml:space="preserve">  </v>
      </c>
      <c r="G66" s="24" t="s">
        <v>29</v>
      </c>
      <c r="H66" s="24" t="s">
        <v>29</v>
      </c>
      <c r="I66" s="24" t="s">
        <v>29</v>
      </c>
      <c r="J66" s="24" t="s">
        <v>29</v>
      </c>
      <c r="K66" s="24" t="s">
        <v>29</v>
      </c>
      <c r="L66" s="24" t="s">
        <v>29</v>
      </c>
      <c r="M66" s="24" t="s">
        <v>29</v>
      </c>
      <c r="N66" s="24" t="s">
        <v>29</v>
      </c>
      <c r="O66" s="24" t="s">
        <v>29</v>
      </c>
      <c r="P66" s="24" t="s">
        <v>29</v>
      </c>
      <c r="Q66" s="24" t="s">
        <v>29</v>
      </c>
      <c r="R66" s="24" t="s">
        <v>29</v>
      </c>
      <c r="S66" s="24" t="s">
        <v>29</v>
      </c>
      <c r="T66" s="24" t="s">
        <v>29</v>
      </c>
      <c r="U66" s="24" t="s">
        <v>29</v>
      </c>
      <c r="V66" s="24" t="s">
        <v>29</v>
      </c>
      <c r="W66" s="24" t="s">
        <v>29</v>
      </c>
      <c r="X66" s="24" t="s">
        <v>29</v>
      </c>
      <c r="Y66" s="24" t="s">
        <v>29</v>
      </c>
      <c r="Z66" s="24" t="s">
        <v>29</v>
      </c>
      <c r="AA66" s="24" t="s">
        <v>29</v>
      </c>
      <c r="AB66" s="24" t="s">
        <v>29</v>
      </c>
      <c r="AC66" s="24" t="s">
        <v>29</v>
      </c>
      <c r="AD66" s="24" t="s">
        <v>29</v>
      </c>
      <c r="AE66" s="24" t="s">
        <v>29</v>
      </c>
      <c r="AF66" s="24" t="s">
        <v>29</v>
      </c>
      <c r="AG66" s="24" t="s">
        <v>29</v>
      </c>
      <c r="AH66" s="24" t="s">
        <v>29</v>
      </c>
      <c r="AI66" s="24" t="s">
        <v>29</v>
      </c>
      <c r="AJ66" s="24" t="s">
        <v>29</v>
      </c>
      <c r="AK66" s="24" t="s">
        <v>29</v>
      </c>
      <c r="AL66" s="24" t="s">
        <v>29</v>
      </c>
      <c r="AM66" s="24" t="s">
        <v>29</v>
      </c>
      <c r="AN66" s="24" t="s">
        <v>29</v>
      </c>
      <c r="AO66" s="24" t="s">
        <v>29</v>
      </c>
      <c r="AP66" s="24" t="s">
        <v>29</v>
      </c>
      <c r="AQ66" s="24" t="s">
        <v>29</v>
      </c>
      <c r="AR66" s="24" t="s">
        <v>29</v>
      </c>
      <c r="AS66" s="24" t="s">
        <v>29</v>
      </c>
      <c r="AT66" s="24" t="s">
        <v>29</v>
      </c>
      <c r="AU66" s="24" t="s">
        <v>29</v>
      </c>
      <c r="AV66" s="24" t="s">
        <v>29</v>
      </c>
      <c r="AW66" s="24" t="s">
        <v>29</v>
      </c>
      <c r="AX66" s="24" t="s">
        <v>29</v>
      </c>
      <c r="AY66" s="24" t="s">
        <v>29</v>
      </c>
      <c r="AZ66" s="24" t="s">
        <v>29</v>
      </c>
      <c r="BA66" s="24" t="s">
        <v>29</v>
      </c>
      <c r="BB66" s="24" t="s">
        <v>29</v>
      </c>
      <c r="BC66" s="24" t="s">
        <v>29</v>
      </c>
      <c r="BD66" s="24" t="s">
        <v>29</v>
      </c>
      <c r="BE66" s="24" t="s">
        <v>29</v>
      </c>
      <c r="BF66" s="24" t="s">
        <v>29</v>
      </c>
      <c r="BG66" s="24" t="s">
        <v>29</v>
      </c>
      <c r="BH66" s="24" t="s">
        <v>29</v>
      </c>
      <c r="BI66" s="24" t="s">
        <v>29</v>
      </c>
      <c r="BJ66" s="24" t="s">
        <v>29</v>
      </c>
      <c r="BK66" s="24" t="s">
        <v>29</v>
      </c>
      <c r="BL66" s="24" t="s">
        <v>29</v>
      </c>
      <c r="BM66" s="24" t="s">
        <v>29</v>
      </c>
      <c r="BN66" s="24" t="s">
        <v>29</v>
      </c>
      <c r="BO66" s="24" t="s">
        <v>29</v>
      </c>
      <c r="BP66" s="24" t="s">
        <v>29</v>
      </c>
      <c r="BQ66" s="24" t="s">
        <v>29</v>
      </c>
      <c r="BR66" s="24" t="s">
        <v>29</v>
      </c>
      <c r="BS66" s="24" t="s">
        <v>29</v>
      </c>
      <c r="BT66" s="24" t="s">
        <v>29</v>
      </c>
      <c r="BU66" s="24" t="s">
        <v>29</v>
      </c>
      <c r="BV66" s="24" t="s">
        <v>29</v>
      </c>
      <c r="BW66" s="24" t="s">
        <v>29</v>
      </c>
      <c r="BX66" s="24" t="s">
        <v>29</v>
      </c>
      <c r="BY66" s="24" t="s">
        <v>29</v>
      </c>
      <c r="BZ66" s="24" t="s">
        <v>29</v>
      </c>
      <c r="CA66" s="24" t="s">
        <v>29</v>
      </c>
      <c r="CB66" s="24" t="s">
        <v>29</v>
      </c>
    </row>
    <row r="67" spans="2:80" s="1" customFormat="1" ht="13.9" customHeight="1">
      <c r="B67" s="57" t="str">
        <f>Roster_Selection_Men!AF113&amp;" " &amp; "JV1 "</f>
        <v xml:space="preserve">McKendree University JV1 </v>
      </c>
      <c r="C67" s="57" t="str">
        <f>Roster_Selection_Men!AH113</f>
        <v>15-99124</v>
      </c>
      <c r="D67" s="57" t="str">
        <f>Roster_Selection_Men!AI113</f>
        <v>Jacob Podunajec</v>
      </c>
      <c r="E67" s="58"/>
      <c r="F67" s="1" t="str">
        <f>IF(ISERROR(Individual_Scores_Men_JV!E67), " ", IF(Individual_Scores_Men_JV!E67 = "Yes", "Yes", "  "))</f>
        <v xml:space="preserve">  </v>
      </c>
      <c r="G67" s="24" t="s">
        <v>29</v>
      </c>
      <c r="H67" s="24" t="s">
        <v>29</v>
      </c>
      <c r="I67" s="24" t="s">
        <v>29</v>
      </c>
      <c r="J67" s="24" t="s">
        <v>29</v>
      </c>
      <c r="K67" s="24" t="s">
        <v>29</v>
      </c>
      <c r="L67" s="24" t="s">
        <v>29</v>
      </c>
      <c r="M67" s="24" t="s">
        <v>29</v>
      </c>
      <c r="N67" s="24" t="s">
        <v>29</v>
      </c>
      <c r="O67" s="24" t="s">
        <v>29</v>
      </c>
      <c r="P67" s="24" t="s">
        <v>29</v>
      </c>
      <c r="Q67" s="24" t="s">
        <v>29</v>
      </c>
      <c r="R67" s="24" t="s">
        <v>29</v>
      </c>
      <c r="S67" s="24" t="s">
        <v>29</v>
      </c>
      <c r="T67" s="24" t="s">
        <v>29</v>
      </c>
      <c r="U67" s="24" t="s">
        <v>29</v>
      </c>
      <c r="V67" s="24" t="s">
        <v>29</v>
      </c>
      <c r="W67" s="24" t="s">
        <v>29</v>
      </c>
      <c r="X67" s="24" t="s">
        <v>29</v>
      </c>
      <c r="Y67" s="24" t="s">
        <v>29</v>
      </c>
      <c r="Z67" s="24" t="s">
        <v>29</v>
      </c>
      <c r="AA67" s="24" t="s">
        <v>29</v>
      </c>
      <c r="AB67" s="24" t="s">
        <v>29</v>
      </c>
      <c r="AC67" s="24" t="s">
        <v>29</v>
      </c>
      <c r="AD67" s="24" t="s">
        <v>29</v>
      </c>
      <c r="AE67" s="24" t="s">
        <v>29</v>
      </c>
      <c r="AF67" s="24" t="s">
        <v>29</v>
      </c>
      <c r="AG67" s="24" t="s">
        <v>29</v>
      </c>
      <c r="AH67" s="24" t="s">
        <v>29</v>
      </c>
      <c r="AI67" s="24" t="s">
        <v>29</v>
      </c>
      <c r="AJ67" s="24" t="s">
        <v>29</v>
      </c>
      <c r="AK67" s="24" t="s">
        <v>29</v>
      </c>
      <c r="AL67" s="24" t="s">
        <v>29</v>
      </c>
      <c r="AM67" s="24" t="s">
        <v>29</v>
      </c>
      <c r="AN67" s="24" t="s">
        <v>29</v>
      </c>
      <c r="AO67" s="24" t="s">
        <v>29</v>
      </c>
      <c r="AP67" s="24" t="s">
        <v>29</v>
      </c>
      <c r="AQ67" s="24" t="s">
        <v>29</v>
      </c>
      <c r="AR67" s="24" t="s">
        <v>29</v>
      </c>
      <c r="AS67" s="24" t="s">
        <v>29</v>
      </c>
      <c r="AT67" s="24" t="s">
        <v>29</v>
      </c>
      <c r="AU67" s="24" t="s">
        <v>29</v>
      </c>
      <c r="AV67" s="24" t="s">
        <v>29</v>
      </c>
      <c r="AW67" s="24" t="s">
        <v>29</v>
      </c>
      <c r="AX67" s="24" t="s">
        <v>29</v>
      </c>
      <c r="AY67" s="24" t="s">
        <v>29</v>
      </c>
      <c r="AZ67" s="24" t="s">
        <v>29</v>
      </c>
      <c r="BA67" s="24" t="s">
        <v>29</v>
      </c>
      <c r="BB67" s="24" t="s">
        <v>29</v>
      </c>
      <c r="BC67" s="24" t="s">
        <v>29</v>
      </c>
      <c r="BD67" s="24" t="s">
        <v>29</v>
      </c>
      <c r="BE67" s="24" t="s">
        <v>29</v>
      </c>
      <c r="BF67" s="24" t="s">
        <v>29</v>
      </c>
      <c r="BG67" s="24" t="s">
        <v>29</v>
      </c>
      <c r="BH67" s="24" t="s">
        <v>29</v>
      </c>
      <c r="BI67" s="24" t="s">
        <v>29</v>
      </c>
      <c r="BJ67" s="24" t="s">
        <v>29</v>
      </c>
      <c r="BK67" s="24" t="s">
        <v>29</v>
      </c>
      <c r="BL67" s="24" t="s">
        <v>29</v>
      </c>
      <c r="BM67" s="24" t="s">
        <v>29</v>
      </c>
      <c r="BN67" s="24" t="s">
        <v>29</v>
      </c>
      <c r="BO67" s="24" t="s">
        <v>29</v>
      </c>
      <c r="BP67" s="24" t="s">
        <v>29</v>
      </c>
      <c r="BQ67" s="24" t="s">
        <v>29</v>
      </c>
      <c r="BR67" s="24" t="s">
        <v>29</v>
      </c>
      <c r="BS67" s="24" t="s">
        <v>29</v>
      </c>
      <c r="BT67" s="24" t="s">
        <v>29</v>
      </c>
      <c r="BU67" s="24" t="s">
        <v>29</v>
      </c>
      <c r="BV67" s="24" t="s">
        <v>29</v>
      </c>
      <c r="BW67" s="24" t="s">
        <v>29</v>
      </c>
      <c r="BX67" s="24" t="s">
        <v>29</v>
      </c>
      <c r="BY67" s="24" t="s">
        <v>29</v>
      </c>
      <c r="BZ67" s="24" t="s">
        <v>29</v>
      </c>
      <c r="CA67" s="24" t="s">
        <v>29</v>
      </c>
      <c r="CB67" s="24" t="s">
        <v>29</v>
      </c>
    </row>
    <row r="68" spans="2:80" s="1" customFormat="1" ht="13.9" customHeight="1">
      <c r="B68" s="57" t="str">
        <f>Roster_Selection_Men!AF114&amp;" " &amp; "JV1 "</f>
        <v xml:space="preserve">McKendree University JV1 </v>
      </c>
      <c r="C68" s="57" t="str">
        <f>Roster_Selection_Men!AH114</f>
        <v>11-261743</v>
      </c>
      <c r="D68" s="57" t="str">
        <f>Roster_Selection_Men!AI114</f>
        <v>Kristopher Walter</v>
      </c>
      <c r="E68" s="58"/>
      <c r="F68" s="1" t="str">
        <f>IF(ISERROR(Individual_Scores_Men_JV!E68), " ", IF(Individual_Scores_Men_JV!E68 = "Yes", "Yes", "  "))</f>
        <v xml:space="preserve">  </v>
      </c>
      <c r="G68" s="24" t="s">
        <v>29</v>
      </c>
      <c r="H68" s="24" t="s">
        <v>29</v>
      </c>
      <c r="I68" s="24" t="s">
        <v>29</v>
      </c>
      <c r="J68" s="24" t="s">
        <v>29</v>
      </c>
      <c r="K68" s="24" t="s">
        <v>29</v>
      </c>
      <c r="L68" s="24" t="s">
        <v>29</v>
      </c>
      <c r="M68" s="24" t="s">
        <v>29</v>
      </c>
      <c r="N68" s="24" t="s">
        <v>29</v>
      </c>
      <c r="O68" s="24" t="s">
        <v>29</v>
      </c>
      <c r="P68" s="24" t="s">
        <v>29</v>
      </c>
      <c r="Q68" s="24" t="s">
        <v>29</v>
      </c>
      <c r="R68" s="24" t="s">
        <v>29</v>
      </c>
      <c r="S68" s="24" t="s">
        <v>29</v>
      </c>
      <c r="T68" s="24" t="s">
        <v>29</v>
      </c>
      <c r="U68" s="24" t="s">
        <v>29</v>
      </c>
      <c r="V68" s="24" t="s">
        <v>29</v>
      </c>
      <c r="W68" s="24" t="s">
        <v>29</v>
      </c>
      <c r="X68" s="24" t="s">
        <v>29</v>
      </c>
      <c r="Y68" s="24" t="s">
        <v>29</v>
      </c>
      <c r="Z68" s="24" t="s">
        <v>29</v>
      </c>
      <c r="AA68" s="24" t="s">
        <v>29</v>
      </c>
      <c r="AB68" s="24" t="s">
        <v>29</v>
      </c>
      <c r="AC68" s="24" t="s">
        <v>29</v>
      </c>
      <c r="AD68" s="24" t="s">
        <v>29</v>
      </c>
      <c r="AE68" s="24" t="s">
        <v>29</v>
      </c>
      <c r="AF68" s="24" t="s">
        <v>29</v>
      </c>
      <c r="AG68" s="24" t="s">
        <v>29</v>
      </c>
      <c r="AH68" s="24" t="s">
        <v>29</v>
      </c>
      <c r="AI68" s="24" t="s">
        <v>29</v>
      </c>
      <c r="AJ68" s="24" t="s">
        <v>29</v>
      </c>
      <c r="AK68" s="24" t="s">
        <v>29</v>
      </c>
      <c r="AL68" s="24" t="s">
        <v>29</v>
      </c>
      <c r="AM68" s="24" t="s">
        <v>29</v>
      </c>
      <c r="AN68" s="24" t="s">
        <v>29</v>
      </c>
      <c r="AO68" s="24" t="s">
        <v>29</v>
      </c>
      <c r="AP68" s="24" t="s">
        <v>29</v>
      </c>
      <c r="AQ68" s="24" t="s">
        <v>29</v>
      </c>
      <c r="AR68" s="24" t="s">
        <v>29</v>
      </c>
      <c r="AS68" s="24" t="s">
        <v>29</v>
      </c>
      <c r="AT68" s="24" t="s">
        <v>29</v>
      </c>
      <c r="AU68" s="24" t="s">
        <v>29</v>
      </c>
      <c r="AV68" s="24" t="s">
        <v>29</v>
      </c>
      <c r="AW68" s="24" t="s">
        <v>29</v>
      </c>
      <c r="AX68" s="24" t="s">
        <v>29</v>
      </c>
      <c r="AY68" s="24" t="s">
        <v>29</v>
      </c>
      <c r="AZ68" s="24" t="s">
        <v>29</v>
      </c>
      <c r="BA68" s="24" t="s">
        <v>29</v>
      </c>
      <c r="BB68" s="24" t="s">
        <v>29</v>
      </c>
      <c r="BC68" s="24" t="s">
        <v>29</v>
      </c>
      <c r="BD68" s="24" t="s">
        <v>29</v>
      </c>
      <c r="BE68" s="24" t="s">
        <v>29</v>
      </c>
      <c r="BF68" s="24" t="s">
        <v>29</v>
      </c>
      <c r="BG68" s="24" t="s">
        <v>29</v>
      </c>
      <c r="BH68" s="24" t="s">
        <v>29</v>
      </c>
      <c r="BI68" s="24" t="s">
        <v>29</v>
      </c>
      <c r="BJ68" s="24" t="s">
        <v>29</v>
      </c>
      <c r="BK68" s="24" t="s">
        <v>29</v>
      </c>
      <c r="BL68" s="24" t="s">
        <v>29</v>
      </c>
      <c r="BM68" s="24" t="s">
        <v>29</v>
      </c>
      <c r="BN68" s="24" t="s">
        <v>29</v>
      </c>
      <c r="BO68" s="24" t="s">
        <v>29</v>
      </c>
      <c r="BP68" s="24" t="s">
        <v>29</v>
      </c>
      <c r="BQ68" s="24" t="s">
        <v>29</v>
      </c>
      <c r="BR68" s="24" t="s">
        <v>29</v>
      </c>
      <c r="BS68" s="24" t="s">
        <v>29</v>
      </c>
      <c r="BT68" s="24" t="s">
        <v>29</v>
      </c>
      <c r="BU68" s="24" t="s">
        <v>29</v>
      </c>
      <c r="BV68" s="24" t="s">
        <v>29</v>
      </c>
      <c r="BW68" s="24" t="s">
        <v>29</v>
      </c>
      <c r="BX68" s="24" t="s">
        <v>29</v>
      </c>
      <c r="BY68" s="24" t="s">
        <v>29</v>
      </c>
      <c r="BZ68" s="24" t="s">
        <v>29</v>
      </c>
      <c r="CA68" s="24" t="s">
        <v>29</v>
      </c>
      <c r="CB68" s="24" t="s">
        <v>29</v>
      </c>
    </row>
    <row r="69" spans="2:80" s="1" customFormat="1" ht="13.9" customHeight="1">
      <c r="B69" s="57" t="str">
        <f>Roster_Selection_Men!AF115&amp;" " &amp; "JV1 "</f>
        <v xml:space="preserve">McKendree University JV1 </v>
      </c>
      <c r="C69" s="57" t="str">
        <f>Roster_Selection_Men!AH115</f>
        <v>19-44166</v>
      </c>
      <c r="D69" s="57" t="str">
        <f>Roster_Selection_Men!AI115</f>
        <v>Nathaniel Myers</v>
      </c>
      <c r="E69" s="58"/>
      <c r="F69" s="1" t="str">
        <f>IF(ISERROR(Individual_Scores_Men_JV!E69), " ", IF(Individual_Scores_Men_JV!E69 = "Yes", "Yes", "  "))</f>
        <v xml:space="preserve">  </v>
      </c>
      <c r="G69" s="24" t="s">
        <v>29</v>
      </c>
      <c r="H69" s="24" t="s">
        <v>29</v>
      </c>
      <c r="I69" s="24" t="s">
        <v>29</v>
      </c>
      <c r="J69" s="24" t="s">
        <v>29</v>
      </c>
      <c r="K69" s="24" t="s">
        <v>29</v>
      </c>
      <c r="L69" s="24" t="s">
        <v>29</v>
      </c>
      <c r="M69" s="24" t="s">
        <v>29</v>
      </c>
      <c r="N69" s="24" t="s">
        <v>29</v>
      </c>
      <c r="O69" s="24" t="s">
        <v>29</v>
      </c>
      <c r="P69" s="24" t="s">
        <v>29</v>
      </c>
      <c r="Q69" s="24" t="s">
        <v>29</v>
      </c>
      <c r="R69" s="24" t="s">
        <v>29</v>
      </c>
      <c r="S69" s="24" t="s">
        <v>29</v>
      </c>
      <c r="T69" s="24" t="s">
        <v>29</v>
      </c>
      <c r="U69" s="24" t="s">
        <v>29</v>
      </c>
      <c r="V69" s="24" t="s">
        <v>29</v>
      </c>
      <c r="W69" s="24" t="s">
        <v>29</v>
      </c>
      <c r="X69" s="24" t="s">
        <v>29</v>
      </c>
      <c r="Y69" s="24" t="s">
        <v>29</v>
      </c>
      <c r="Z69" s="24" t="s">
        <v>29</v>
      </c>
      <c r="AA69" s="24" t="s">
        <v>29</v>
      </c>
      <c r="AB69" s="24" t="s">
        <v>29</v>
      </c>
      <c r="AC69" s="24" t="s">
        <v>29</v>
      </c>
      <c r="AD69" s="24" t="s">
        <v>29</v>
      </c>
      <c r="AE69" s="24" t="s">
        <v>29</v>
      </c>
      <c r="AF69" s="24" t="s">
        <v>29</v>
      </c>
      <c r="AG69" s="24" t="s">
        <v>29</v>
      </c>
      <c r="AH69" s="24" t="s">
        <v>29</v>
      </c>
      <c r="AI69" s="24" t="s">
        <v>29</v>
      </c>
      <c r="AJ69" s="24" t="s">
        <v>29</v>
      </c>
      <c r="AK69" s="24" t="s">
        <v>29</v>
      </c>
      <c r="AL69" s="24" t="s">
        <v>29</v>
      </c>
      <c r="AM69" s="24" t="s">
        <v>29</v>
      </c>
      <c r="AN69" s="24" t="s">
        <v>29</v>
      </c>
      <c r="AO69" s="24" t="s">
        <v>29</v>
      </c>
      <c r="AP69" s="24" t="s">
        <v>29</v>
      </c>
      <c r="AQ69" s="24" t="s">
        <v>29</v>
      </c>
      <c r="AR69" s="24" t="s">
        <v>29</v>
      </c>
      <c r="AS69" s="24" t="s">
        <v>29</v>
      </c>
      <c r="AT69" s="24" t="s">
        <v>29</v>
      </c>
      <c r="AU69" s="24" t="s">
        <v>29</v>
      </c>
      <c r="AV69" s="24" t="s">
        <v>29</v>
      </c>
      <c r="AW69" s="24" t="s">
        <v>29</v>
      </c>
      <c r="AX69" s="24" t="s">
        <v>29</v>
      </c>
      <c r="AY69" s="24" t="s">
        <v>29</v>
      </c>
      <c r="AZ69" s="24" t="s">
        <v>29</v>
      </c>
      <c r="BA69" s="24" t="s">
        <v>29</v>
      </c>
      <c r="BB69" s="24" t="s">
        <v>29</v>
      </c>
      <c r="BC69" s="24" t="s">
        <v>29</v>
      </c>
      <c r="BD69" s="24" t="s">
        <v>29</v>
      </c>
      <c r="BE69" s="24" t="s">
        <v>29</v>
      </c>
      <c r="BF69" s="24" t="s">
        <v>29</v>
      </c>
      <c r="BG69" s="24" t="s">
        <v>29</v>
      </c>
      <c r="BH69" s="24" t="s">
        <v>29</v>
      </c>
      <c r="BI69" s="24" t="s">
        <v>29</v>
      </c>
      <c r="BJ69" s="24" t="s">
        <v>29</v>
      </c>
      <c r="BK69" s="24" t="s">
        <v>29</v>
      </c>
      <c r="BL69" s="24" t="s">
        <v>29</v>
      </c>
      <c r="BM69" s="24" t="s">
        <v>29</v>
      </c>
      <c r="BN69" s="24" t="s">
        <v>29</v>
      </c>
      <c r="BO69" s="24" t="s">
        <v>29</v>
      </c>
      <c r="BP69" s="24" t="s">
        <v>29</v>
      </c>
      <c r="BQ69" s="24" t="s">
        <v>29</v>
      </c>
      <c r="BR69" s="24" t="s">
        <v>29</v>
      </c>
      <c r="BS69" s="24" t="s">
        <v>29</v>
      </c>
      <c r="BT69" s="24" t="s">
        <v>29</v>
      </c>
      <c r="BU69" s="24" t="s">
        <v>29</v>
      </c>
      <c r="BV69" s="24" t="s">
        <v>29</v>
      </c>
      <c r="BW69" s="24" t="s">
        <v>29</v>
      </c>
      <c r="BX69" s="24" t="s">
        <v>29</v>
      </c>
      <c r="BY69" s="24" t="s">
        <v>29</v>
      </c>
      <c r="BZ69" s="24" t="s">
        <v>29</v>
      </c>
      <c r="CA69" s="24" t="s">
        <v>29</v>
      </c>
      <c r="CB69" s="24" t="s">
        <v>29</v>
      </c>
    </row>
    <row r="70" spans="2:80" s="1" customFormat="1" ht="13.9" customHeight="1">
      <c r="B70" s="57" t="str">
        <f>Roster_Selection_Men!AF116&amp;" " &amp; "JV1 "</f>
        <v xml:space="preserve">McKendree University JV1 </v>
      </c>
      <c r="C70" s="57" t="str">
        <f>Roster_Selection_Men!AH116</f>
        <v>17-10263</v>
      </c>
      <c r="D70" s="57" t="str">
        <f>Roster_Selection_Men!AI116</f>
        <v>Trevor Pense</v>
      </c>
      <c r="E70" s="58"/>
      <c r="F70" s="1" t="str">
        <f>IF(ISERROR(Individual_Scores_Men_JV!E70), " ", IF(Individual_Scores_Men_JV!E70 = "Yes", "Yes", "  "))</f>
        <v xml:space="preserve">  </v>
      </c>
      <c r="G70" s="24" t="s">
        <v>29</v>
      </c>
      <c r="H70" s="24" t="s">
        <v>29</v>
      </c>
      <c r="I70" s="24" t="s">
        <v>29</v>
      </c>
      <c r="J70" s="24" t="s">
        <v>29</v>
      </c>
      <c r="K70" s="24" t="s">
        <v>29</v>
      </c>
      <c r="L70" s="24" t="s">
        <v>29</v>
      </c>
      <c r="M70" s="24" t="s">
        <v>29</v>
      </c>
      <c r="N70" s="24" t="s">
        <v>29</v>
      </c>
      <c r="O70" s="24" t="s">
        <v>29</v>
      </c>
      <c r="P70" s="24" t="s">
        <v>29</v>
      </c>
      <c r="Q70" s="24" t="s">
        <v>29</v>
      </c>
      <c r="R70" s="24" t="s">
        <v>29</v>
      </c>
      <c r="S70" s="24" t="s">
        <v>29</v>
      </c>
      <c r="T70" s="24" t="s">
        <v>29</v>
      </c>
      <c r="U70" s="24" t="s">
        <v>29</v>
      </c>
      <c r="V70" s="24" t="s">
        <v>29</v>
      </c>
      <c r="W70" s="24" t="s">
        <v>29</v>
      </c>
      <c r="X70" s="24" t="s">
        <v>29</v>
      </c>
      <c r="Y70" s="24" t="s">
        <v>29</v>
      </c>
      <c r="Z70" s="24" t="s">
        <v>29</v>
      </c>
      <c r="AA70" s="24" t="s">
        <v>29</v>
      </c>
      <c r="AB70" s="24" t="s">
        <v>29</v>
      </c>
      <c r="AC70" s="24" t="s">
        <v>29</v>
      </c>
      <c r="AD70" s="24" t="s">
        <v>29</v>
      </c>
      <c r="AE70" s="24" t="s">
        <v>29</v>
      </c>
      <c r="AF70" s="24" t="s">
        <v>29</v>
      </c>
      <c r="AG70" s="24" t="s">
        <v>29</v>
      </c>
      <c r="AH70" s="24" t="s">
        <v>29</v>
      </c>
      <c r="AI70" s="24" t="s">
        <v>29</v>
      </c>
      <c r="AJ70" s="24" t="s">
        <v>29</v>
      </c>
      <c r="AK70" s="24" t="s">
        <v>29</v>
      </c>
      <c r="AL70" s="24" t="s">
        <v>29</v>
      </c>
      <c r="AM70" s="24" t="s">
        <v>29</v>
      </c>
      <c r="AN70" s="24" t="s">
        <v>29</v>
      </c>
      <c r="AO70" s="24" t="s">
        <v>29</v>
      </c>
      <c r="AP70" s="24" t="s">
        <v>29</v>
      </c>
      <c r="AQ70" s="24" t="s">
        <v>29</v>
      </c>
      <c r="AR70" s="24" t="s">
        <v>29</v>
      </c>
      <c r="AS70" s="24" t="s">
        <v>29</v>
      </c>
      <c r="AT70" s="24" t="s">
        <v>29</v>
      </c>
      <c r="AU70" s="24" t="s">
        <v>29</v>
      </c>
      <c r="AV70" s="24" t="s">
        <v>29</v>
      </c>
      <c r="AW70" s="24" t="s">
        <v>29</v>
      </c>
      <c r="AX70" s="24" t="s">
        <v>29</v>
      </c>
      <c r="AY70" s="24" t="s">
        <v>29</v>
      </c>
      <c r="AZ70" s="24" t="s">
        <v>29</v>
      </c>
      <c r="BA70" s="24" t="s">
        <v>29</v>
      </c>
      <c r="BB70" s="24" t="s">
        <v>29</v>
      </c>
      <c r="BC70" s="24" t="s">
        <v>29</v>
      </c>
      <c r="BD70" s="24" t="s">
        <v>29</v>
      </c>
      <c r="BE70" s="24" t="s">
        <v>29</v>
      </c>
      <c r="BF70" s="24" t="s">
        <v>29</v>
      </c>
      <c r="BG70" s="24" t="s">
        <v>29</v>
      </c>
      <c r="BH70" s="24" t="s">
        <v>29</v>
      </c>
      <c r="BI70" s="24" t="s">
        <v>29</v>
      </c>
      <c r="BJ70" s="24" t="s">
        <v>29</v>
      </c>
      <c r="BK70" s="24" t="s">
        <v>29</v>
      </c>
      <c r="BL70" s="24" t="s">
        <v>29</v>
      </c>
      <c r="BM70" s="24" t="s">
        <v>29</v>
      </c>
      <c r="BN70" s="24" t="s">
        <v>29</v>
      </c>
      <c r="BO70" s="24" t="s">
        <v>29</v>
      </c>
      <c r="BP70" s="24" t="s">
        <v>29</v>
      </c>
      <c r="BQ70" s="24" t="s">
        <v>29</v>
      </c>
      <c r="BR70" s="24" t="s">
        <v>29</v>
      </c>
      <c r="BS70" s="24" t="s">
        <v>29</v>
      </c>
      <c r="BT70" s="24" t="s">
        <v>29</v>
      </c>
      <c r="BU70" s="24" t="s">
        <v>29</v>
      </c>
      <c r="BV70" s="24" t="s">
        <v>29</v>
      </c>
      <c r="BW70" s="24" t="s">
        <v>29</v>
      </c>
      <c r="BX70" s="24" t="s">
        <v>29</v>
      </c>
      <c r="BY70" s="24" t="s">
        <v>29</v>
      </c>
      <c r="BZ70" s="24" t="s">
        <v>29</v>
      </c>
      <c r="CA70" s="24" t="s">
        <v>29</v>
      </c>
      <c r="CB70" s="24" t="s">
        <v>29</v>
      </c>
    </row>
    <row r="71" spans="2:80" s="1" customFormat="1" ht="13.9" customHeight="1">
      <c r="B71" s="57" t="str">
        <f>Roster_Selection_Men!AF117&amp;" " &amp; "JV1 "</f>
        <v xml:space="preserve">McKendree University JV1 </v>
      </c>
      <c r="C71" s="57" t="str">
        <f>Roster_Selection_Men!AH117</f>
        <v>11-402180</v>
      </c>
      <c r="D71" s="57" t="str">
        <f>Roster_Selection_Men!AI117</f>
        <v>Zachary Vanderpool</v>
      </c>
      <c r="E71" s="58"/>
      <c r="F71" s="1" t="str">
        <f>IF(ISERROR(Individual_Scores_Men_JV!E71), " ", IF(Individual_Scores_Men_JV!E71 = "Yes", "Yes", "  "))</f>
        <v xml:space="preserve">  </v>
      </c>
      <c r="G71" s="24" t="s">
        <v>29</v>
      </c>
      <c r="H71" s="24" t="s">
        <v>29</v>
      </c>
      <c r="I71" s="24" t="s">
        <v>29</v>
      </c>
      <c r="J71" s="24" t="s">
        <v>29</v>
      </c>
      <c r="K71" s="24" t="s">
        <v>29</v>
      </c>
      <c r="L71" s="24" t="s">
        <v>29</v>
      </c>
      <c r="M71" s="24" t="s">
        <v>29</v>
      </c>
      <c r="N71" s="24" t="s">
        <v>29</v>
      </c>
      <c r="O71" s="24" t="s">
        <v>29</v>
      </c>
      <c r="P71" s="24" t="s">
        <v>29</v>
      </c>
      <c r="Q71" s="24" t="s">
        <v>29</v>
      </c>
      <c r="R71" s="24" t="s">
        <v>29</v>
      </c>
      <c r="S71" s="24" t="s">
        <v>29</v>
      </c>
      <c r="T71" s="24" t="s">
        <v>29</v>
      </c>
      <c r="U71" s="24" t="s">
        <v>29</v>
      </c>
      <c r="V71" s="24" t="s">
        <v>29</v>
      </c>
      <c r="W71" s="24" t="s">
        <v>29</v>
      </c>
      <c r="X71" s="24" t="s">
        <v>29</v>
      </c>
      <c r="Y71" s="24" t="s">
        <v>29</v>
      </c>
      <c r="Z71" s="24" t="s">
        <v>29</v>
      </c>
      <c r="AA71" s="24" t="s">
        <v>29</v>
      </c>
      <c r="AB71" s="24" t="s">
        <v>29</v>
      </c>
      <c r="AC71" s="24" t="s">
        <v>29</v>
      </c>
      <c r="AD71" s="24" t="s">
        <v>29</v>
      </c>
      <c r="AE71" s="24" t="s">
        <v>29</v>
      </c>
      <c r="AF71" s="24" t="s">
        <v>29</v>
      </c>
      <c r="AG71" s="24" t="s">
        <v>29</v>
      </c>
      <c r="AH71" s="24" t="s">
        <v>29</v>
      </c>
      <c r="AI71" s="24" t="s">
        <v>29</v>
      </c>
      <c r="AJ71" s="24" t="s">
        <v>29</v>
      </c>
      <c r="AK71" s="24" t="s">
        <v>29</v>
      </c>
      <c r="AL71" s="24" t="s">
        <v>29</v>
      </c>
      <c r="AM71" s="24" t="s">
        <v>29</v>
      </c>
      <c r="AN71" s="24" t="s">
        <v>29</v>
      </c>
      <c r="AO71" s="24" t="s">
        <v>29</v>
      </c>
      <c r="AP71" s="24" t="s">
        <v>29</v>
      </c>
      <c r="AQ71" s="24" t="s">
        <v>29</v>
      </c>
      <c r="AR71" s="24" t="s">
        <v>29</v>
      </c>
      <c r="AS71" s="24" t="s">
        <v>29</v>
      </c>
      <c r="AT71" s="24" t="s">
        <v>29</v>
      </c>
      <c r="AU71" s="24" t="s">
        <v>29</v>
      </c>
      <c r="AV71" s="24" t="s">
        <v>29</v>
      </c>
      <c r="AW71" s="24" t="s">
        <v>29</v>
      </c>
      <c r="AX71" s="24" t="s">
        <v>29</v>
      </c>
      <c r="AY71" s="24" t="s">
        <v>29</v>
      </c>
      <c r="AZ71" s="24" t="s">
        <v>29</v>
      </c>
      <c r="BA71" s="24" t="s">
        <v>29</v>
      </c>
      <c r="BB71" s="24" t="s">
        <v>29</v>
      </c>
      <c r="BC71" s="24" t="s">
        <v>29</v>
      </c>
      <c r="BD71" s="24" t="s">
        <v>29</v>
      </c>
      <c r="BE71" s="24" t="s">
        <v>29</v>
      </c>
      <c r="BF71" s="24" t="s">
        <v>29</v>
      </c>
      <c r="BG71" s="24" t="s">
        <v>29</v>
      </c>
      <c r="BH71" s="24" t="s">
        <v>29</v>
      </c>
      <c r="BI71" s="24" t="s">
        <v>29</v>
      </c>
      <c r="BJ71" s="24" t="s">
        <v>29</v>
      </c>
      <c r="BK71" s="24" t="s">
        <v>29</v>
      </c>
      <c r="BL71" s="24" t="s">
        <v>29</v>
      </c>
      <c r="BM71" s="24" t="s">
        <v>29</v>
      </c>
      <c r="BN71" s="24" t="s">
        <v>29</v>
      </c>
      <c r="BO71" s="24" t="s">
        <v>29</v>
      </c>
      <c r="BP71" s="24" t="s">
        <v>29</v>
      </c>
      <c r="BQ71" s="24" t="s">
        <v>29</v>
      </c>
      <c r="BR71" s="24" t="s">
        <v>29</v>
      </c>
      <c r="BS71" s="24" t="s">
        <v>29</v>
      </c>
      <c r="BT71" s="24" t="s">
        <v>29</v>
      </c>
      <c r="BU71" s="24" t="s">
        <v>29</v>
      </c>
      <c r="BV71" s="24" t="s">
        <v>29</v>
      </c>
      <c r="BW71" s="24" t="s">
        <v>29</v>
      </c>
      <c r="BX71" s="24" t="s">
        <v>29</v>
      </c>
      <c r="BY71" s="24" t="s">
        <v>29</v>
      </c>
      <c r="BZ71" s="24" t="s">
        <v>29</v>
      </c>
      <c r="CA71" s="24" t="s">
        <v>29</v>
      </c>
      <c r="CB71" s="24" t="s">
        <v>29</v>
      </c>
    </row>
    <row r="72" spans="2:80" s="1" customFormat="1" ht="13.9" customHeight="1">
      <c r="B72" s="57" t="s">
        <v>787</v>
      </c>
      <c r="C72" s="59" t="str">
        <f>Individual_Scores_Men_JV!C72</f>
        <v/>
      </c>
      <c r="D72" s="60" t="str">
        <f>Individual_Scores_Men_JV!D72</f>
        <v/>
      </c>
      <c r="E72" s="58"/>
      <c r="F72" s="13"/>
      <c r="G72" s="24" t="s">
        <v>29</v>
      </c>
      <c r="H72" s="24" t="s">
        <v>29</v>
      </c>
      <c r="I72" s="24" t="s">
        <v>29</v>
      </c>
      <c r="J72" s="24" t="s">
        <v>29</v>
      </c>
      <c r="K72" s="24" t="s">
        <v>29</v>
      </c>
      <c r="L72" s="24" t="s">
        <v>29</v>
      </c>
      <c r="M72" s="24" t="s">
        <v>29</v>
      </c>
      <c r="N72" s="24" t="s">
        <v>29</v>
      </c>
      <c r="O72" s="24" t="s">
        <v>29</v>
      </c>
      <c r="P72" s="24" t="s">
        <v>29</v>
      </c>
      <c r="Q72" s="24" t="s">
        <v>29</v>
      </c>
      <c r="R72" s="24" t="s">
        <v>29</v>
      </c>
      <c r="S72" s="24" t="s">
        <v>29</v>
      </c>
      <c r="T72" s="24" t="s">
        <v>29</v>
      </c>
      <c r="U72" s="24" t="s">
        <v>29</v>
      </c>
      <c r="V72" s="24" t="s">
        <v>29</v>
      </c>
      <c r="W72" s="24" t="s">
        <v>29</v>
      </c>
      <c r="X72" s="24" t="s">
        <v>29</v>
      </c>
      <c r="Y72" s="24" t="s">
        <v>29</v>
      </c>
      <c r="Z72" s="24" t="s">
        <v>29</v>
      </c>
      <c r="AA72" s="24" t="s">
        <v>29</v>
      </c>
      <c r="AB72" s="24" t="s">
        <v>29</v>
      </c>
      <c r="AC72" s="24" t="s">
        <v>29</v>
      </c>
      <c r="AD72" s="24" t="s">
        <v>29</v>
      </c>
      <c r="AE72" s="24" t="s">
        <v>29</v>
      </c>
      <c r="AF72" s="24" t="s">
        <v>29</v>
      </c>
      <c r="AG72" s="24" t="s">
        <v>29</v>
      </c>
      <c r="AH72" s="24" t="s">
        <v>29</v>
      </c>
      <c r="AI72" s="24" t="s">
        <v>29</v>
      </c>
      <c r="AJ72" s="24" t="s">
        <v>29</v>
      </c>
      <c r="AK72" s="24" t="s">
        <v>29</v>
      </c>
      <c r="AL72" s="24" t="s">
        <v>29</v>
      </c>
      <c r="AM72" s="24" t="s">
        <v>29</v>
      </c>
      <c r="AN72" s="24" t="s">
        <v>29</v>
      </c>
      <c r="AO72" s="24" t="s">
        <v>29</v>
      </c>
      <c r="AP72" s="24" t="s">
        <v>29</v>
      </c>
      <c r="AQ72" s="24" t="s">
        <v>29</v>
      </c>
      <c r="AR72" s="24" t="s">
        <v>29</v>
      </c>
      <c r="AS72" s="24" t="s">
        <v>29</v>
      </c>
      <c r="AT72" s="24" t="s">
        <v>29</v>
      </c>
      <c r="AU72" s="24" t="s">
        <v>29</v>
      </c>
      <c r="AV72" s="24" t="s">
        <v>29</v>
      </c>
      <c r="AW72" s="24" t="s">
        <v>29</v>
      </c>
      <c r="AX72" s="24" t="s">
        <v>29</v>
      </c>
      <c r="AY72" s="24" t="s">
        <v>29</v>
      </c>
      <c r="AZ72" s="24" t="s">
        <v>29</v>
      </c>
      <c r="BA72" s="24" t="s">
        <v>29</v>
      </c>
      <c r="BB72" s="24" t="s">
        <v>29</v>
      </c>
      <c r="BC72" s="24" t="s">
        <v>29</v>
      </c>
      <c r="BD72" s="24" t="s">
        <v>29</v>
      </c>
      <c r="BE72" s="24" t="s">
        <v>29</v>
      </c>
      <c r="BF72" s="24" t="s">
        <v>29</v>
      </c>
      <c r="BG72" s="24" t="s">
        <v>29</v>
      </c>
      <c r="BH72" s="24" t="s">
        <v>29</v>
      </c>
      <c r="BI72" s="24" t="s">
        <v>29</v>
      </c>
      <c r="BJ72" s="24" t="s">
        <v>29</v>
      </c>
      <c r="BK72" s="24" t="s">
        <v>29</v>
      </c>
      <c r="BL72" s="24" t="s">
        <v>29</v>
      </c>
      <c r="BM72" s="24" t="s">
        <v>29</v>
      </c>
      <c r="BN72" s="24" t="s">
        <v>29</v>
      </c>
      <c r="BO72" s="24" t="s">
        <v>29</v>
      </c>
      <c r="BP72" s="24" t="s">
        <v>29</v>
      </c>
      <c r="BQ72" s="24" t="s">
        <v>29</v>
      </c>
      <c r="BR72" s="24" t="s">
        <v>29</v>
      </c>
      <c r="BS72" s="24" t="s">
        <v>29</v>
      </c>
      <c r="BT72" s="24" t="s">
        <v>29</v>
      </c>
      <c r="BU72" s="24" t="s">
        <v>29</v>
      </c>
      <c r="BV72" s="24" t="s">
        <v>29</v>
      </c>
      <c r="BW72" s="24" t="s">
        <v>29</v>
      </c>
      <c r="BX72" s="24" t="s">
        <v>29</v>
      </c>
      <c r="BY72" s="24" t="s">
        <v>29</v>
      </c>
      <c r="BZ72" s="24" t="s">
        <v>29</v>
      </c>
      <c r="CA72" s="24" t="s">
        <v>29</v>
      </c>
      <c r="CB72" s="24" t="s">
        <v>29</v>
      </c>
    </row>
    <row r="73" spans="2:80" s="1" customFormat="1" ht="13.9" customHeight="1">
      <c r="B73" s="57" t="s">
        <v>787</v>
      </c>
      <c r="C73" s="59" t="str">
        <f>Individual_Scores_Men_JV!C73</f>
        <v/>
      </c>
      <c r="D73" s="60" t="str">
        <f>Individual_Scores_Men_JV!D73</f>
        <v/>
      </c>
      <c r="E73" s="58"/>
      <c r="F73" s="13"/>
      <c r="G73" s="24" t="s">
        <v>29</v>
      </c>
      <c r="H73" s="24" t="s">
        <v>29</v>
      </c>
      <c r="I73" s="24" t="s">
        <v>29</v>
      </c>
      <c r="J73" s="24" t="s">
        <v>29</v>
      </c>
      <c r="K73" s="24" t="s">
        <v>29</v>
      </c>
      <c r="L73" s="24" t="s">
        <v>29</v>
      </c>
      <c r="M73" s="24" t="s">
        <v>29</v>
      </c>
      <c r="N73" s="24" t="s">
        <v>29</v>
      </c>
      <c r="O73" s="24" t="s">
        <v>29</v>
      </c>
      <c r="P73" s="24" t="s">
        <v>29</v>
      </c>
      <c r="Q73" s="24" t="s">
        <v>29</v>
      </c>
      <c r="R73" s="24" t="s">
        <v>29</v>
      </c>
      <c r="S73" s="24" t="s">
        <v>29</v>
      </c>
      <c r="T73" s="24" t="s">
        <v>29</v>
      </c>
      <c r="U73" s="24" t="s">
        <v>29</v>
      </c>
      <c r="V73" s="24" t="s">
        <v>29</v>
      </c>
      <c r="W73" s="24" t="s">
        <v>29</v>
      </c>
      <c r="X73" s="24" t="s">
        <v>29</v>
      </c>
      <c r="Y73" s="24" t="s">
        <v>29</v>
      </c>
      <c r="Z73" s="24" t="s">
        <v>29</v>
      </c>
      <c r="AA73" s="24" t="s">
        <v>29</v>
      </c>
      <c r="AB73" s="24" t="s">
        <v>29</v>
      </c>
      <c r="AC73" s="24" t="s">
        <v>29</v>
      </c>
      <c r="AD73" s="24" t="s">
        <v>29</v>
      </c>
      <c r="AE73" s="24" t="s">
        <v>29</v>
      </c>
      <c r="AF73" s="24" t="s">
        <v>29</v>
      </c>
      <c r="AG73" s="24" t="s">
        <v>29</v>
      </c>
      <c r="AH73" s="24" t="s">
        <v>29</v>
      </c>
      <c r="AI73" s="24" t="s">
        <v>29</v>
      </c>
      <c r="AJ73" s="24" t="s">
        <v>29</v>
      </c>
      <c r="AK73" s="24" t="s">
        <v>29</v>
      </c>
      <c r="AL73" s="24" t="s">
        <v>29</v>
      </c>
      <c r="AM73" s="24" t="s">
        <v>29</v>
      </c>
      <c r="AN73" s="24" t="s">
        <v>29</v>
      </c>
      <c r="AO73" s="24" t="s">
        <v>29</v>
      </c>
      <c r="AP73" s="24" t="s">
        <v>29</v>
      </c>
      <c r="AQ73" s="24" t="s">
        <v>29</v>
      </c>
      <c r="AR73" s="24" t="s">
        <v>29</v>
      </c>
      <c r="AS73" s="24" t="s">
        <v>29</v>
      </c>
      <c r="AT73" s="24" t="s">
        <v>29</v>
      </c>
      <c r="AU73" s="24" t="s">
        <v>29</v>
      </c>
      <c r="AV73" s="24" t="s">
        <v>29</v>
      </c>
      <c r="AW73" s="24" t="s">
        <v>29</v>
      </c>
      <c r="AX73" s="24" t="s">
        <v>29</v>
      </c>
      <c r="AY73" s="24" t="s">
        <v>29</v>
      </c>
      <c r="AZ73" s="24" t="s">
        <v>29</v>
      </c>
      <c r="BA73" s="24" t="s">
        <v>29</v>
      </c>
      <c r="BB73" s="24" t="s">
        <v>29</v>
      </c>
      <c r="BC73" s="24" t="s">
        <v>29</v>
      </c>
      <c r="BD73" s="24" t="s">
        <v>29</v>
      </c>
      <c r="BE73" s="24" t="s">
        <v>29</v>
      </c>
      <c r="BF73" s="24" t="s">
        <v>29</v>
      </c>
      <c r="BG73" s="24" t="s">
        <v>29</v>
      </c>
      <c r="BH73" s="24" t="s">
        <v>29</v>
      </c>
      <c r="BI73" s="24" t="s">
        <v>29</v>
      </c>
      <c r="BJ73" s="24" t="s">
        <v>29</v>
      </c>
      <c r="BK73" s="24" t="s">
        <v>29</v>
      </c>
      <c r="BL73" s="24" t="s">
        <v>29</v>
      </c>
      <c r="BM73" s="24" t="s">
        <v>29</v>
      </c>
      <c r="BN73" s="24" t="s">
        <v>29</v>
      </c>
      <c r="BO73" s="24" t="s">
        <v>29</v>
      </c>
      <c r="BP73" s="24" t="s">
        <v>29</v>
      </c>
      <c r="BQ73" s="24" t="s">
        <v>29</v>
      </c>
      <c r="BR73" s="24" t="s">
        <v>29</v>
      </c>
      <c r="BS73" s="24" t="s">
        <v>29</v>
      </c>
      <c r="BT73" s="24" t="s">
        <v>29</v>
      </c>
      <c r="BU73" s="24" t="s">
        <v>29</v>
      </c>
      <c r="BV73" s="24" t="s">
        <v>29</v>
      </c>
      <c r="BW73" s="24" t="s">
        <v>29</v>
      </c>
      <c r="BX73" s="24" t="s">
        <v>29</v>
      </c>
      <c r="BY73" s="24" t="s">
        <v>29</v>
      </c>
      <c r="BZ73" s="24" t="s">
        <v>29</v>
      </c>
      <c r="CA73" s="24" t="s">
        <v>29</v>
      </c>
      <c r="CB73" s="24" t="s">
        <v>29</v>
      </c>
    </row>
    <row r="74" spans="2:80" s="1" customFormat="1" ht="13.9" customHeight="1">
      <c r="B74" s="57" t="s">
        <v>787</v>
      </c>
      <c r="C74" s="59" t="str">
        <f>Individual_Scores_Men_JV!C74</f>
        <v/>
      </c>
      <c r="D74" s="60" t="str">
        <f>Individual_Scores_Men_JV!D74</f>
        <v/>
      </c>
      <c r="E74" s="58"/>
      <c r="F74" s="13"/>
      <c r="G74" s="24" t="s">
        <v>29</v>
      </c>
      <c r="H74" s="24" t="s">
        <v>29</v>
      </c>
      <c r="I74" s="24" t="s">
        <v>29</v>
      </c>
      <c r="J74" s="24" t="s">
        <v>29</v>
      </c>
      <c r="K74" s="24" t="s">
        <v>29</v>
      </c>
      <c r="L74" s="24" t="s">
        <v>29</v>
      </c>
      <c r="M74" s="24" t="s">
        <v>29</v>
      </c>
      <c r="N74" s="24" t="s">
        <v>29</v>
      </c>
      <c r="O74" s="24" t="s">
        <v>29</v>
      </c>
      <c r="P74" s="24" t="s">
        <v>29</v>
      </c>
      <c r="Q74" s="24" t="s">
        <v>29</v>
      </c>
      <c r="R74" s="24" t="s">
        <v>29</v>
      </c>
      <c r="S74" s="24" t="s">
        <v>29</v>
      </c>
      <c r="T74" s="24" t="s">
        <v>29</v>
      </c>
      <c r="U74" s="24" t="s">
        <v>29</v>
      </c>
      <c r="V74" s="24" t="s">
        <v>29</v>
      </c>
      <c r="W74" s="24" t="s">
        <v>29</v>
      </c>
      <c r="X74" s="24" t="s">
        <v>29</v>
      </c>
      <c r="Y74" s="24" t="s">
        <v>29</v>
      </c>
      <c r="Z74" s="24" t="s">
        <v>29</v>
      </c>
      <c r="AA74" s="24" t="s">
        <v>29</v>
      </c>
      <c r="AB74" s="24" t="s">
        <v>29</v>
      </c>
      <c r="AC74" s="24" t="s">
        <v>29</v>
      </c>
      <c r="AD74" s="24" t="s">
        <v>29</v>
      </c>
      <c r="AE74" s="24" t="s">
        <v>29</v>
      </c>
      <c r="AF74" s="24" t="s">
        <v>29</v>
      </c>
      <c r="AG74" s="24" t="s">
        <v>29</v>
      </c>
      <c r="AH74" s="24" t="s">
        <v>29</v>
      </c>
      <c r="AI74" s="24" t="s">
        <v>29</v>
      </c>
      <c r="AJ74" s="24" t="s">
        <v>29</v>
      </c>
      <c r="AK74" s="24" t="s">
        <v>29</v>
      </c>
      <c r="AL74" s="24" t="s">
        <v>29</v>
      </c>
      <c r="AM74" s="24" t="s">
        <v>29</v>
      </c>
      <c r="AN74" s="24" t="s">
        <v>29</v>
      </c>
      <c r="AO74" s="24" t="s">
        <v>29</v>
      </c>
      <c r="AP74" s="24" t="s">
        <v>29</v>
      </c>
      <c r="AQ74" s="24" t="s">
        <v>29</v>
      </c>
      <c r="AR74" s="24" t="s">
        <v>29</v>
      </c>
      <c r="AS74" s="24" t="s">
        <v>29</v>
      </c>
      <c r="AT74" s="24" t="s">
        <v>29</v>
      </c>
      <c r="AU74" s="24" t="s">
        <v>29</v>
      </c>
      <c r="AV74" s="24" t="s">
        <v>29</v>
      </c>
      <c r="AW74" s="24" t="s">
        <v>29</v>
      </c>
      <c r="AX74" s="24" t="s">
        <v>29</v>
      </c>
      <c r="AY74" s="24" t="s">
        <v>29</v>
      </c>
      <c r="AZ74" s="24" t="s">
        <v>29</v>
      </c>
      <c r="BA74" s="24" t="s">
        <v>29</v>
      </c>
      <c r="BB74" s="24" t="s">
        <v>29</v>
      </c>
      <c r="BC74" s="24" t="s">
        <v>29</v>
      </c>
      <c r="BD74" s="24" t="s">
        <v>29</v>
      </c>
      <c r="BE74" s="24" t="s">
        <v>29</v>
      </c>
      <c r="BF74" s="24" t="s">
        <v>29</v>
      </c>
      <c r="BG74" s="24" t="s">
        <v>29</v>
      </c>
      <c r="BH74" s="24" t="s">
        <v>29</v>
      </c>
      <c r="BI74" s="24" t="s">
        <v>29</v>
      </c>
      <c r="BJ74" s="24" t="s">
        <v>29</v>
      </c>
      <c r="BK74" s="24" t="s">
        <v>29</v>
      </c>
      <c r="BL74" s="24" t="s">
        <v>29</v>
      </c>
      <c r="BM74" s="24" t="s">
        <v>29</v>
      </c>
      <c r="BN74" s="24" t="s">
        <v>29</v>
      </c>
      <c r="BO74" s="24" t="s">
        <v>29</v>
      </c>
      <c r="BP74" s="24" t="s">
        <v>29</v>
      </c>
      <c r="BQ74" s="24" t="s">
        <v>29</v>
      </c>
      <c r="BR74" s="24" t="s">
        <v>29</v>
      </c>
      <c r="BS74" s="24" t="s">
        <v>29</v>
      </c>
      <c r="BT74" s="24" t="s">
        <v>29</v>
      </c>
      <c r="BU74" s="24" t="s">
        <v>29</v>
      </c>
      <c r="BV74" s="24" t="s">
        <v>29</v>
      </c>
      <c r="BW74" s="24" t="s">
        <v>29</v>
      </c>
      <c r="BX74" s="24" t="s">
        <v>29</v>
      </c>
      <c r="BY74" s="24" t="s">
        <v>29</v>
      </c>
      <c r="BZ74" s="24" t="s">
        <v>29</v>
      </c>
      <c r="CA74" s="24" t="s">
        <v>29</v>
      </c>
      <c r="CB74" s="24" t="s">
        <v>29</v>
      </c>
    </row>
    <row r="75" spans="2:80" s="1" customFormat="1" ht="13.9" customHeight="1">
      <c r="B75" s="57" t="s">
        <v>29</v>
      </c>
      <c r="C75" s="57" t="s">
        <v>29</v>
      </c>
      <c r="D75" s="57" t="s">
        <v>29</v>
      </c>
      <c r="E75" s="61"/>
      <c r="G75" s="24" t="s">
        <v>29</v>
      </c>
      <c r="H75" s="24" t="s">
        <v>29</v>
      </c>
      <c r="I75" s="24" t="s">
        <v>29</v>
      </c>
      <c r="J75" s="24" t="s">
        <v>29</v>
      </c>
      <c r="K75" s="24" t="s">
        <v>29</v>
      </c>
      <c r="L75" s="24" t="s">
        <v>29</v>
      </c>
      <c r="M75" s="24" t="s">
        <v>29</v>
      </c>
      <c r="N75" s="24" t="s">
        <v>29</v>
      </c>
      <c r="O75" s="24" t="s">
        <v>29</v>
      </c>
      <c r="P75" s="24" t="s">
        <v>29</v>
      </c>
      <c r="Q75" s="24" t="s">
        <v>29</v>
      </c>
      <c r="R75" s="24" t="s">
        <v>29</v>
      </c>
      <c r="S75" s="24" t="s">
        <v>29</v>
      </c>
      <c r="T75" s="24" t="s">
        <v>29</v>
      </c>
      <c r="U75" s="24" t="s">
        <v>29</v>
      </c>
      <c r="V75" s="24" t="s">
        <v>29</v>
      </c>
      <c r="W75" s="24" t="s">
        <v>29</v>
      </c>
      <c r="X75" s="24" t="s">
        <v>29</v>
      </c>
      <c r="Y75" s="24" t="s">
        <v>29</v>
      </c>
      <c r="Z75" s="24" t="s">
        <v>29</v>
      </c>
      <c r="AA75" s="24" t="s">
        <v>29</v>
      </c>
      <c r="AB75" s="24" t="s">
        <v>29</v>
      </c>
      <c r="AC75" s="24" t="s">
        <v>29</v>
      </c>
      <c r="AD75" s="24" t="s">
        <v>29</v>
      </c>
      <c r="AE75" s="24" t="s">
        <v>29</v>
      </c>
      <c r="AF75" s="24" t="s">
        <v>29</v>
      </c>
      <c r="AG75" s="24" t="s">
        <v>29</v>
      </c>
      <c r="AH75" s="24" t="s">
        <v>29</v>
      </c>
      <c r="AI75" s="24" t="s">
        <v>29</v>
      </c>
      <c r="AJ75" s="24" t="s">
        <v>29</v>
      </c>
      <c r="AK75" s="24" t="s">
        <v>29</v>
      </c>
      <c r="AL75" s="24" t="s">
        <v>29</v>
      </c>
      <c r="AM75" s="24" t="s">
        <v>29</v>
      </c>
      <c r="AN75" s="24" t="s">
        <v>29</v>
      </c>
      <c r="AO75" s="24" t="s">
        <v>29</v>
      </c>
      <c r="AP75" s="24" t="s">
        <v>29</v>
      </c>
      <c r="AQ75" s="24" t="s">
        <v>29</v>
      </c>
      <c r="AR75" s="24" t="s">
        <v>29</v>
      </c>
      <c r="AS75" s="24" t="s">
        <v>29</v>
      </c>
      <c r="AT75" s="24" t="s">
        <v>29</v>
      </c>
      <c r="AU75" s="24" t="s">
        <v>29</v>
      </c>
      <c r="AV75" s="24" t="s">
        <v>29</v>
      </c>
      <c r="AW75" s="24" t="s">
        <v>29</v>
      </c>
      <c r="AX75" s="24" t="s">
        <v>29</v>
      </c>
      <c r="AY75" s="24" t="s">
        <v>29</v>
      </c>
      <c r="AZ75" s="24" t="s">
        <v>29</v>
      </c>
      <c r="BA75" s="24" t="s">
        <v>29</v>
      </c>
      <c r="BB75" s="24" t="s">
        <v>29</v>
      </c>
      <c r="BC75" s="24" t="s">
        <v>29</v>
      </c>
      <c r="BD75" s="24" t="s">
        <v>29</v>
      </c>
      <c r="BE75" s="24" t="s">
        <v>29</v>
      </c>
      <c r="BF75" s="24" t="s">
        <v>29</v>
      </c>
      <c r="BG75" s="24" t="s">
        <v>29</v>
      </c>
      <c r="BH75" s="24" t="s">
        <v>29</v>
      </c>
      <c r="BI75" s="24" t="s">
        <v>29</v>
      </c>
      <c r="BJ75" s="24" t="s">
        <v>29</v>
      </c>
      <c r="BK75" s="24" t="s">
        <v>29</v>
      </c>
      <c r="BL75" s="24" t="s">
        <v>29</v>
      </c>
      <c r="BM75" s="24" t="s">
        <v>29</v>
      </c>
      <c r="BN75" s="24" t="s">
        <v>29</v>
      </c>
      <c r="BO75" s="24" t="s">
        <v>29</v>
      </c>
      <c r="BP75" s="24" t="s">
        <v>29</v>
      </c>
      <c r="BQ75" s="24" t="s">
        <v>29</v>
      </c>
      <c r="BR75" s="24" t="s">
        <v>29</v>
      </c>
      <c r="BS75" s="24" t="s">
        <v>29</v>
      </c>
      <c r="BT75" s="24" t="s">
        <v>29</v>
      </c>
      <c r="BU75" s="24" t="s">
        <v>29</v>
      </c>
      <c r="BV75" s="24" t="s">
        <v>29</v>
      </c>
      <c r="BW75" s="24" t="s">
        <v>29</v>
      </c>
      <c r="BX75" s="24" t="s">
        <v>29</v>
      </c>
      <c r="BY75" s="24" t="s">
        <v>29</v>
      </c>
      <c r="BZ75" s="24" t="s">
        <v>29</v>
      </c>
      <c r="CA75" s="24" t="s">
        <v>29</v>
      </c>
      <c r="CB75" s="24" t="s">
        <v>29</v>
      </c>
    </row>
    <row r="76" spans="2:80" s="1" customFormat="1" ht="13.9" customHeight="1">
      <c r="B76" s="57" t="s">
        <v>29</v>
      </c>
      <c r="C76" s="57" t="s">
        <v>29</v>
      </c>
      <c r="D76" s="57" t="s">
        <v>29</v>
      </c>
      <c r="E76" s="61"/>
      <c r="G76" s="24" t="s">
        <v>29</v>
      </c>
      <c r="H76" s="24" t="s">
        <v>29</v>
      </c>
      <c r="I76" s="24" t="s">
        <v>29</v>
      </c>
      <c r="J76" s="24" t="s">
        <v>29</v>
      </c>
      <c r="K76" s="24" t="s">
        <v>29</v>
      </c>
      <c r="L76" s="24" t="s">
        <v>29</v>
      </c>
      <c r="M76" s="24" t="s">
        <v>29</v>
      </c>
      <c r="N76" s="24" t="s">
        <v>29</v>
      </c>
      <c r="O76" s="24" t="s">
        <v>29</v>
      </c>
      <c r="P76" s="24" t="s">
        <v>29</v>
      </c>
      <c r="Q76" s="24" t="s">
        <v>29</v>
      </c>
      <c r="R76" s="24" t="s">
        <v>29</v>
      </c>
      <c r="S76" s="24" t="s">
        <v>29</v>
      </c>
      <c r="T76" s="24" t="s">
        <v>29</v>
      </c>
      <c r="U76" s="24" t="s">
        <v>29</v>
      </c>
      <c r="V76" s="24" t="s">
        <v>29</v>
      </c>
      <c r="W76" s="24" t="s">
        <v>29</v>
      </c>
      <c r="X76" s="24" t="s">
        <v>29</v>
      </c>
      <c r="Y76" s="24" t="s">
        <v>29</v>
      </c>
      <c r="Z76" s="24" t="s">
        <v>29</v>
      </c>
      <c r="AA76" s="24" t="s">
        <v>29</v>
      </c>
      <c r="AB76" s="24" t="s">
        <v>29</v>
      </c>
      <c r="AC76" s="24" t="s">
        <v>29</v>
      </c>
      <c r="AD76" s="24" t="s">
        <v>29</v>
      </c>
      <c r="AE76" s="24" t="s">
        <v>29</v>
      </c>
      <c r="AF76" s="24" t="s">
        <v>29</v>
      </c>
      <c r="AG76" s="24" t="s">
        <v>29</v>
      </c>
      <c r="AH76" s="24" t="s">
        <v>29</v>
      </c>
      <c r="AI76" s="24" t="s">
        <v>29</v>
      </c>
      <c r="AJ76" s="24" t="s">
        <v>29</v>
      </c>
      <c r="AK76" s="24" t="s">
        <v>29</v>
      </c>
      <c r="AL76" s="24" t="s">
        <v>29</v>
      </c>
      <c r="AM76" s="24" t="s">
        <v>29</v>
      </c>
      <c r="AN76" s="24" t="s">
        <v>29</v>
      </c>
      <c r="AO76" s="24" t="s">
        <v>29</v>
      </c>
      <c r="AP76" s="24" t="s">
        <v>29</v>
      </c>
      <c r="AQ76" s="24" t="s">
        <v>29</v>
      </c>
      <c r="AR76" s="24" t="s">
        <v>29</v>
      </c>
      <c r="AS76" s="24" t="s">
        <v>29</v>
      </c>
      <c r="AT76" s="24" t="s">
        <v>29</v>
      </c>
      <c r="AU76" s="24" t="s">
        <v>29</v>
      </c>
      <c r="AV76" s="24" t="s">
        <v>29</v>
      </c>
      <c r="AW76" s="24" t="s">
        <v>29</v>
      </c>
      <c r="AX76" s="24" t="s">
        <v>29</v>
      </c>
      <c r="AY76" s="24" t="s">
        <v>29</v>
      </c>
      <c r="AZ76" s="24" t="s">
        <v>29</v>
      </c>
      <c r="BA76" s="24" t="s">
        <v>29</v>
      </c>
      <c r="BB76" s="24" t="s">
        <v>29</v>
      </c>
      <c r="BC76" s="24" t="s">
        <v>29</v>
      </c>
      <c r="BD76" s="24" t="s">
        <v>29</v>
      </c>
      <c r="BE76" s="24" t="s">
        <v>29</v>
      </c>
      <c r="BF76" s="24" t="s">
        <v>29</v>
      </c>
      <c r="BG76" s="24" t="s">
        <v>29</v>
      </c>
      <c r="BH76" s="24" t="s">
        <v>29</v>
      </c>
      <c r="BI76" s="24" t="s">
        <v>29</v>
      </c>
      <c r="BJ76" s="24" t="s">
        <v>29</v>
      </c>
      <c r="BK76" s="24" t="s">
        <v>29</v>
      </c>
      <c r="BL76" s="24" t="s">
        <v>29</v>
      </c>
      <c r="BM76" s="24" t="s">
        <v>29</v>
      </c>
      <c r="BN76" s="24" t="s">
        <v>29</v>
      </c>
      <c r="BO76" s="24" t="s">
        <v>29</v>
      </c>
      <c r="BP76" s="24" t="s">
        <v>29</v>
      </c>
      <c r="BQ76" s="24" t="s">
        <v>29</v>
      </c>
      <c r="BR76" s="24" t="s">
        <v>29</v>
      </c>
      <c r="BS76" s="24" t="s">
        <v>29</v>
      </c>
      <c r="BT76" s="24" t="s">
        <v>29</v>
      </c>
      <c r="BU76" s="24" t="s">
        <v>29</v>
      </c>
      <c r="BV76" s="24" t="s">
        <v>29</v>
      </c>
      <c r="BW76" s="24" t="s">
        <v>29</v>
      </c>
      <c r="BX76" s="24" t="s">
        <v>29</v>
      </c>
      <c r="BY76" s="24" t="s">
        <v>29</v>
      </c>
      <c r="BZ76" s="24" t="s">
        <v>29</v>
      </c>
      <c r="CA76" s="24" t="s">
        <v>29</v>
      </c>
      <c r="CB76" s="24" t="s">
        <v>29</v>
      </c>
    </row>
    <row r="77" spans="2:80" s="1" customFormat="1" ht="13.9" customHeight="1">
      <c r="B77" s="57" t="str">
        <f>Roster_Selection_Men!AF133&amp;" " &amp; "JV1 "</f>
        <v xml:space="preserve">Midway University JV1 </v>
      </c>
      <c r="C77" s="57" t="str">
        <f>Roster_Selection_Men!AH133</f>
        <v>21-4217</v>
      </c>
      <c r="D77" s="57" t="str">
        <f>Roster_Selection_Men!AI133</f>
        <v>Caleb Kornosky</v>
      </c>
      <c r="E77" s="58"/>
      <c r="F77" s="1" t="str">
        <f>IF(ISERROR(Individual_Scores_Men_JV!E77), " ", IF(Individual_Scores_Men_JV!E77 = "Yes", "Yes", "  "))</f>
        <v xml:space="preserve">  </v>
      </c>
      <c r="G77" s="24" t="s">
        <v>738</v>
      </c>
      <c r="H77" s="44">
        <v>179</v>
      </c>
      <c r="I77" s="44">
        <v>247</v>
      </c>
      <c r="J77" s="44">
        <v>157</v>
      </c>
      <c r="K77" s="44">
        <v>224</v>
      </c>
      <c r="L77" s="44">
        <v>212</v>
      </c>
      <c r="M77" s="44">
        <v>192</v>
      </c>
      <c r="N77" s="44">
        <v>193</v>
      </c>
      <c r="O77" s="44">
        <v>200</v>
      </c>
      <c r="P77" s="44">
        <v>173</v>
      </c>
      <c r="Q77" s="44">
        <v>175</v>
      </c>
      <c r="R77" s="44">
        <v>201</v>
      </c>
      <c r="S77" s="44">
        <v>169</v>
      </c>
      <c r="T77" s="19">
        <f>SUM(H77:S77)</f>
        <v>2322</v>
      </c>
      <c r="U77" s="19">
        <f>COUNTIF(H77:S77, "&gt;0" )</f>
        <v>12</v>
      </c>
      <c r="V77" s="19">
        <f>T77/U77</f>
        <v>193.5</v>
      </c>
      <c r="W77" s="24" t="s">
        <v>29</v>
      </c>
      <c r="X77" s="24" t="s">
        <v>29</v>
      </c>
      <c r="Y77" s="24" t="s">
        <v>29</v>
      </c>
      <c r="Z77" s="24" t="s">
        <v>29</v>
      </c>
      <c r="AA77" s="24" t="s">
        <v>29</v>
      </c>
      <c r="AB77" s="24" t="s">
        <v>29</v>
      </c>
      <c r="AC77" s="24" t="s">
        <v>29</v>
      </c>
      <c r="AD77" s="24" t="s">
        <v>29</v>
      </c>
      <c r="AE77" s="24" t="s">
        <v>29</v>
      </c>
      <c r="AF77" s="24" t="s">
        <v>29</v>
      </c>
      <c r="AG77" s="24" t="s">
        <v>29</v>
      </c>
      <c r="AH77" s="24" t="s">
        <v>29</v>
      </c>
      <c r="AI77" s="24" t="s">
        <v>29</v>
      </c>
      <c r="AJ77" s="24" t="s">
        <v>29</v>
      </c>
      <c r="AK77" s="24" t="s">
        <v>29</v>
      </c>
      <c r="AL77" s="24" t="s">
        <v>29</v>
      </c>
      <c r="AM77" s="24" t="s">
        <v>29</v>
      </c>
      <c r="AN77" s="24" t="s">
        <v>29</v>
      </c>
      <c r="AO77" s="24" t="s">
        <v>29</v>
      </c>
      <c r="AP77" s="24" t="s">
        <v>29</v>
      </c>
      <c r="AQ77" s="24" t="s">
        <v>29</v>
      </c>
      <c r="AR77" s="24" t="s">
        <v>29</v>
      </c>
      <c r="AS77" s="24" t="s">
        <v>29</v>
      </c>
      <c r="AT77" s="24" t="s">
        <v>29</v>
      </c>
      <c r="AU77" s="24" t="s">
        <v>29</v>
      </c>
      <c r="AV77" s="24" t="s">
        <v>29</v>
      </c>
      <c r="AW77" s="24" t="s">
        <v>29</v>
      </c>
      <c r="AX77" s="24" t="s">
        <v>29</v>
      </c>
      <c r="AY77" s="24" t="s">
        <v>29</v>
      </c>
      <c r="AZ77" s="24" t="s">
        <v>29</v>
      </c>
      <c r="BA77" s="24" t="s">
        <v>29</v>
      </c>
      <c r="BB77" s="24" t="s">
        <v>29</v>
      </c>
      <c r="BC77" s="24" t="s">
        <v>29</v>
      </c>
      <c r="BD77" s="24" t="s">
        <v>29</v>
      </c>
      <c r="BE77" s="24" t="s">
        <v>29</v>
      </c>
      <c r="BF77" s="24" t="s">
        <v>29</v>
      </c>
      <c r="BG77" s="24" t="s">
        <v>29</v>
      </c>
      <c r="BH77" s="24" t="s">
        <v>29</v>
      </c>
      <c r="BI77" s="24" t="s">
        <v>29</v>
      </c>
      <c r="BJ77" s="24" t="s">
        <v>29</v>
      </c>
      <c r="BK77" s="24" t="s">
        <v>29</v>
      </c>
      <c r="BL77" s="24" t="s">
        <v>29</v>
      </c>
      <c r="BM77" s="24" t="s">
        <v>29</v>
      </c>
      <c r="BN77" s="24" t="s">
        <v>29</v>
      </c>
      <c r="BO77" s="24" t="s">
        <v>29</v>
      </c>
      <c r="BP77" s="24" t="s">
        <v>29</v>
      </c>
      <c r="BQ77" s="24" t="s">
        <v>29</v>
      </c>
      <c r="BR77" s="24" t="s">
        <v>29</v>
      </c>
      <c r="BS77" s="24" t="s">
        <v>29</v>
      </c>
      <c r="BT77" s="24" t="s">
        <v>29</v>
      </c>
      <c r="BU77" s="24" t="s">
        <v>29</v>
      </c>
      <c r="BV77" s="24" t="s">
        <v>29</v>
      </c>
      <c r="BW77" s="24" t="s">
        <v>29</v>
      </c>
      <c r="BX77" s="24" t="s">
        <v>29</v>
      </c>
      <c r="BY77" s="24" t="s">
        <v>29</v>
      </c>
      <c r="BZ77" s="24" t="s">
        <v>29</v>
      </c>
      <c r="CA77" s="24" t="s">
        <v>29</v>
      </c>
      <c r="CB77" s="24" t="s">
        <v>29</v>
      </c>
    </row>
    <row r="78" spans="2:80" s="1" customFormat="1" ht="13.9" customHeight="1">
      <c r="B78" s="57" t="str">
        <f>Roster_Selection_Men!AF134&amp;" " &amp; "JV1 "</f>
        <v xml:space="preserve">Midway University JV1 </v>
      </c>
      <c r="C78" s="57" t="str">
        <f>Roster_Selection_Men!AH134</f>
        <v>11-700332</v>
      </c>
      <c r="D78" s="57" t="str">
        <f>Roster_Selection_Men!AI134</f>
        <v>Logan Shaner</v>
      </c>
      <c r="E78" s="58"/>
      <c r="F78" s="1" t="str">
        <f>IF(ISERROR(Individual_Scores_Men_JV!E78), " ", IF(Individual_Scores_Men_JV!E78 = "Yes", "Yes", "  "))</f>
        <v xml:space="preserve">  </v>
      </c>
      <c r="G78" s="24" t="s">
        <v>29</v>
      </c>
      <c r="H78" s="24" t="s">
        <v>29</v>
      </c>
      <c r="I78" s="24" t="s">
        <v>29</v>
      </c>
      <c r="J78" s="24" t="s">
        <v>29</v>
      </c>
      <c r="K78" s="24" t="s">
        <v>29</v>
      </c>
      <c r="L78" s="24" t="s">
        <v>29</v>
      </c>
      <c r="M78" s="24" t="s">
        <v>29</v>
      </c>
      <c r="N78" s="24" t="s">
        <v>29</v>
      </c>
      <c r="O78" s="24" t="s">
        <v>29</v>
      </c>
      <c r="P78" s="24" t="s">
        <v>29</v>
      </c>
      <c r="Q78" s="24" t="s">
        <v>29</v>
      </c>
      <c r="R78" s="24" t="s">
        <v>29</v>
      </c>
      <c r="S78" s="24" t="s">
        <v>29</v>
      </c>
      <c r="T78" s="24" t="s">
        <v>29</v>
      </c>
      <c r="U78" s="24" t="s">
        <v>29</v>
      </c>
      <c r="V78" s="24" t="s">
        <v>29</v>
      </c>
      <c r="W78" s="24" t="s">
        <v>29</v>
      </c>
      <c r="X78" s="24" t="s">
        <v>29</v>
      </c>
      <c r="Y78" s="24" t="s">
        <v>29</v>
      </c>
      <c r="Z78" s="24" t="s">
        <v>29</v>
      </c>
      <c r="AA78" s="24" t="s">
        <v>29</v>
      </c>
      <c r="AB78" s="24" t="s">
        <v>29</v>
      </c>
      <c r="AC78" s="24" t="s">
        <v>29</v>
      </c>
      <c r="AD78" s="24" t="s">
        <v>29</v>
      </c>
      <c r="AE78" s="24" t="s">
        <v>29</v>
      </c>
      <c r="AF78" s="24" t="s">
        <v>29</v>
      </c>
      <c r="AG78" s="24" t="s">
        <v>29</v>
      </c>
      <c r="AH78" s="24" t="s">
        <v>29</v>
      </c>
      <c r="AI78" s="24" t="s">
        <v>29</v>
      </c>
      <c r="AJ78" s="24" t="s">
        <v>29</v>
      </c>
      <c r="AK78" s="24" t="s">
        <v>29</v>
      </c>
      <c r="AL78" s="24" t="s">
        <v>29</v>
      </c>
      <c r="AM78" s="24" t="s">
        <v>29</v>
      </c>
      <c r="AN78" s="24" t="s">
        <v>29</v>
      </c>
      <c r="AO78" s="24" t="s">
        <v>29</v>
      </c>
      <c r="AP78" s="24" t="s">
        <v>29</v>
      </c>
      <c r="AQ78" s="24" t="s">
        <v>29</v>
      </c>
      <c r="AR78" s="24" t="s">
        <v>29</v>
      </c>
      <c r="AS78" s="24" t="s">
        <v>29</v>
      </c>
      <c r="AT78" s="24" t="s">
        <v>29</v>
      </c>
      <c r="AU78" s="24" t="s">
        <v>29</v>
      </c>
      <c r="AV78" s="24" t="s">
        <v>29</v>
      </c>
      <c r="AW78" s="24" t="s">
        <v>29</v>
      </c>
      <c r="AX78" s="24" t="s">
        <v>29</v>
      </c>
      <c r="AY78" s="24" t="s">
        <v>29</v>
      </c>
      <c r="AZ78" s="24" t="s">
        <v>29</v>
      </c>
      <c r="BA78" s="24" t="s">
        <v>29</v>
      </c>
      <c r="BB78" s="24" t="s">
        <v>29</v>
      </c>
      <c r="BC78" s="24" t="s">
        <v>29</v>
      </c>
      <c r="BD78" s="24" t="s">
        <v>29</v>
      </c>
      <c r="BE78" s="24" t="s">
        <v>29</v>
      </c>
      <c r="BF78" s="24" t="s">
        <v>29</v>
      </c>
      <c r="BG78" s="24" t="s">
        <v>29</v>
      </c>
      <c r="BH78" s="24" t="s">
        <v>29</v>
      </c>
      <c r="BI78" s="24" t="s">
        <v>29</v>
      </c>
      <c r="BJ78" s="24" t="s">
        <v>29</v>
      </c>
      <c r="BK78" s="24" t="s">
        <v>29</v>
      </c>
      <c r="BL78" s="24" t="s">
        <v>29</v>
      </c>
      <c r="BM78" s="24" t="s">
        <v>29</v>
      </c>
      <c r="BN78" s="24" t="s">
        <v>29</v>
      </c>
      <c r="BO78" s="24" t="s">
        <v>29</v>
      </c>
      <c r="BP78" s="24" t="s">
        <v>29</v>
      </c>
      <c r="BQ78" s="24" t="s">
        <v>29</v>
      </c>
      <c r="BR78" s="24" t="s">
        <v>29</v>
      </c>
      <c r="BS78" s="24" t="s">
        <v>29</v>
      </c>
      <c r="BT78" s="24" t="s">
        <v>29</v>
      </c>
      <c r="BU78" s="24" t="s">
        <v>29</v>
      </c>
      <c r="BV78" s="24" t="s">
        <v>29</v>
      </c>
      <c r="BW78" s="24" t="s">
        <v>29</v>
      </c>
      <c r="BX78" s="24" t="s">
        <v>29</v>
      </c>
      <c r="BY78" s="24" t="s">
        <v>29</v>
      </c>
      <c r="BZ78" s="24" t="s">
        <v>29</v>
      </c>
      <c r="CA78" s="24" t="s">
        <v>29</v>
      </c>
      <c r="CB78" s="24" t="s">
        <v>29</v>
      </c>
    </row>
    <row r="79" spans="2:80" s="1" customFormat="1" ht="13.9" customHeight="1">
      <c r="B79" s="57" t="str">
        <f>Roster_Selection_Men!AF135&amp;" " &amp; "JV1 "</f>
        <v xml:space="preserve">Midway University JV1 </v>
      </c>
      <c r="C79" s="57" t="str">
        <f>Roster_Selection_Men!AH135</f>
        <v>20-260</v>
      </c>
      <c r="D79" s="57" t="str">
        <f>Roster_Selection_Men!AI135</f>
        <v>Noah Seng</v>
      </c>
      <c r="E79" s="58"/>
      <c r="F79" s="1" t="str">
        <f>IF(ISERROR(Individual_Scores_Men_JV!E79), " ", IF(Individual_Scores_Men_JV!E79 = "Yes", "Yes", "  "))</f>
        <v xml:space="preserve">  </v>
      </c>
      <c r="G79" s="24" t="s">
        <v>29</v>
      </c>
      <c r="H79" s="24" t="s">
        <v>29</v>
      </c>
      <c r="I79" s="24" t="s">
        <v>29</v>
      </c>
      <c r="J79" s="24" t="s">
        <v>29</v>
      </c>
      <c r="K79" s="24" t="s">
        <v>29</v>
      </c>
      <c r="L79" s="24" t="s">
        <v>29</v>
      </c>
      <c r="M79" s="24" t="s">
        <v>29</v>
      </c>
      <c r="N79" s="24" t="s">
        <v>29</v>
      </c>
      <c r="O79" s="24" t="s">
        <v>29</v>
      </c>
      <c r="P79" s="24" t="s">
        <v>29</v>
      </c>
      <c r="Q79" s="24" t="s">
        <v>29</v>
      </c>
      <c r="R79" s="24" t="s">
        <v>29</v>
      </c>
      <c r="S79" s="24" t="s">
        <v>29</v>
      </c>
      <c r="T79" s="24" t="s">
        <v>29</v>
      </c>
      <c r="U79" s="24" t="s">
        <v>29</v>
      </c>
      <c r="V79" s="24" t="s">
        <v>29</v>
      </c>
      <c r="W79" s="24" t="s">
        <v>29</v>
      </c>
      <c r="X79" s="24" t="s">
        <v>29</v>
      </c>
      <c r="Y79" s="24" t="s">
        <v>29</v>
      </c>
      <c r="Z79" s="24" t="s">
        <v>29</v>
      </c>
      <c r="AA79" s="24" t="s">
        <v>29</v>
      </c>
      <c r="AB79" s="24" t="s">
        <v>29</v>
      </c>
      <c r="AC79" s="24" t="s">
        <v>29</v>
      </c>
      <c r="AD79" s="24" t="s">
        <v>29</v>
      </c>
      <c r="AE79" s="24" t="s">
        <v>29</v>
      </c>
      <c r="AF79" s="24" t="s">
        <v>29</v>
      </c>
      <c r="AG79" s="24" t="s">
        <v>29</v>
      </c>
      <c r="AH79" s="24" t="s">
        <v>29</v>
      </c>
      <c r="AI79" s="24" t="s">
        <v>29</v>
      </c>
      <c r="AJ79" s="24" t="s">
        <v>29</v>
      </c>
      <c r="AK79" s="24" t="s">
        <v>29</v>
      </c>
      <c r="AL79" s="24" t="s">
        <v>29</v>
      </c>
      <c r="AM79" s="24" t="s">
        <v>29</v>
      </c>
      <c r="AN79" s="24" t="s">
        <v>29</v>
      </c>
      <c r="AO79" s="24" t="s">
        <v>29</v>
      </c>
      <c r="AP79" s="24" t="s">
        <v>29</v>
      </c>
      <c r="AQ79" s="24" t="s">
        <v>29</v>
      </c>
      <c r="AR79" s="24" t="s">
        <v>29</v>
      </c>
      <c r="AS79" s="24" t="s">
        <v>29</v>
      </c>
      <c r="AT79" s="24" t="s">
        <v>29</v>
      </c>
      <c r="AU79" s="24" t="s">
        <v>29</v>
      </c>
      <c r="AV79" s="24" t="s">
        <v>29</v>
      </c>
      <c r="AW79" s="24" t="s">
        <v>29</v>
      </c>
      <c r="AX79" s="24" t="s">
        <v>29</v>
      </c>
      <c r="AY79" s="24" t="s">
        <v>29</v>
      </c>
      <c r="AZ79" s="24" t="s">
        <v>29</v>
      </c>
      <c r="BA79" s="24" t="s">
        <v>29</v>
      </c>
      <c r="BB79" s="24" t="s">
        <v>29</v>
      </c>
      <c r="BC79" s="24" t="s">
        <v>29</v>
      </c>
      <c r="BD79" s="24" t="s">
        <v>29</v>
      </c>
      <c r="BE79" s="24" t="s">
        <v>29</v>
      </c>
      <c r="BF79" s="24" t="s">
        <v>29</v>
      </c>
      <c r="BG79" s="24" t="s">
        <v>29</v>
      </c>
      <c r="BH79" s="24" t="s">
        <v>29</v>
      </c>
      <c r="BI79" s="24" t="s">
        <v>29</v>
      </c>
      <c r="BJ79" s="24" t="s">
        <v>29</v>
      </c>
      <c r="BK79" s="24" t="s">
        <v>29</v>
      </c>
      <c r="BL79" s="24" t="s">
        <v>29</v>
      </c>
      <c r="BM79" s="24" t="s">
        <v>29</v>
      </c>
      <c r="BN79" s="24" t="s">
        <v>29</v>
      </c>
      <c r="BO79" s="24" t="s">
        <v>29</v>
      </c>
      <c r="BP79" s="24" t="s">
        <v>29</v>
      </c>
      <c r="BQ79" s="24" t="s">
        <v>29</v>
      </c>
      <c r="BR79" s="24" t="s">
        <v>29</v>
      </c>
      <c r="BS79" s="24" t="s">
        <v>29</v>
      </c>
      <c r="BT79" s="24" t="s">
        <v>29</v>
      </c>
      <c r="BU79" s="24" t="s">
        <v>29</v>
      </c>
      <c r="BV79" s="24" t="s">
        <v>29</v>
      </c>
      <c r="BW79" s="24" t="s">
        <v>29</v>
      </c>
      <c r="BX79" s="24" t="s">
        <v>29</v>
      </c>
      <c r="BY79" s="24" t="s">
        <v>29</v>
      </c>
      <c r="BZ79" s="24" t="s">
        <v>29</v>
      </c>
      <c r="CA79" s="24" t="s">
        <v>29</v>
      </c>
      <c r="CB79" s="24" t="s">
        <v>29</v>
      </c>
    </row>
    <row r="80" spans="2:80" s="1" customFormat="1" ht="13.9" customHeight="1">
      <c r="B80" s="57" t="str">
        <f>Roster_Selection_Men!AF136&amp;" " &amp; "JV1 "</f>
        <v xml:space="preserve">Midway University JV1 </v>
      </c>
      <c r="C80" s="57" t="str">
        <f>Roster_Selection_Men!AH136</f>
        <v>11-746293</v>
      </c>
      <c r="D80" s="57" t="str">
        <f>Roster_Selection_Men!AI136</f>
        <v>Patrick Harmon</v>
      </c>
      <c r="E80" s="58"/>
      <c r="F80" s="1" t="str">
        <f>IF(ISERROR(Individual_Scores_Men_JV!E80), " ", IF(Individual_Scores_Men_JV!E80 = "Yes", "Yes", "  "))</f>
        <v xml:space="preserve">  </v>
      </c>
      <c r="G80" s="24" t="s">
        <v>29</v>
      </c>
      <c r="H80" s="24" t="s">
        <v>29</v>
      </c>
      <c r="I80" s="24" t="s">
        <v>29</v>
      </c>
      <c r="J80" s="24" t="s">
        <v>29</v>
      </c>
      <c r="K80" s="24" t="s">
        <v>29</v>
      </c>
      <c r="L80" s="24" t="s">
        <v>29</v>
      </c>
      <c r="M80" s="24" t="s">
        <v>29</v>
      </c>
      <c r="N80" s="24" t="s">
        <v>29</v>
      </c>
      <c r="O80" s="24" t="s">
        <v>29</v>
      </c>
      <c r="P80" s="24" t="s">
        <v>29</v>
      </c>
      <c r="Q80" s="24" t="s">
        <v>29</v>
      </c>
      <c r="R80" s="24" t="s">
        <v>29</v>
      </c>
      <c r="S80" s="24" t="s">
        <v>29</v>
      </c>
      <c r="T80" s="24" t="s">
        <v>29</v>
      </c>
      <c r="U80" s="24" t="s">
        <v>29</v>
      </c>
      <c r="V80" s="24" t="s">
        <v>29</v>
      </c>
      <c r="W80" s="24" t="s">
        <v>29</v>
      </c>
      <c r="X80" s="24" t="s">
        <v>29</v>
      </c>
      <c r="Y80" s="24" t="s">
        <v>29</v>
      </c>
      <c r="Z80" s="24" t="s">
        <v>29</v>
      </c>
      <c r="AA80" s="24" t="s">
        <v>29</v>
      </c>
      <c r="AB80" s="24" t="s">
        <v>29</v>
      </c>
      <c r="AC80" s="24" t="s">
        <v>29</v>
      </c>
      <c r="AD80" s="24" t="s">
        <v>29</v>
      </c>
      <c r="AE80" s="24" t="s">
        <v>29</v>
      </c>
      <c r="AF80" s="24" t="s">
        <v>29</v>
      </c>
      <c r="AG80" s="24" t="s">
        <v>29</v>
      </c>
      <c r="AH80" s="24" t="s">
        <v>29</v>
      </c>
      <c r="AI80" s="24" t="s">
        <v>29</v>
      </c>
      <c r="AJ80" s="24" t="s">
        <v>29</v>
      </c>
      <c r="AK80" s="24" t="s">
        <v>29</v>
      </c>
      <c r="AL80" s="24" t="s">
        <v>29</v>
      </c>
      <c r="AM80" s="24" t="s">
        <v>29</v>
      </c>
      <c r="AN80" s="24" t="s">
        <v>29</v>
      </c>
      <c r="AO80" s="24" t="s">
        <v>29</v>
      </c>
      <c r="AP80" s="24" t="s">
        <v>29</v>
      </c>
      <c r="AQ80" s="24" t="s">
        <v>29</v>
      </c>
      <c r="AR80" s="24" t="s">
        <v>29</v>
      </c>
      <c r="AS80" s="24" t="s">
        <v>29</v>
      </c>
      <c r="AT80" s="24" t="s">
        <v>29</v>
      </c>
      <c r="AU80" s="24" t="s">
        <v>29</v>
      </c>
      <c r="AV80" s="24" t="s">
        <v>29</v>
      </c>
      <c r="AW80" s="24" t="s">
        <v>29</v>
      </c>
      <c r="AX80" s="24" t="s">
        <v>29</v>
      </c>
      <c r="AY80" s="24" t="s">
        <v>29</v>
      </c>
      <c r="AZ80" s="24" t="s">
        <v>29</v>
      </c>
      <c r="BA80" s="24" t="s">
        <v>29</v>
      </c>
      <c r="BB80" s="24" t="s">
        <v>29</v>
      </c>
      <c r="BC80" s="24" t="s">
        <v>29</v>
      </c>
      <c r="BD80" s="24" t="s">
        <v>29</v>
      </c>
      <c r="BE80" s="24" t="s">
        <v>29</v>
      </c>
      <c r="BF80" s="24" t="s">
        <v>29</v>
      </c>
      <c r="BG80" s="24" t="s">
        <v>29</v>
      </c>
      <c r="BH80" s="24" t="s">
        <v>29</v>
      </c>
      <c r="BI80" s="24" t="s">
        <v>29</v>
      </c>
      <c r="BJ80" s="24" t="s">
        <v>29</v>
      </c>
      <c r="BK80" s="24" t="s">
        <v>29</v>
      </c>
      <c r="BL80" s="24" t="s">
        <v>29</v>
      </c>
      <c r="BM80" s="24" t="s">
        <v>29</v>
      </c>
      <c r="BN80" s="24" t="s">
        <v>29</v>
      </c>
      <c r="BO80" s="24" t="s">
        <v>29</v>
      </c>
      <c r="BP80" s="24" t="s">
        <v>29</v>
      </c>
      <c r="BQ80" s="24" t="s">
        <v>29</v>
      </c>
      <c r="BR80" s="24" t="s">
        <v>29</v>
      </c>
      <c r="BS80" s="24" t="s">
        <v>29</v>
      </c>
      <c r="BT80" s="24" t="s">
        <v>29</v>
      </c>
      <c r="BU80" s="24" t="s">
        <v>29</v>
      </c>
      <c r="BV80" s="24" t="s">
        <v>29</v>
      </c>
      <c r="BW80" s="24" t="s">
        <v>29</v>
      </c>
      <c r="BX80" s="24" t="s">
        <v>29</v>
      </c>
      <c r="BY80" s="24" t="s">
        <v>29</v>
      </c>
      <c r="BZ80" s="24" t="s">
        <v>29</v>
      </c>
      <c r="CA80" s="24" t="s">
        <v>29</v>
      </c>
      <c r="CB80" s="24" t="s">
        <v>29</v>
      </c>
    </row>
    <row r="81" spans="2:80" s="1" customFormat="1" ht="13.9" customHeight="1">
      <c r="B81" s="57" t="str">
        <f>Roster_Selection_Men!AF137&amp;" " &amp; "JV1 "</f>
        <v xml:space="preserve">Midway University JV1 </v>
      </c>
      <c r="C81" s="57" t="str">
        <f>Roster_Selection_Men!AH137</f>
        <v>101-302</v>
      </c>
      <c r="D81" s="57" t="str">
        <f>Roster_Selection_Men!AI137</f>
        <v>Raymond Atkins</v>
      </c>
      <c r="E81" s="58"/>
      <c r="F81" s="1" t="str">
        <f>IF(ISERROR(Individual_Scores_Men_JV!E81), " ", IF(Individual_Scores_Men_JV!E81 = "Yes", "Yes", "  "))</f>
        <v xml:space="preserve">  </v>
      </c>
      <c r="G81" s="24" t="s">
        <v>29</v>
      </c>
      <c r="H81" s="24" t="s">
        <v>29</v>
      </c>
      <c r="I81" s="24" t="s">
        <v>29</v>
      </c>
      <c r="J81" s="24" t="s">
        <v>29</v>
      </c>
      <c r="K81" s="24" t="s">
        <v>29</v>
      </c>
      <c r="L81" s="24" t="s">
        <v>29</v>
      </c>
      <c r="M81" s="24" t="s">
        <v>29</v>
      </c>
      <c r="N81" s="24" t="s">
        <v>29</v>
      </c>
      <c r="O81" s="24" t="s">
        <v>29</v>
      </c>
      <c r="P81" s="24" t="s">
        <v>29</v>
      </c>
      <c r="Q81" s="24" t="s">
        <v>29</v>
      </c>
      <c r="R81" s="24" t="s">
        <v>29</v>
      </c>
      <c r="S81" s="24" t="s">
        <v>29</v>
      </c>
      <c r="T81" s="24" t="s">
        <v>29</v>
      </c>
      <c r="U81" s="24" t="s">
        <v>29</v>
      </c>
      <c r="V81" s="24" t="s">
        <v>29</v>
      </c>
      <c r="W81" s="24" t="s">
        <v>29</v>
      </c>
      <c r="X81" s="24" t="s">
        <v>29</v>
      </c>
      <c r="Y81" s="24" t="s">
        <v>29</v>
      </c>
      <c r="Z81" s="24" t="s">
        <v>29</v>
      </c>
      <c r="AA81" s="24" t="s">
        <v>29</v>
      </c>
      <c r="AB81" s="24" t="s">
        <v>29</v>
      </c>
      <c r="AC81" s="24" t="s">
        <v>29</v>
      </c>
      <c r="AD81" s="24" t="s">
        <v>29</v>
      </c>
      <c r="AE81" s="24" t="s">
        <v>29</v>
      </c>
      <c r="AF81" s="24" t="s">
        <v>29</v>
      </c>
      <c r="AG81" s="24" t="s">
        <v>29</v>
      </c>
      <c r="AH81" s="24" t="s">
        <v>29</v>
      </c>
      <c r="AI81" s="24" t="s">
        <v>29</v>
      </c>
      <c r="AJ81" s="24" t="s">
        <v>29</v>
      </c>
      <c r="AK81" s="24" t="s">
        <v>29</v>
      </c>
      <c r="AL81" s="24" t="s">
        <v>29</v>
      </c>
      <c r="AM81" s="24" t="s">
        <v>29</v>
      </c>
      <c r="AN81" s="24" t="s">
        <v>29</v>
      </c>
      <c r="AO81" s="24" t="s">
        <v>29</v>
      </c>
      <c r="AP81" s="24" t="s">
        <v>29</v>
      </c>
      <c r="AQ81" s="24" t="s">
        <v>29</v>
      </c>
      <c r="AR81" s="24" t="s">
        <v>29</v>
      </c>
      <c r="AS81" s="24" t="s">
        <v>29</v>
      </c>
      <c r="AT81" s="24" t="s">
        <v>29</v>
      </c>
      <c r="AU81" s="24" t="s">
        <v>29</v>
      </c>
      <c r="AV81" s="24" t="s">
        <v>29</v>
      </c>
      <c r="AW81" s="24" t="s">
        <v>29</v>
      </c>
      <c r="AX81" s="24" t="s">
        <v>29</v>
      </c>
      <c r="AY81" s="24" t="s">
        <v>29</v>
      </c>
      <c r="AZ81" s="24" t="s">
        <v>29</v>
      </c>
      <c r="BA81" s="24" t="s">
        <v>29</v>
      </c>
      <c r="BB81" s="24" t="s">
        <v>29</v>
      </c>
      <c r="BC81" s="24" t="s">
        <v>29</v>
      </c>
      <c r="BD81" s="24" t="s">
        <v>29</v>
      </c>
      <c r="BE81" s="24" t="s">
        <v>29</v>
      </c>
      <c r="BF81" s="24" t="s">
        <v>29</v>
      </c>
      <c r="BG81" s="24" t="s">
        <v>29</v>
      </c>
      <c r="BH81" s="24" t="s">
        <v>29</v>
      </c>
      <c r="BI81" s="24" t="s">
        <v>29</v>
      </c>
      <c r="BJ81" s="24" t="s">
        <v>29</v>
      </c>
      <c r="BK81" s="24" t="s">
        <v>29</v>
      </c>
      <c r="BL81" s="24" t="s">
        <v>29</v>
      </c>
      <c r="BM81" s="24" t="s">
        <v>29</v>
      </c>
      <c r="BN81" s="24" t="s">
        <v>29</v>
      </c>
      <c r="BO81" s="24" t="s">
        <v>29</v>
      </c>
      <c r="BP81" s="24" t="s">
        <v>29</v>
      </c>
      <c r="BQ81" s="24" t="s">
        <v>29</v>
      </c>
      <c r="BR81" s="24" t="s">
        <v>29</v>
      </c>
      <c r="BS81" s="24" t="s">
        <v>29</v>
      </c>
      <c r="BT81" s="24" t="s">
        <v>29</v>
      </c>
      <c r="BU81" s="24" t="s">
        <v>29</v>
      </c>
      <c r="BV81" s="24" t="s">
        <v>29</v>
      </c>
      <c r="BW81" s="24" t="s">
        <v>29</v>
      </c>
      <c r="BX81" s="24" t="s">
        <v>29</v>
      </c>
      <c r="BY81" s="24" t="s">
        <v>29</v>
      </c>
      <c r="BZ81" s="24" t="s">
        <v>29</v>
      </c>
      <c r="CA81" s="24" t="s">
        <v>29</v>
      </c>
      <c r="CB81" s="24" t="s">
        <v>29</v>
      </c>
    </row>
    <row r="82" spans="2:80" s="1" customFormat="1" ht="13.9" customHeight="1">
      <c r="B82" s="57" t="str">
        <f>Roster_Selection_Men!AF138&amp;" " &amp; "JV1 "</f>
        <v xml:space="preserve">Midway University JV1 </v>
      </c>
      <c r="C82" s="57" t="str">
        <f>Roster_Selection_Men!AH138</f>
        <v>11-558655</v>
      </c>
      <c r="D82" s="57" t="str">
        <f>Roster_Selection_Men!AI138</f>
        <v>Vincent Biehn</v>
      </c>
      <c r="E82" s="58"/>
      <c r="F82" s="1" t="str">
        <f>IF(ISERROR(Individual_Scores_Men_JV!E82), " ", IF(Individual_Scores_Men_JV!E82 = "Yes", "Yes", "  "))</f>
        <v xml:space="preserve">  </v>
      </c>
      <c r="G82" s="24" t="s">
        <v>29</v>
      </c>
      <c r="H82" s="24" t="s">
        <v>29</v>
      </c>
      <c r="I82" s="24" t="s">
        <v>29</v>
      </c>
      <c r="J82" s="24" t="s">
        <v>29</v>
      </c>
      <c r="K82" s="24" t="s">
        <v>29</v>
      </c>
      <c r="L82" s="24" t="s">
        <v>29</v>
      </c>
      <c r="M82" s="24" t="s">
        <v>29</v>
      </c>
      <c r="N82" s="24" t="s">
        <v>29</v>
      </c>
      <c r="O82" s="24" t="s">
        <v>29</v>
      </c>
      <c r="P82" s="24" t="s">
        <v>29</v>
      </c>
      <c r="Q82" s="24" t="s">
        <v>29</v>
      </c>
      <c r="R82" s="24" t="s">
        <v>29</v>
      </c>
      <c r="S82" s="24" t="s">
        <v>29</v>
      </c>
      <c r="T82" s="24" t="s">
        <v>29</v>
      </c>
      <c r="U82" s="24" t="s">
        <v>29</v>
      </c>
      <c r="V82" s="24" t="s">
        <v>29</v>
      </c>
      <c r="W82" s="24" t="s">
        <v>29</v>
      </c>
      <c r="X82" s="24" t="s">
        <v>29</v>
      </c>
      <c r="Y82" s="24" t="s">
        <v>29</v>
      </c>
      <c r="Z82" s="24" t="s">
        <v>29</v>
      </c>
      <c r="AA82" s="24" t="s">
        <v>29</v>
      </c>
      <c r="AB82" s="24" t="s">
        <v>29</v>
      </c>
      <c r="AC82" s="24" t="s">
        <v>29</v>
      </c>
      <c r="AD82" s="24" t="s">
        <v>29</v>
      </c>
      <c r="AE82" s="24" t="s">
        <v>29</v>
      </c>
      <c r="AF82" s="24" t="s">
        <v>29</v>
      </c>
      <c r="AG82" s="24" t="s">
        <v>29</v>
      </c>
      <c r="AH82" s="24" t="s">
        <v>29</v>
      </c>
      <c r="AI82" s="24" t="s">
        <v>29</v>
      </c>
      <c r="AJ82" s="24" t="s">
        <v>29</v>
      </c>
      <c r="AK82" s="24" t="s">
        <v>29</v>
      </c>
      <c r="AL82" s="24" t="s">
        <v>29</v>
      </c>
      <c r="AM82" s="24" t="s">
        <v>29</v>
      </c>
      <c r="AN82" s="24" t="s">
        <v>29</v>
      </c>
      <c r="AO82" s="24" t="s">
        <v>29</v>
      </c>
      <c r="AP82" s="24" t="s">
        <v>29</v>
      </c>
      <c r="AQ82" s="24" t="s">
        <v>29</v>
      </c>
      <c r="AR82" s="24" t="s">
        <v>29</v>
      </c>
      <c r="AS82" s="24" t="s">
        <v>29</v>
      </c>
      <c r="AT82" s="24" t="s">
        <v>29</v>
      </c>
      <c r="AU82" s="24" t="s">
        <v>29</v>
      </c>
      <c r="AV82" s="24" t="s">
        <v>29</v>
      </c>
      <c r="AW82" s="24" t="s">
        <v>29</v>
      </c>
      <c r="AX82" s="24" t="s">
        <v>29</v>
      </c>
      <c r="AY82" s="24" t="s">
        <v>29</v>
      </c>
      <c r="AZ82" s="24" t="s">
        <v>29</v>
      </c>
      <c r="BA82" s="24" t="s">
        <v>29</v>
      </c>
      <c r="BB82" s="24" t="s">
        <v>29</v>
      </c>
      <c r="BC82" s="24" t="s">
        <v>29</v>
      </c>
      <c r="BD82" s="24" t="s">
        <v>29</v>
      </c>
      <c r="BE82" s="24" t="s">
        <v>29</v>
      </c>
      <c r="BF82" s="24" t="s">
        <v>29</v>
      </c>
      <c r="BG82" s="24" t="s">
        <v>29</v>
      </c>
      <c r="BH82" s="24" t="s">
        <v>29</v>
      </c>
      <c r="BI82" s="24" t="s">
        <v>29</v>
      </c>
      <c r="BJ82" s="24" t="s">
        <v>29</v>
      </c>
      <c r="BK82" s="24" t="s">
        <v>29</v>
      </c>
      <c r="BL82" s="24" t="s">
        <v>29</v>
      </c>
      <c r="BM82" s="24" t="s">
        <v>29</v>
      </c>
      <c r="BN82" s="24" t="s">
        <v>29</v>
      </c>
      <c r="BO82" s="24" t="s">
        <v>29</v>
      </c>
      <c r="BP82" s="24" t="s">
        <v>29</v>
      </c>
      <c r="BQ82" s="24" t="s">
        <v>29</v>
      </c>
      <c r="BR82" s="24" t="s">
        <v>29</v>
      </c>
      <c r="BS82" s="24" t="s">
        <v>29</v>
      </c>
      <c r="BT82" s="24" t="s">
        <v>29</v>
      </c>
      <c r="BU82" s="24" t="s">
        <v>29</v>
      </c>
      <c r="BV82" s="24" t="s">
        <v>29</v>
      </c>
      <c r="BW82" s="24" t="s">
        <v>29</v>
      </c>
      <c r="BX82" s="24" t="s">
        <v>29</v>
      </c>
      <c r="BY82" s="24" t="s">
        <v>29</v>
      </c>
      <c r="BZ82" s="24" t="s">
        <v>29</v>
      </c>
      <c r="CA82" s="24" t="s">
        <v>29</v>
      </c>
      <c r="CB82" s="24" t="s">
        <v>29</v>
      </c>
    </row>
    <row r="83" spans="2:80" s="1" customFormat="1" ht="13.9" customHeight="1">
      <c r="B83" s="57" t="str">
        <f>Roster_Selection_Men!AF139&amp;" " &amp; "JV1 "</f>
        <v xml:space="preserve"> JV1 </v>
      </c>
      <c r="C83" s="57" t="str">
        <f>Roster_Selection_Men!AH139</f>
        <v/>
      </c>
      <c r="D83" s="57" t="str">
        <f>Roster_Selection_Men!AI139</f>
        <v/>
      </c>
      <c r="E83" s="58"/>
      <c r="F83" s="1" t="str">
        <f>IF(ISERROR(Individual_Scores_Men_JV!E83), " ", IF(Individual_Scores_Men_JV!E83 = "Yes", "Yes", "  "))</f>
        <v xml:space="preserve">  </v>
      </c>
      <c r="G83" s="24" t="s">
        <v>29</v>
      </c>
      <c r="H83" s="24" t="s">
        <v>29</v>
      </c>
      <c r="I83" s="24" t="s">
        <v>29</v>
      </c>
      <c r="J83" s="24" t="s">
        <v>29</v>
      </c>
      <c r="K83" s="24" t="s">
        <v>29</v>
      </c>
      <c r="L83" s="24" t="s">
        <v>29</v>
      </c>
      <c r="M83" s="24" t="s">
        <v>29</v>
      </c>
      <c r="N83" s="24" t="s">
        <v>29</v>
      </c>
      <c r="O83" s="24" t="s">
        <v>29</v>
      </c>
      <c r="P83" s="24" t="s">
        <v>29</v>
      </c>
      <c r="Q83" s="24" t="s">
        <v>29</v>
      </c>
      <c r="R83" s="24" t="s">
        <v>29</v>
      </c>
      <c r="S83" s="24" t="s">
        <v>29</v>
      </c>
      <c r="T83" s="24" t="s">
        <v>29</v>
      </c>
      <c r="U83" s="24" t="s">
        <v>29</v>
      </c>
      <c r="V83" s="24" t="s">
        <v>29</v>
      </c>
      <c r="W83" s="24" t="s">
        <v>29</v>
      </c>
      <c r="X83" s="24" t="s">
        <v>29</v>
      </c>
      <c r="Y83" s="24" t="s">
        <v>29</v>
      </c>
      <c r="Z83" s="24" t="s">
        <v>29</v>
      </c>
      <c r="AA83" s="24" t="s">
        <v>29</v>
      </c>
      <c r="AB83" s="24" t="s">
        <v>29</v>
      </c>
      <c r="AC83" s="24" t="s">
        <v>29</v>
      </c>
      <c r="AD83" s="24" t="s">
        <v>29</v>
      </c>
      <c r="AE83" s="24" t="s">
        <v>29</v>
      </c>
      <c r="AF83" s="24" t="s">
        <v>29</v>
      </c>
      <c r="AG83" s="24" t="s">
        <v>29</v>
      </c>
      <c r="AH83" s="24" t="s">
        <v>29</v>
      </c>
      <c r="AI83" s="24" t="s">
        <v>29</v>
      </c>
      <c r="AJ83" s="24" t="s">
        <v>29</v>
      </c>
      <c r="AK83" s="24" t="s">
        <v>29</v>
      </c>
      <c r="AL83" s="24" t="s">
        <v>29</v>
      </c>
      <c r="AM83" s="24" t="s">
        <v>29</v>
      </c>
      <c r="AN83" s="24" t="s">
        <v>29</v>
      </c>
      <c r="AO83" s="24" t="s">
        <v>29</v>
      </c>
      <c r="AP83" s="24" t="s">
        <v>29</v>
      </c>
      <c r="AQ83" s="24" t="s">
        <v>29</v>
      </c>
      <c r="AR83" s="24" t="s">
        <v>29</v>
      </c>
      <c r="AS83" s="24" t="s">
        <v>29</v>
      </c>
      <c r="AT83" s="24" t="s">
        <v>29</v>
      </c>
      <c r="AU83" s="24" t="s">
        <v>29</v>
      </c>
      <c r="AV83" s="24" t="s">
        <v>29</v>
      </c>
      <c r="AW83" s="24" t="s">
        <v>29</v>
      </c>
      <c r="AX83" s="24" t="s">
        <v>29</v>
      </c>
      <c r="AY83" s="24" t="s">
        <v>29</v>
      </c>
      <c r="AZ83" s="24" t="s">
        <v>29</v>
      </c>
      <c r="BA83" s="24" t="s">
        <v>29</v>
      </c>
      <c r="BB83" s="24" t="s">
        <v>29</v>
      </c>
      <c r="BC83" s="24" t="s">
        <v>29</v>
      </c>
      <c r="BD83" s="24" t="s">
        <v>29</v>
      </c>
      <c r="BE83" s="24" t="s">
        <v>29</v>
      </c>
      <c r="BF83" s="24" t="s">
        <v>29</v>
      </c>
      <c r="BG83" s="24" t="s">
        <v>29</v>
      </c>
      <c r="BH83" s="24" t="s">
        <v>29</v>
      </c>
      <c r="BI83" s="24" t="s">
        <v>29</v>
      </c>
      <c r="BJ83" s="24" t="s">
        <v>29</v>
      </c>
      <c r="BK83" s="24" t="s">
        <v>29</v>
      </c>
      <c r="BL83" s="24" t="s">
        <v>29</v>
      </c>
      <c r="BM83" s="24" t="s">
        <v>29</v>
      </c>
      <c r="BN83" s="24" t="s">
        <v>29</v>
      </c>
      <c r="BO83" s="24" t="s">
        <v>29</v>
      </c>
      <c r="BP83" s="24" t="s">
        <v>29</v>
      </c>
      <c r="BQ83" s="24" t="s">
        <v>29</v>
      </c>
      <c r="BR83" s="24" t="s">
        <v>29</v>
      </c>
      <c r="BS83" s="24" t="s">
        <v>29</v>
      </c>
      <c r="BT83" s="24" t="s">
        <v>29</v>
      </c>
      <c r="BU83" s="24" t="s">
        <v>29</v>
      </c>
      <c r="BV83" s="24" t="s">
        <v>29</v>
      </c>
      <c r="BW83" s="24" t="s">
        <v>29</v>
      </c>
      <c r="BX83" s="24" t="s">
        <v>29</v>
      </c>
      <c r="BY83" s="24" t="s">
        <v>29</v>
      </c>
      <c r="BZ83" s="24" t="s">
        <v>29</v>
      </c>
      <c r="CA83" s="24" t="s">
        <v>29</v>
      </c>
      <c r="CB83" s="24" t="s">
        <v>29</v>
      </c>
    </row>
    <row r="84" spans="2:80" s="1" customFormat="1" ht="13.9" customHeight="1">
      <c r="B84" s="57" t="str">
        <f>Roster_Selection_Men!AF140&amp;" " &amp; "JV1 "</f>
        <v xml:space="preserve"> JV1 </v>
      </c>
      <c r="C84" s="57" t="str">
        <f>Roster_Selection_Men!AH140</f>
        <v/>
      </c>
      <c r="D84" s="57" t="str">
        <f>Roster_Selection_Men!AI140</f>
        <v/>
      </c>
      <c r="E84" s="58"/>
      <c r="F84" s="1" t="str">
        <f>IF(ISERROR(Individual_Scores_Men_JV!E84), " ", IF(Individual_Scores_Men_JV!E84 = "Yes", "Yes", "  "))</f>
        <v xml:space="preserve">  </v>
      </c>
      <c r="G84" s="24" t="s">
        <v>29</v>
      </c>
      <c r="H84" s="24" t="s">
        <v>29</v>
      </c>
      <c r="I84" s="24" t="s">
        <v>29</v>
      </c>
      <c r="J84" s="24" t="s">
        <v>29</v>
      </c>
      <c r="K84" s="24" t="s">
        <v>29</v>
      </c>
      <c r="L84" s="24" t="s">
        <v>29</v>
      </c>
      <c r="M84" s="24" t="s">
        <v>29</v>
      </c>
      <c r="N84" s="24" t="s">
        <v>29</v>
      </c>
      <c r="O84" s="24" t="s">
        <v>29</v>
      </c>
      <c r="P84" s="24" t="s">
        <v>29</v>
      </c>
      <c r="Q84" s="24" t="s">
        <v>29</v>
      </c>
      <c r="R84" s="24" t="s">
        <v>29</v>
      </c>
      <c r="S84" s="24" t="s">
        <v>29</v>
      </c>
      <c r="T84" s="24" t="s">
        <v>29</v>
      </c>
      <c r="U84" s="24" t="s">
        <v>29</v>
      </c>
      <c r="V84" s="24" t="s">
        <v>29</v>
      </c>
      <c r="W84" s="24" t="s">
        <v>29</v>
      </c>
      <c r="X84" s="24" t="s">
        <v>29</v>
      </c>
      <c r="Y84" s="24" t="s">
        <v>29</v>
      </c>
      <c r="Z84" s="24" t="s">
        <v>29</v>
      </c>
      <c r="AA84" s="24" t="s">
        <v>29</v>
      </c>
      <c r="AB84" s="24" t="s">
        <v>29</v>
      </c>
      <c r="AC84" s="24" t="s">
        <v>29</v>
      </c>
      <c r="AD84" s="24" t="s">
        <v>29</v>
      </c>
      <c r="AE84" s="24" t="s">
        <v>29</v>
      </c>
      <c r="AF84" s="24" t="s">
        <v>29</v>
      </c>
      <c r="AG84" s="24" t="s">
        <v>29</v>
      </c>
      <c r="AH84" s="24" t="s">
        <v>29</v>
      </c>
      <c r="AI84" s="24" t="s">
        <v>29</v>
      </c>
      <c r="AJ84" s="24" t="s">
        <v>29</v>
      </c>
      <c r="AK84" s="24" t="s">
        <v>29</v>
      </c>
      <c r="AL84" s="24" t="s">
        <v>29</v>
      </c>
      <c r="AM84" s="24" t="s">
        <v>29</v>
      </c>
      <c r="AN84" s="24" t="s">
        <v>29</v>
      </c>
      <c r="AO84" s="24" t="s">
        <v>29</v>
      </c>
      <c r="AP84" s="24" t="s">
        <v>29</v>
      </c>
      <c r="AQ84" s="24" t="s">
        <v>29</v>
      </c>
      <c r="AR84" s="24" t="s">
        <v>29</v>
      </c>
      <c r="AS84" s="24" t="s">
        <v>29</v>
      </c>
      <c r="AT84" s="24" t="s">
        <v>29</v>
      </c>
      <c r="AU84" s="24" t="s">
        <v>29</v>
      </c>
      <c r="AV84" s="24" t="s">
        <v>29</v>
      </c>
      <c r="AW84" s="24" t="s">
        <v>29</v>
      </c>
      <c r="AX84" s="24" t="s">
        <v>29</v>
      </c>
      <c r="AY84" s="24" t="s">
        <v>29</v>
      </c>
      <c r="AZ84" s="24" t="s">
        <v>29</v>
      </c>
      <c r="BA84" s="24" t="s">
        <v>29</v>
      </c>
      <c r="BB84" s="24" t="s">
        <v>29</v>
      </c>
      <c r="BC84" s="24" t="s">
        <v>29</v>
      </c>
      <c r="BD84" s="24" t="s">
        <v>29</v>
      </c>
      <c r="BE84" s="24" t="s">
        <v>29</v>
      </c>
      <c r="BF84" s="24" t="s">
        <v>29</v>
      </c>
      <c r="BG84" s="24" t="s">
        <v>29</v>
      </c>
      <c r="BH84" s="24" t="s">
        <v>29</v>
      </c>
      <c r="BI84" s="24" t="s">
        <v>29</v>
      </c>
      <c r="BJ84" s="24" t="s">
        <v>29</v>
      </c>
      <c r="BK84" s="24" t="s">
        <v>29</v>
      </c>
      <c r="BL84" s="24" t="s">
        <v>29</v>
      </c>
      <c r="BM84" s="24" t="s">
        <v>29</v>
      </c>
      <c r="BN84" s="24" t="s">
        <v>29</v>
      </c>
      <c r="BO84" s="24" t="s">
        <v>29</v>
      </c>
      <c r="BP84" s="24" t="s">
        <v>29</v>
      </c>
      <c r="BQ84" s="24" t="s">
        <v>29</v>
      </c>
      <c r="BR84" s="24" t="s">
        <v>29</v>
      </c>
      <c r="BS84" s="24" t="s">
        <v>29</v>
      </c>
      <c r="BT84" s="24" t="s">
        <v>29</v>
      </c>
      <c r="BU84" s="24" t="s">
        <v>29</v>
      </c>
      <c r="BV84" s="24" t="s">
        <v>29</v>
      </c>
      <c r="BW84" s="24" t="s">
        <v>29</v>
      </c>
      <c r="BX84" s="24" t="s">
        <v>29</v>
      </c>
      <c r="BY84" s="24" t="s">
        <v>29</v>
      </c>
      <c r="BZ84" s="24" t="s">
        <v>29</v>
      </c>
      <c r="CA84" s="24" t="s">
        <v>29</v>
      </c>
      <c r="CB84" s="24" t="s">
        <v>29</v>
      </c>
    </row>
    <row r="85" spans="2:80" s="1" customFormat="1" ht="13.9" customHeight="1">
      <c r="B85" s="57" t="s">
        <v>788</v>
      </c>
      <c r="C85" s="59" t="str">
        <f>Individual_Scores_Men_JV!C85</f>
        <v/>
      </c>
      <c r="D85" s="60" t="str">
        <f>Individual_Scores_Men_JV!D85</f>
        <v/>
      </c>
      <c r="E85" s="58"/>
      <c r="F85" s="13"/>
      <c r="G85" s="24" t="s">
        <v>29</v>
      </c>
      <c r="H85" s="24" t="s">
        <v>29</v>
      </c>
      <c r="I85" s="24" t="s">
        <v>29</v>
      </c>
      <c r="J85" s="24" t="s">
        <v>29</v>
      </c>
      <c r="K85" s="24" t="s">
        <v>29</v>
      </c>
      <c r="L85" s="24" t="s">
        <v>29</v>
      </c>
      <c r="M85" s="24" t="s">
        <v>29</v>
      </c>
      <c r="N85" s="24" t="s">
        <v>29</v>
      </c>
      <c r="O85" s="24" t="s">
        <v>29</v>
      </c>
      <c r="P85" s="24" t="s">
        <v>29</v>
      </c>
      <c r="Q85" s="24" t="s">
        <v>29</v>
      </c>
      <c r="R85" s="24" t="s">
        <v>29</v>
      </c>
      <c r="S85" s="24" t="s">
        <v>29</v>
      </c>
      <c r="T85" s="24" t="s">
        <v>29</v>
      </c>
      <c r="U85" s="24" t="s">
        <v>29</v>
      </c>
      <c r="V85" s="24" t="s">
        <v>29</v>
      </c>
      <c r="W85" s="24" t="s">
        <v>29</v>
      </c>
      <c r="X85" s="24" t="s">
        <v>29</v>
      </c>
      <c r="Y85" s="24" t="s">
        <v>29</v>
      </c>
      <c r="Z85" s="24" t="s">
        <v>29</v>
      </c>
      <c r="AA85" s="24" t="s">
        <v>29</v>
      </c>
      <c r="AB85" s="24" t="s">
        <v>29</v>
      </c>
      <c r="AC85" s="24" t="s">
        <v>29</v>
      </c>
      <c r="AD85" s="24" t="s">
        <v>29</v>
      </c>
      <c r="AE85" s="24" t="s">
        <v>29</v>
      </c>
      <c r="AF85" s="24" t="s">
        <v>29</v>
      </c>
      <c r="AG85" s="24" t="s">
        <v>29</v>
      </c>
      <c r="AH85" s="24" t="s">
        <v>29</v>
      </c>
      <c r="AI85" s="24" t="s">
        <v>29</v>
      </c>
      <c r="AJ85" s="24" t="s">
        <v>29</v>
      </c>
      <c r="AK85" s="24" t="s">
        <v>29</v>
      </c>
      <c r="AL85" s="24" t="s">
        <v>29</v>
      </c>
      <c r="AM85" s="24" t="s">
        <v>29</v>
      </c>
      <c r="AN85" s="24" t="s">
        <v>29</v>
      </c>
      <c r="AO85" s="24" t="s">
        <v>29</v>
      </c>
      <c r="AP85" s="24" t="s">
        <v>29</v>
      </c>
      <c r="AQ85" s="24" t="s">
        <v>29</v>
      </c>
      <c r="AR85" s="24" t="s">
        <v>29</v>
      </c>
      <c r="AS85" s="24" t="s">
        <v>29</v>
      </c>
      <c r="AT85" s="24" t="s">
        <v>29</v>
      </c>
      <c r="AU85" s="24" t="s">
        <v>29</v>
      </c>
      <c r="AV85" s="24" t="s">
        <v>29</v>
      </c>
      <c r="AW85" s="24" t="s">
        <v>29</v>
      </c>
      <c r="AX85" s="24" t="s">
        <v>29</v>
      </c>
      <c r="AY85" s="24" t="s">
        <v>29</v>
      </c>
      <c r="AZ85" s="24" t="s">
        <v>29</v>
      </c>
      <c r="BA85" s="24" t="s">
        <v>29</v>
      </c>
      <c r="BB85" s="24" t="s">
        <v>29</v>
      </c>
      <c r="BC85" s="24" t="s">
        <v>29</v>
      </c>
      <c r="BD85" s="24" t="s">
        <v>29</v>
      </c>
      <c r="BE85" s="24" t="s">
        <v>29</v>
      </c>
      <c r="BF85" s="24" t="s">
        <v>29</v>
      </c>
      <c r="BG85" s="24" t="s">
        <v>29</v>
      </c>
      <c r="BH85" s="24" t="s">
        <v>29</v>
      </c>
      <c r="BI85" s="24" t="s">
        <v>29</v>
      </c>
      <c r="BJ85" s="24" t="s">
        <v>29</v>
      </c>
      <c r="BK85" s="24" t="s">
        <v>29</v>
      </c>
      <c r="BL85" s="24" t="s">
        <v>29</v>
      </c>
      <c r="BM85" s="24" t="s">
        <v>29</v>
      </c>
      <c r="BN85" s="24" t="s">
        <v>29</v>
      </c>
      <c r="BO85" s="24" t="s">
        <v>29</v>
      </c>
      <c r="BP85" s="24" t="s">
        <v>29</v>
      </c>
      <c r="BQ85" s="24" t="s">
        <v>29</v>
      </c>
      <c r="BR85" s="24" t="s">
        <v>29</v>
      </c>
      <c r="BS85" s="24" t="s">
        <v>29</v>
      </c>
      <c r="BT85" s="24" t="s">
        <v>29</v>
      </c>
      <c r="BU85" s="24" t="s">
        <v>29</v>
      </c>
      <c r="BV85" s="24" t="s">
        <v>29</v>
      </c>
      <c r="BW85" s="24" t="s">
        <v>29</v>
      </c>
      <c r="BX85" s="24" t="s">
        <v>29</v>
      </c>
      <c r="BY85" s="24" t="s">
        <v>29</v>
      </c>
      <c r="BZ85" s="24" t="s">
        <v>29</v>
      </c>
      <c r="CA85" s="24" t="s">
        <v>29</v>
      </c>
      <c r="CB85" s="24" t="s">
        <v>29</v>
      </c>
    </row>
    <row r="86" spans="2:80" s="1" customFormat="1" ht="13.9" customHeight="1">
      <c r="B86" s="57" t="s">
        <v>788</v>
      </c>
      <c r="C86" s="59" t="str">
        <f>Individual_Scores_Men_JV!C86</f>
        <v/>
      </c>
      <c r="D86" s="60" t="str">
        <f>Individual_Scores_Men_JV!D86</f>
        <v/>
      </c>
      <c r="E86" s="58"/>
      <c r="F86" s="13"/>
      <c r="G86" s="24" t="s">
        <v>29</v>
      </c>
      <c r="H86" s="24" t="s">
        <v>29</v>
      </c>
      <c r="I86" s="24" t="s">
        <v>29</v>
      </c>
      <c r="J86" s="24" t="s">
        <v>29</v>
      </c>
      <c r="K86" s="24" t="s">
        <v>29</v>
      </c>
      <c r="L86" s="24" t="s">
        <v>29</v>
      </c>
      <c r="M86" s="24" t="s">
        <v>29</v>
      </c>
      <c r="N86" s="24" t="s">
        <v>29</v>
      </c>
      <c r="O86" s="24" t="s">
        <v>29</v>
      </c>
      <c r="P86" s="24" t="s">
        <v>29</v>
      </c>
      <c r="Q86" s="24" t="s">
        <v>29</v>
      </c>
      <c r="R86" s="24" t="s">
        <v>29</v>
      </c>
      <c r="S86" s="24" t="s">
        <v>29</v>
      </c>
      <c r="T86" s="24" t="s">
        <v>29</v>
      </c>
      <c r="U86" s="24" t="s">
        <v>29</v>
      </c>
      <c r="V86" s="24" t="s">
        <v>29</v>
      </c>
      <c r="W86" s="24" t="s">
        <v>29</v>
      </c>
      <c r="X86" s="24" t="s">
        <v>29</v>
      </c>
      <c r="Y86" s="24" t="s">
        <v>29</v>
      </c>
      <c r="Z86" s="24" t="s">
        <v>29</v>
      </c>
      <c r="AA86" s="24" t="s">
        <v>29</v>
      </c>
      <c r="AB86" s="24" t="s">
        <v>29</v>
      </c>
      <c r="AC86" s="24" t="s">
        <v>29</v>
      </c>
      <c r="AD86" s="24" t="s">
        <v>29</v>
      </c>
      <c r="AE86" s="24" t="s">
        <v>29</v>
      </c>
      <c r="AF86" s="24" t="s">
        <v>29</v>
      </c>
      <c r="AG86" s="24" t="s">
        <v>29</v>
      </c>
      <c r="AH86" s="24" t="s">
        <v>29</v>
      </c>
      <c r="AI86" s="24" t="s">
        <v>29</v>
      </c>
      <c r="AJ86" s="24" t="s">
        <v>29</v>
      </c>
      <c r="AK86" s="24" t="s">
        <v>29</v>
      </c>
      <c r="AL86" s="24" t="s">
        <v>29</v>
      </c>
      <c r="AM86" s="24" t="s">
        <v>29</v>
      </c>
      <c r="AN86" s="24" t="s">
        <v>29</v>
      </c>
      <c r="AO86" s="24" t="s">
        <v>29</v>
      </c>
      <c r="AP86" s="24" t="s">
        <v>29</v>
      </c>
      <c r="AQ86" s="24" t="s">
        <v>29</v>
      </c>
      <c r="AR86" s="24" t="s">
        <v>29</v>
      </c>
      <c r="AS86" s="24" t="s">
        <v>29</v>
      </c>
      <c r="AT86" s="24" t="s">
        <v>29</v>
      </c>
      <c r="AU86" s="24" t="s">
        <v>29</v>
      </c>
      <c r="AV86" s="24" t="s">
        <v>29</v>
      </c>
      <c r="AW86" s="24" t="s">
        <v>29</v>
      </c>
      <c r="AX86" s="24" t="s">
        <v>29</v>
      </c>
      <c r="AY86" s="24" t="s">
        <v>29</v>
      </c>
      <c r="AZ86" s="24" t="s">
        <v>29</v>
      </c>
      <c r="BA86" s="24" t="s">
        <v>29</v>
      </c>
      <c r="BB86" s="24" t="s">
        <v>29</v>
      </c>
      <c r="BC86" s="24" t="s">
        <v>29</v>
      </c>
      <c r="BD86" s="24" t="s">
        <v>29</v>
      </c>
      <c r="BE86" s="24" t="s">
        <v>29</v>
      </c>
      <c r="BF86" s="24" t="s">
        <v>29</v>
      </c>
      <c r="BG86" s="24" t="s">
        <v>29</v>
      </c>
      <c r="BH86" s="24" t="s">
        <v>29</v>
      </c>
      <c r="BI86" s="24" t="s">
        <v>29</v>
      </c>
      <c r="BJ86" s="24" t="s">
        <v>29</v>
      </c>
      <c r="BK86" s="24" t="s">
        <v>29</v>
      </c>
      <c r="BL86" s="24" t="s">
        <v>29</v>
      </c>
      <c r="BM86" s="24" t="s">
        <v>29</v>
      </c>
      <c r="BN86" s="24" t="s">
        <v>29</v>
      </c>
      <c r="BO86" s="24" t="s">
        <v>29</v>
      </c>
      <c r="BP86" s="24" t="s">
        <v>29</v>
      </c>
      <c r="BQ86" s="24" t="s">
        <v>29</v>
      </c>
      <c r="BR86" s="24" t="s">
        <v>29</v>
      </c>
      <c r="BS86" s="24" t="s">
        <v>29</v>
      </c>
      <c r="BT86" s="24" t="s">
        <v>29</v>
      </c>
      <c r="BU86" s="24" t="s">
        <v>29</v>
      </c>
      <c r="BV86" s="24" t="s">
        <v>29</v>
      </c>
      <c r="BW86" s="24" t="s">
        <v>29</v>
      </c>
      <c r="BX86" s="24" t="s">
        <v>29</v>
      </c>
      <c r="BY86" s="24" t="s">
        <v>29</v>
      </c>
      <c r="BZ86" s="24" t="s">
        <v>29</v>
      </c>
      <c r="CA86" s="24" t="s">
        <v>29</v>
      </c>
      <c r="CB86" s="24" t="s">
        <v>29</v>
      </c>
    </row>
    <row r="87" spans="2:80" s="1" customFormat="1" ht="13.9" customHeight="1">
      <c r="B87" s="57" t="s">
        <v>788</v>
      </c>
      <c r="C87" s="59" t="str">
        <f>Individual_Scores_Men_JV!C87</f>
        <v/>
      </c>
      <c r="D87" s="60" t="str">
        <f>Individual_Scores_Men_JV!D87</f>
        <v/>
      </c>
      <c r="E87" s="58"/>
      <c r="F87" s="13"/>
      <c r="G87" s="24" t="s">
        <v>29</v>
      </c>
      <c r="H87" s="24" t="s">
        <v>29</v>
      </c>
      <c r="I87" s="24" t="s">
        <v>29</v>
      </c>
      <c r="J87" s="24" t="s">
        <v>29</v>
      </c>
      <c r="K87" s="24" t="s">
        <v>29</v>
      </c>
      <c r="L87" s="24" t="s">
        <v>29</v>
      </c>
      <c r="M87" s="24" t="s">
        <v>29</v>
      </c>
      <c r="N87" s="24" t="s">
        <v>29</v>
      </c>
      <c r="O87" s="24" t="s">
        <v>29</v>
      </c>
      <c r="P87" s="24" t="s">
        <v>29</v>
      </c>
      <c r="Q87" s="24" t="s">
        <v>29</v>
      </c>
      <c r="R87" s="24" t="s">
        <v>29</v>
      </c>
      <c r="S87" s="24" t="s">
        <v>29</v>
      </c>
      <c r="T87" s="24" t="s">
        <v>29</v>
      </c>
      <c r="U87" s="24" t="s">
        <v>29</v>
      </c>
      <c r="V87" s="24" t="s">
        <v>29</v>
      </c>
      <c r="W87" s="24" t="s">
        <v>29</v>
      </c>
      <c r="X87" s="24" t="s">
        <v>29</v>
      </c>
      <c r="Y87" s="24" t="s">
        <v>29</v>
      </c>
      <c r="Z87" s="24" t="s">
        <v>29</v>
      </c>
      <c r="AA87" s="24" t="s">
        <v>29</v>
      </c>
      <c r="AB87" s="24" t="s">
        <v>29</v>
      </c>
      <c r="AC87" s="24" t="s">
        <v>29</v>
      </c>
      <c r="AD87" s="24" t="s">
        <v>29</v>
      </c>
      <c r="AE87" s="24" t="s">
        <v>29</v>
      </c>
      <c r="AF87" s="24" t="s">
        <v>29</v>
      </c>
      <c r="AG87" s="24" t="s">
        <v>29</v>
      </c>
      <c r="AH87" s="24" t="s">
        <v>29</v>
      </c>
      <c r="AI87" s="24" t="s">
        <v>29</v>
      </c>
      <c r="AJ87" s="24" t="s">
        <v>29</v>
      </c>
      <c r="AK87" s="24" t="s">
        <v>29</v>
      </c>
      <c r="AL87" s="24" t="s">
        <v>29</v>
      </c>
      <c r="AM87" s="24" t="s">
        <v>29</v>
      </c>
      <c r="AN87" s="24" t="s">
        <v>29</v>
      </c>
      <c r="AO87" s="24" t="s">
        <v>29</v>
      </c>
      <c r="AP87" s="24" t="s">
        <v>29</v>
      </c>
      <c r="AQ87" s="24" t="s">
        <v>29</v>
      </c>
      <c r="AR87" s="24" t="s">
        <v>29</v>
      </c>
      <c r="AS87" s="24" t="s">
        <v>29</v>
      </c>
      <c r="AT87" s="24" t="s">
        <v>29</v>
      </c>
      <c r="AU87" s="24" t="s">
        <v>29</v>
      </c>
      <c r="AV87" s="24" t="s">
        <v>29</v>
      </c>
      <c r="AW87" s="24" t="s">
        <v>29</v>
      </c>
      <c r="AX87" s="24" t="s">
        <v>29</v>
      </c>
      <c r="AY87" s="24" t="s">
        <v>29</v>
      </c>
      <c r="AZ87" s="24" t="s">
        <v>29</v>
      </c>
      <c r="BA87" s="24" t="s">
        <v>29</v>
      </c>
      <c r="BB87" s="24" t="s">
        <v>29</v>
      </c>
      <c r="BC87" s="24" t="s">
        <v>29</v>
      </c>
      <c r="BD87" s="24" t="s">
        <v>29</v>
      </c>
      <c r="BE87" s="24" t="s">
        <v>29</v>
      </c>
      <c r="BF87" s="24" t="s">
        <v>29</v>
      </c>
      <c r="BG87" s="24" t="s">
        <v>29</v>
      </c>
      <c r="BH87" s="24" t="s">
        <v>29</v>
      </c>
      <c r="BI87" s="24" t="s">
        <v>29</v>
      </c>
      <c r="BJ87" s="24" t="s">
        <v>29</v>
      </c>
      <c r="BK87" s="24" t="s">
        <v>29</v>
      </c>
      <c r="BL87" s="24" t="s">
        <v>29</v>
      </c>
      <c r="BM87" s="24" t="s">
        <v>29</v>
      </c>
      <c r="BN87" s="24" t="s">
        <v>29</v>
      </c>
      <c r="BO87" s="24" t="s">
        <v>29</v>
      </c>
      <c r="BP87" s="24" t="s">
        <v>29</v>
      </c>
      <c r="BQ87" s="24" t="s">
        <v>29</v>
      </c>
      <c r="BR87" s="24" t="s">
        <v>29</v>
      </c>
      <c r="BS87" s="24" t="s">
        <v>29</v>
      </c>
      <c r="BT87" s="24" t="s">
        <v>29</v>
      </c>
      <c r="BU87" s="24" t="s">
        <v>29</v>
      </c>
      <c r="BV87" s="24" t="s">
        <v>29</v>
      </c>
      <c r="BW87" s="24" t="s">
        <v>29</v>
      </c>
      <c r="BX87" s="24" t="s">
        <v>29</v>
      </c>
      <c r="BY87" s="24" t="s">
        <v>29</v>
      </c>
      <c r="BZ87" s="24" t="s">
        <v>29</v>
      </c>
      <c r="CA87" s="24" t="s">
        <v>29</v>
      </c>
      <c r="CB87" s="24" t="s">
        <v>29</v>
      </c>
    </row>
    <row r="88" spans="2:80" s="1" customFormat="1" ht="13.9" customHeight="1">
      <c r="B88" s="57" t="s">
        <v>29</v>
      </c>
      <c r="C88" s="57" t="s">
        <v>29</v>
      </c>
      <c r="D88" s="57" t="s">
        <v>29</v>
      </c>
      <c r="E88" s="61"/>
      <c r="G88" s="24" t="s">
        <v>29</v>
      </c>
      <c r="H88" s="24" t="s">
        <v>29</v>
      </c>
      <c r="I88" s="24" t="s">
        <v>29</v>
      </c>
      <c r="J88" s="24" t="s">
        <v>29</v>
      </c>
      <c r="K88" s="24" t="s">
        <v>29</v>
      </c>
      <c r="L88" s="24" t="s">
        <v>29</v>
      </c>
      <c r="M88" s="24" t="s">
        <v>29</v>
      </c>
      <c r="N88" s="24" t="s">
        <v>29</v>
      </c>
      <c r="O88" s="24" t="s">
        <v>29</v>
      </c>
      <c r="P88" s="24" t="s">
        <v>29</v>
      </c>
      <c r="Q88" s="24" t="s">
        <v>29</v>
      </c>
      <c r="R88" s="24" t="s">
        <v>29</v>
      </c>
      <c r="S88" s="24" t="s">
        <v>29</v>
      </c>
      <c r="T88" s="24" t="s">
        <v>29</v>
      </c>
      <c r="U88" s="24" t="s">
        <v>29</v>
      </c>
      <c r="V88" s="24" t="s">
        <v>29</v>
      </c>
      <c r="W88" s="24" t="s">
        <v>29</v>
      </c>
      <c r="X88" s="24" t="s">
        <v>29</v>
      </c>
      <c r="Y88" s="24" t="s">
        <v>29</v>
      </c>
      <c r="Z88" s="24" t="s">
        <v>29</v>
      </c>
      <c r="AA88" s="24" t="s">
        <v>29</v>
      </c>
      <c r="AB88" s="24" t="s">
        <v>29</v>
      </c>
      <c r="AC88" s="24" t="s">
        <v>29</v>
      </c>
      <c r="AD88" s="24" t="s">
        <v>29</v>
      </c>
      <c r="AE88" s="24" t="s">
        <v>29</v>
      </c>
      <c r="AF88" s="24" t="s">
        <v>29</v>
      </c>
      <c r="AG88" s="24" t="s">
        <v>29</v>
      </c>
      <c r="AH88" s="24" t="s">
        <v>29</v>
      </c>
      <c r="AI88" s="24" t="s">
        <v>29</v>
      </c>
      <c r="AJ88" s="24" t="s">
        <v>29</v>
      </c>
      <c r="AK88" s="24" t="s">
        <v>29</v>
      </c>
      <c r="AL88" s="24" t="s">
        <v>29</v>
      </c>
      <c r="AM88" s="24" t="s">
        <v>29</v>
      </c>
      <c r="AN88" s="24" t="s">
        <v>29</v>
      </c>
      <c r="AO88" s="24" t="s">
        <v>29</v>
      </c>
      <c r="AP88" s="24" t="s">
        <v>29</v>
      </c>
      <c r="AQ88" s="24" t="s">
        <v>29</v>
      </c>
      <c r="AR88" s="24" t="s">
        <v>29</v>
      </c>
      <c r="AS88" s="24" t="s">
        <v>29</v>
      </c>
      <c r="AT88" s="24" t="s">
        <v>29</v>
      </c>
      <c r="AU88" s="24" t="s">
        <v>29</v>
      </c>
      <c r="AV88" s="24" t="s">
        <v>29</v>
      </c>
      <c r="AW88" s="24" t="s">
        <v>29</v>
      </c>
      <c r="AX88" s="24" t="s">
        <v>29</v>
      </c>
      <c r="AY88" s="24" t="s">
        <v>29</v>
      </c>
      <c r="AZ88" s="24" t="s">
        <v>29</v>
      </c>
      <c r="BA88" s="24" t="s">
        <v>29</v>
      </c>
      <c r="BB88" s="24" t="s">
        <v>29</v>
      </c>
      <c r="BC88" s="24" t="s">
        <v>29</v>
      </c>
      <c r="BD88" s="24" t="s">
        <v>29</v>
      </c>
      <c r="BE88" s="24" t="s">
        <v>29</v>
      </c>
      <c r="BF88" s="24" t="s">
        <v>29</v>
      </c>
      <c r="BG88" s="24" t="s">
        <v>29</v>
      </c>
      <c r="BH88" s="24" t="s">
        <v>29</v>
      </c>
      <c r="BI88" s="24" t="s">
        <v>29</v>
      </c>
      <c r="BJ88" s="24" t="s">
        <v>29</v>
      </c>
      <c r="BK88" s="24" t="s">
        <v>29</v>
      </c>
      <c r="BL88" s="24" t="s">
        <v>29</v>
      </c>
      <c r="BM88" s="24" t="s">
        <v>29</v>
      </c>
      <c r="BN88" s="24" t="s">
        <v>29</v>
      </c>
      <c r="BO88" s="24" t="s">
        <v>29</v>
      </c>
      <c r="BP88" s="24" t="s">
        <v>29</v>
      </c>
      <c r="BQ88" s="24" t="s">
        <v>29</v>
      </c>
      <c r="BR88" s="24" t="s">
        <v>29</v>
      </c>
      <c r="BS88" s="24" t="s">
        <v>29</v>
      </c>
      <c r="BT88" s="24" t="s">
        <v>29</v>
      </c>
      <c r="BU88" s="24" t="s">
        <v>29</v>
      </c>
      <c r="BV88" s="24" t="s">
        <v>29</v>
      </c>
      <c r="BW88" s="24" t="s">
        <v>29</v>
      </c>
      <c r="BX88" s="24" t="s">
        <v>29</v>
      </c>
      <c r="BY88" s="24" t="s">
        <v>29</v>
      </c>
      <c r="BZ88" s="24" t="s">
        <v>29</v>
      </c>
      <c r="CA88" s="24" t="s">
        <v>29</v>
      </c>
      <c r="CB88" s="24" t="s">
        <v>29</v>
      </c>
    </row>
    <row r="89" spans="2:80" s="1" customFormat="1" ht="13.9" customHeight="1">
      <c r="B89" s="57" t="s">
        <v>29</v>
      </c>
      <c r="C89" s="57" t="s">
        <v>29</v>
      </c>
      <c r="D89" s="57" t="s">
        <v>29</v>
      </c>
      <c r="E89" s="61"/>
      <c r="G89" s="24" t="s">
        <v>29</v>
      </c>
      <c r="H89" s="24" t="s">
        <v>29</v>
      </c>
      <c r="I89" s="24" t="s">
        <v>29</v>
      </c>
      <c r="J89" s="24" t="s">
        <v>29</v>
      </c>
      <c r="K89" s="24" t="s">
        <v>29</v>
      </c>
      <c r="L89" s="24" t="s">
        <v>29</v>
      </c>
      <c r="M89" s="24" t="s">
        <v>29</v>
      </c>
      <c r="N89" s="24" t="s">
        <v>29</v>
      </c>
      <c r="O89" s="24" t="s">
        <v>29</v>
      </c>
      <c r="P89" s="24" t="s">
        <v>29</v>
      </c>
      <c r="Q89" s="24" t="s">
        <v>29</v>
      </c>
      <c r="R89" s="24" t="s">
        <v>29</v>
      </c>
      <c r="S89" s="24" t="s">
        <v>29</v>
      </c>
      <c r="T89" s="24" t="s">
        <v>29</v>
      </c>
      <c r="U89" s="24" t="s">
        <v>29</v>
      </c>
      <c r="V89" s="24" t="s">
        <v>29</v>
      </c>
      <c r="W89" s="24" t="s">
        <v>29</v>
      </c>
      <c r="X89" s="24" t="s">
        <v>29</v>
      </c>
      <c r="Y89" s="24" t="s">
        <v>29</v>
      </c>
      <c r="Z89" s="24" t="s">
        <v>29</v>
      </c>
      <c r="AA89" s="24" t="s">
        <v>29</v>
      </c>
      <c r="AB89" s="24" t="s">
        <v>29</v>
      </c>
      <c r="AC89" s="24" t="s">
        <v>29</v>
      </c>
      <c r="AD89" s="24" t="s">
        <v>29</v>
      </c>
      <c r="AE89" s="24" t="s">
        <v>29</v>
      </c>
      <c r="AF89" s="24" t="s">
        <v>29</v>
      </c>
      <c r="AG89" s="24" t="s">
        <v>29</v>
      </c>
      <c r="AH89" s="24" t="s">
        <v>29</v>
      </c>
      <c r="AI89" s="24" t="s">
        <v>29</v>
      </c>
      <c r="AJ89" s="24" t="s">
        <v>29</v>
      </c>
      <c r="AK89" s="24" t="s">
        <v>29</v>
      </c>
      <c r="AL89" s="24" t="s">
        <v>29</v>
      </c>
      <c r="AM89" s="24" t="s">
        <v>29</v>
      </c>
      <c r="AN89" s="24" t="s">
        <v>29</v>
      </c>
      <c r="AO89" s="24" t="s">
        <v>29</v>
      </c>
      <c r="AP89" s="24" t="s">
        <v>29</v>
      </c>
      <c r="AQ89" s="24" t="s">
        <v>29</v>
      </c>
      <c r="AR89" s="24" t="s">
        <v>29</v>
      </c>
      <c r="AS89" s="24" t="s">
        <v>29</v>
      </c>
      <c r="AT89" s="24" t="s">
        <v>29</v>
      </c>
      <c r="AU89" s="24" t="s">
        <v>29</v>
      </c>
      <c r="AV89" s="24" t="s">
        <v>29</v>
      </c>
      <c r="AW89" s="24" t="s">
        <v>29</v>
      </c>
      <c r="AX89" s="24" t="s">
        <v>29</v>
      </c>
      <c r="AY89" s="24" t="s">
        <v>29</v>
      </c>
      <c r="AZ89" s="24" t="s">
        <v>29</v>
      </c>
      <c r="BA89" s="24" t="s">
        <v>29</v>
      </c>
      <c r="BB89" s="24" t="s">
        <v>29</v>
      </c>
      <c r="BC89" s="24" t="s">
        <v>29</v>
      </c>
      <c r="BD89" s="24" t="s">
        <v>29</v>
      </c>
      <c r="BE89" s="24" t="s">
        <v>29</v>
      </c>
      <c r="BF89" s="24" t="s">
        <v>29</v>
      </c>
      <c r="BG89" s="24" t="s">
        <v>29</v>
      </c>
      <c r="BH89" s="24" t="s">
        <v>29</v>
      </c>
      <c r="BI89" s="24" t="s">
        <v>29</v>
      </c>
      <c r="BJ89" s="24" t="s">
        <v>29</v>
      </c>
      <c r="BK89" s="24" t="s">
        <v>29</v>
      </c>
      <c r="BL89" s="24" t="s">
        <v>29</v>
      </c>
      <c r="BM89" s="24" t="s">
        <v>29</v>
      </c>
      <c r="BN89" s="24" t="s">
        <v>29</v>
      </c>
      <c r="BO89" s="24" t="s">
        <v>29</v>
      </c>
      <c r="BP89" s="24" t="s">
        <v>29</v>
      </c>
      <c r="BQ89" s="24" t="s">
        <v>29</v>
      </c>
      <c r="BR89" s="24" t="s">
        <v>29</v>
      </c>
      <c r="BS89" s="24" t="s">
        <v>29</v>
      </c>
      <c r="BT89" s="24" t="s">
        <v>29</v>
      </c>
      <c r="BU89" s="24" t="s">
        <v>29</v>
      </c>
      <c r="BV89" s="24" t="s">
        <v>29</v>
      </c>
      <c r="BW89" s="24" t="s">
        <v>29</v>
      </c>
      <c r="BX89" s="24" t="s">
        <v>29</v>
      </c>
      <c r="BY89" s="24" t="s">
        <v>29</v>
      </c>
      <c r="BZ89" s="24" t="s">
        <v>29</v>
      </c>
      <c r="CA89" s="24" t="s">
        <v>29</v>
      </c>
      <c r="CB89" s="24" t="s">
        <v>29</v>
      </c>
    </row>
    <row r="90" spans="2:80" s="1" customFormat="1" ht="13.9" customHeight="1">
      <c r="B90" s="57" t="str">
        <f>Roster_Selection_Men!AJ133&amp;" " &amp; "JV2 "</f>
        <v xml:space="preserve">Midway University JV2 </v>
      </c>
      <c r="C90" s="57" t="str">
        <f>Roster_Selection_Men!AL133</f>
        <v>20-33570</v>
      </c>
      <c r="D90" s="57" t="str">
        <f>Roster_Selection_Men!AM133</f>
        <v>Brennan Eddy</v>
      </c>
      <c r="E90" s="58"/>
      <c r="F90" s="1" t="str">
        <f>IF(ISERROR(Individual_Scores_Men_JV!E90), " ", IF(Individual_Scores_Men_JV!E90 = "Yes", "Yes", "  "))</f>
        <v xml:space="preserve">  </v>
      </c>
      <c r="G90" s="24" t="s">
        <v>738</v>
      </c>
      <c r="H90" s="44">
        <v>125</v>
      </c>
      <c r="I90" s="44">
        <v>178</v>
      </c>
      <c r="J90" s="44">
        <v>162</v>
      </c>
      <c r="K90" s="44">
        <v>141</v>
      </c>
      <c r="L90" s="44">
        <v>150</v>
      </c>
      <c r="M90" s="44">
        <v>200</v>
      </c>
      <c r="N90" s="44">
        <v>172</v>
      </c>
      <c r="O90" s="44">
        <v>154</v>
      </c>
      <c r="P90" s="44">
        <v>141</v>
      </c>
      <c r="Q90" s="44">
        <v>129</v>
      </c>
      <c r="R90" s="44">
        <v>177</v>
      </c>
      <c r="S90" s="44">
        <v>137</v>
      </c>
      <c r="T90" s="19">
        <f>SUM(H90:S90)</f>
        <v>1866</v>
      </c>
      <c r="U90" s="19">
        <f>COUNTIF(H90:S90, "&gt;0" )</f>
        <v>12</v>
      </c>
      <c r="V90" s="19">
        <f>T90/U90</f>
        <v>155.5</v>
      </c>
      <c r="W90" s="24" t="s">
        <v>29</v>
      </c>
      <c r="X90" s="24" t="s">
        <v>29</v>
      </c>
      <c r="Y90" s="24" t="s">
        <v>29</v>
      </c>
      <c r="Z90" s="24" t="s">
        <v>29</v>
      </c>
      <c r="AA90" s="24" t="s">
        <v>29</v>
      </c>
      <c r="AB90" s="24" t="s">
        <v>29</v>
      </c>
      <c r="AC90" s="24" t="s">
        <v>29</v>
      </c>
      <c r="AD90" s="24" t="s">
        <v>29</v>
      </c>
      <c r="AE90" s="24" t="s">
        <v>29</v>
      </c>
      <c r="AF90" s="24" t="s">
        <v>29</v>
      </c>
      <c r="AG90" s="24" t="s">
        <v>29</v>
      </c>
      <c r="AH90" s="24" t="s">
        <v>29</v>
      </c>
      <c r="AI90" s="24" t="s">
        <v>29</v>
      </c>
      <c r="AJ90" s="24" t="s">
        <v>29</v>
      </c>
      <c r="AK90" s="24" t="s">
        <v>29</v>
      </c>
      <c r="AL90" s="24" t="s">
        <v>29</v>
      </c>
      <c r="AM90" s="24" t="s">
        <v>29</v>
      </c>
      <c r="AN90" s="24" t="s">
        <v>29</v>
      </c>
      <c r="AO90" s="24" t="s">
        <v>29</v>
      </c>
      <c r="AP90" s="24" t="s">
        <v>29</v>
      </c>
      <c r="AQ90" s="24" t="s">
        <v>29</v>
      </c>
      <c r="AR90" s="24" t="s">
        <v>29</v>
      </c>
      <c r="AS90" s="24" t="s">
        <v>29</v>
      </c>
      <c r="AT90" s="24" t="s">
        <v>29</v>
      </c>
      <c r="AU90" s="24" t="s">
        <v>29</v>
      </c>
      <c r="AV90" s="24" t="s">
        <v>29</v>
      </c>
      <c r="AW90" s="24" t="s">
        <v>29</v>
      </c>
      <c r="AX90" s="24" t="s">
        <v>29</v>
      </c>
      <c r="AY90" s="24" t="s">
        <v>29</v>
      </c>
      <c r="AZ90" s="24" t="s">
        <v>29</v>
      </c>
      <c r="BA90" s="24" t="s">
        <v>29</v>
      </c>
      <c r="BB90" s="24" t="s">
        <v>29</v>
      </c>
      <c r="BC90" s="24" t="s">
        <v>29</v>
      </c>
      <c r="BD90" s="24" t="s">
        <v>29</v>
      </c>
      <c r="BE90" s="24" t="s">
        <v>29</v>
      </c>
      <c r="BF90" s="24" t="s">
        <v>29</v>
      </c>
      <c r="BG90" s="24" t="s">
        <v>29</v>
      </c>
      <c r="BH90" s="24" t="s">
        <v>29</v>
      </c>
      <c r="BI90" s="24" t="s">
        <v>29</v>
      </c>
      <c r="BJ90" s="24" t="s">
        <v>29</v>
      </c>
      <c r="BK90" s="24" t="s">
        <v>29</v>
      </c>
      <c r="BL90" s="24" t="s">
        <v>29</v>
      </c>
      <c r="BM90" s="24" t="s">
        <v>29</v>
      </c>
      <c r="BN90" s="24" t="s">
        <v>29</v>
      </c>
      <c r="BO90" s="24" t="s">
        <v>29</v>
      </c>
      <c r="BP90" s="24" t="s">
        <v>29</v>
      </c>
      <c r="BQ90" s="24" t="s">
        <v>29</v>
      </c>
      <c r="BR90" s="24" t="s">
        <v>29</v>
      </c>
      <c r="BS90" s="24" t="s">
        <v>29</v>
      </c>
      <c r="BT90" s="24" t="s">
        <v>29</v>
      </c>
      <c r="BU90" s="24" t="s">
        <v>29</v>
      </c>
      <c r="BV90" s="24" t="s">
        <v>29</v>
      </c>
      <c r="BW90" s="24" t="s">
        <v>29</v>
      </c>
      <c r="BX90" s="24" t="s">
        <v>29</v>
      </c>
      <c r="BY90" s="24" t="s">
        <v>29</v>
      </c>
      <c r="BZ90" s="24" t="s">
        <v>29</v>
      </c>
      <c r="CA90" s="24" t="s">
        <v>29</v>
      </c>
      <c r="CB90" s="24" t="s">
        <v>29</v>
      </c>
    </row>
    <row r="91" spans="2:80" s="1" customFormat="1" ht="13.9" customHeight="1">
      <c r="B91" s="57" t="str">
        <f>Roster_Selection_Men!AJ134&amp;" " &amp; "JV2 "</f>
        <v xml:space="preserve">Midway University JV2 </v>
      </c>
      <c r="C91" s="57" t="str">
        <f>Roster_Selection_Men!AL134</f>
        <v>18-30569</v>
      </c>
      <c r="D91" s="57" t="str">
        <f>Roster_Selection_Men!AM134</f>
        <v>Isiah Gordon</v>
      </c>
      <c r="E91" s="58"/>
      <c r="F91" s="1" t="str">
        <f>IF(ISERROR(Individual_Scores_Men_JV!E91), " ", IF(Individual_Scores_Men_JV!E91 = "Yes", "Yes", "  "))</f>
        <v xml:space="preserve">  </v>
      </c>
      <c r="G91" s="24" t="s">
        <v>29</v>
      </c>
      <c r="H91" s="24" t="s">
        <v>29</v>
      </c>
      <c r="I91" s="24" t="s">
        <v>29</v>
      </c>
      <c r="J91" s="24" t="s">
        <v>29</v>
      </c>
      <c r="K91" s="24" t="s">
        <v>29</v>
      </c>
      <c r="L91" s="24" t="s">
        <v>29</v>
      </c>
      <c r="M91" s="24" t="s">
        <v>29</v>
      </c>
      <c r="N91" s="24" t="s">
        <v>29</v>
      </c>
      <c r="O91" s="24" t="s">
        <v>29</v>
      </c>
      <c r="P91" s="24" t="s">
        <v>29</v>
      </c>
      <c r="Q91" s="24" t="s">
        <v>29</v>
      </c>
      <c r="R91" s="24" t="s">
        <v>29</v>
      </c>
      <c r="S91" s="24" t="s">
        <v>29</v>
      </c>
      <c r="T91" s="24" t="s">
        <v>29</v>
      </c>
      <c r="U91" s="24" t="s">
        <v>29</v>
      </c>
      <c r="V91" s="24" t="s">
        <v>29</v>
      </c>
      <c r="W91" s="24" t="s">
        <v>29</v>
      </c>
      <c r="X91" s="24" t="s">
        <v>29</v>
      </c>
      <c r="Y91" s="24" t="s">
        <v>29</v>
      </c>
      <c r="Z91" s="24" t="s">
        <v>29</v>
      </c>
      <c r="AA91" s="24" t="s">
        <v>29</v>
      </c>
      <c r="AB91" s="24" t="s">
        <v>29</v>
      </c>
      <c r="AC91" s="24" t="s">
        <v>29</v>
      </c>
      <c r="AD91" s="24" t="s">
        <v>29</v>
      </c>
      <c r="AE91" s="24" t="s">
        <v>29</v>
      </c>
      <c r="AF91" s="24" t="s">
        <v>29</v>
      </c>
      <c r="AG91" s="24" t="s">
        <v>29</v>
      </c>
      <c r="AH91" s="24" t="s">
        <v>29</v>
      </c>
      <c r="AI91" s="24" t="s">
        <v>29</v>
      </c>
      <c r="AJ91" s="24" t="s">
        <v>29</v>
      </c>
      <c r="AK91" s="24" t="s">
        <v>29</v>
      </c>
      <c r="AL91" s="24" t="s">
        <v>29</v>
      </c>
      <c r="AM91" s="24" t="s">
        <v>29</v>
      </c>
      <c r="AN91" s="24" t="s">
        <v>29</v>
      </c>
      <c r="AO91" s="24" t="s">
        <v>29</v>
      </c>
      <c r="AP91" s="24" t="s">
        <v>29</v>
      </c>
      <c r="AQ91" s="24" t="s">
        <v>29</v>
      </c>
      <c r="AR91" s="24" t="s">
        <v>29</v>
      </c>
      <c r="AS91" s="24" t="s">
        <v>29</v>
      </c>
      <c r="AT91" s="24" t="s">
        <v>29</v>
      </c>
      <c r="AU91" s="24" t="s">
        <v>29</v>
      </c>
      <c r="AV91" s="24" t="s">
        <v>29</v>
      </c>
      <c r="AW91" s="24" t="s">
        <v>29</v>
      </c>
      <c r="AX91" s="24" t="s">
        <v>29</v>
      </c>
      <c r="AY91" s="24" t="s">
        <v>29</v>
      </c>
      <c r="AZ91" s="24" t="s">
        <v>29</v>
      </c>
      <c r="BA91" s="24" t="s">
        <v>29</v>
      </c>
      <c r="BB91" s="24" t="s">
        <v>29</v>
      </c>
      <c r="BC91" s="24" t="s">
        <v>29</v>
      </c>
      <c r="BD91" s="24" t="s">
        <v>29</v>
      </c>
      <c r="BE91" s="24" t="s">
        <v>29</v>
      </c>
      <c r="BF91" s="24" t="s">
        <v>29</v>
      </c>
      <c r="BG91" s="24" t="s">
        <v>29</v>
      </c>
      <c r="BH91" s="24" t="s">
        <v>29</v>
      </c>
      <c r="BI91" s="24" t="s">
        <v>29</v>
      </c>
      <c r="BJ91" s="24" t="s">
        <v>29</v>
      </c>
      <c r="BK91" s="24" t="s">
        <v>29</v>
      </c>
      <c r="BL91" s="24" t="s">
        <v>29</v>
      </c>
      <c r="BM91" s="24" t="s">
        <v>29</v>
      </c>
      <c r="BN91" s="24" t="s">
        <v>29</v>
      </c>
      <c r="BO91" s="24" t="s">
        <v>29</v>
      </c>
      <c r="BP91" s="24" t="s">
        <v>29</v>
      </c>
      <c r="BQ91" s="24" t="s">
        <v>29</v>
      </c>
      <c r="BR91" s="24" t="s">
        <v>29</v>
      </c>
      <c r="BS91" s="24" t="s">
        <v>29</v>
      </c>
      <c r="BT91" s="24" t="s">
        <v>29</v>
      </c>
      <c r="BU91" s="24" t="s">
        <v>29</v>
      </c>
      <c r="BV91" s="24" t="s">
        <v>29</v>
      </c>
      <c r="BW91" s="24" t="s">
        <v>29</v>
      </c>
      <c r="BX91" s="24" t="s">
        <v>29</v>
      </c>
      <c r="BY91" s="24" t="s">
        <v>29</v>
      </c>
      <c r="BZ91" s="24" t="s">
        <v>29</v>
      </c>
      <c r="CA91" s="24" t="s">
        <v>29</v>
      </c>
      <c r="CB91" s="24" t="s">
        <v>29</v>
      </c>
    </row>
    <row r="92" spans="2:80" s="1" customFormat="1" ht="13.9" customHeight="1">
      <c r="B92" s="57" t="str">
        <f>Roster_Selection_Men!AJ135&amp;" " &amp; "JV2 "</f>
        <v xml:space="preserve">Midway University JV2 </v>
      </c>
      <c r="C92" s="57" t="str">
        <f>Roster_Selection_Men!AL135</f>
        <v>9615-47699</v>
      </c>
      <c r="D92" s="57" t="str">
        <f>Roster_Selection_Men!AM135</f>
        <v>Judson Tabor</v>
      </c>
      <c r="E92" s="58"/>
      <c r="F92" s="1" t="str">
        <f>IF(ISERROR(Individual_Scores_Men_JV!E92), " ", IF(Individual_Scores_Men_JV!E92 = "Yes", "Yes", "  "))</f>
        <v xml:space="preserve">  </v>
      </c>
      <c r="G92" s="24" t="s">
        <v>29</v>
      </c>
      <c r="H92" s="24" t="s">
        <v>29</v>
      </c>
      <c r="I92" s="24" t="s">
        <v>29</v>
      </c>
      <c r="J92" s="24" t="s">
        <v>29</v>
      </c>
      <c r="K92" s="24" t="s">
        <v>29</v>
      </c>
      <c r="L92" s="24" t="s">
        <v>29</v>
      </c>
      <c r="M92" s="24" t="s">
        <v>29</v>
      </c>
      <c r="N92" s="24" t="s">
        <v>29</v>
      </c>
      <c r="O92" s="24" t="s">
        <v>29</v>
      </c>
      <c r="P92" s="24" t="s">
        <v>29</v>
      </c>
      <c r="Q92" s="24" t="s">
        <v>29</v>
      </c>
      <c r="R92" s="24" t="s">
        <v>29</v>
      </c>
      <c r="S92" s="24" t="s">
        <v>29</v>
      </c>
      <c r="T92" s="24" t="s">
        <v>29</v>
      </c>
      <c r="U92" s="24" t="s">
        <v>29</v>
      </c>
      <c r="V92" s="24" t="s">
        <v>29</v>
      </c>
      <c r="W92" s="24" t="s">
        <v>29</v>
      </c>
      <c r="X92" s="24" t="s">
        <v>29</v>
      </c>
      <c r="Y92" s="24" t="s">
        <v>29</v>
      </c>
      <c r="Z92" s="24" t="s">
        <v>29</v>
      </c>
      <c r="AA92" s="24" t="s">
        <v>29</v>
      </c>
      <c r="AB92" s="24" t="s">
        <v>29</v>
      </c>
      <c r="AC92" s="24" t="s">
        <v>29</v>
      </c>
      <c r="AD92" s="24" t="s">
        <v>29</v>
      </c>
      <c r="AE92" s="24" t="s">
        <v>29</v>
      </c>
      <c r="AF92" s="24" t="s">
        <v>29</v>
      </c>
      <c r="AG92" s="24" t="s">
        <v>29</v>
      </c>
      <c r="AH92" s="24" t="s">
        <v>29</v>
      </c>
      <c r="AI92" s="24" t="s">
        <v>29</v>
      </c>
      <c r="AJ92" s="24" t="s">
        <v>29</v>
      </c>
      <c r="AK92" s="24" t="s">
        <v>29</v>
      </c>
      <c r="AL92" s="24" t="s">
        <v>29</v>
      </c>
      <c r="AM92" s="24" t="s">
        <v>29</v>
      </c>
      <c r="AN92" s="24" t="s">
        <v>29</v>
      </c>
      <c r="AO92" s="24" t="s">
        <v>29</v>
      </c>
      <c r="AP92" s="24" t="s">
        <v>29</v>
      </c>
      <c r="AQ92" s="24" t="s">
        <v>29</v>
      </c>
      <c r="AR92" s="24" t="s">
        <v>29</v>
      </c>
      <c r="AS92" s="24" t="s">
        <v>29</v>
      </c>
      <c r="AT92" s="24" t="s">
        <v>29</v>
      </c>
      <c r="AU92" s="24" t="s">
        <v>29</v>
      </c>
      <c r="AV92" s="24" t="s">
        <v>29</v>
      </c>
      <c r="AW92" s="24" t="s">
        <v>29</v>
      </c>
      <c r="AX92" s="24" t="s">
        <v>29</v>
      </c>
      <c r="AY92" s="24" t="s">
        <v>29</v>
      </c>
      <c r="AZ92" s="24" t="s">
        <v>29</v>
      </c>
      <c r="BA92" s="24" t="s">
        <v>29</v>
      </c>
      <c r="BB92" s="24" t="s">
        <v>29</v>
      </c>
      <c r="BC92" s="24" t="s">
        <v>29</v>
      </c>
      <c r="BD92" s="24" t="s">
        <v>29</v>
      </c>
      <c r="BE92" s="24" t="s">
        <v>29</v>
      </c>
      <c r="BF92" s="24" t="s">
        <v>29</v>
      </c>
      <c r="BG92" s="24" t="s">
        <v>29</v>
      </c>
      <c r="BH92" s="24" t="s">
        <v>29</v>
      </c>
      <c r="BI92" s="24" t="s">
        <v>29</v>
      </c>
      <c r="BJ92" s="24" t="s">
        <v>29</v>
      </c>
      <c r="BK92" s="24" t="s">
        <v>29</v>
      </c>
      <c r="BL92" s="24" t="s">
        <v>29</v>
      </c>
      <c r="BM92" s="24" t="s">
        <v>29</v>
      </c>
      <c r="BN92" s="24" t="s">
        <v>29</v>
      </c>
      <c r="BO92" s="24" t="s">
        <v>29</v>
      </c>
      <c r="BP92" s="24" t="s">
        <v>29</v>
      </c>
      <c r="BQ92" s="24" t="s">
        <v>29</v>
      </c>
      <c r="BR92" s="24" t="s">
        <v>29</v>
      </c>
      <c r="BS92" s="24" t="s">
        <v>29</v>
      </c>
      <c r="BT92" s="24" t="s">
        <v>29</v>
      </c>
      <c r="BU92" s="24" t="s">
        <v>29</v>
      </c>
      <c r="BV92" s="24" t="s">
        <v>29</v>
      </c>
      <c r="BW92" s="24" t="s">
        <v>29</v>
      </c>
      <c r="BX92" s="24" t="s">
        <v>29</v>
      </c>
      <c r="BY92" s="24" t="s">
        <v>29</v>
      </c>
      <c r="BZ92" s="24" t="s">
        <v>29</v>
      </c>
      <c r="CA92" s="24" t="s">
        <v>29</v>
      </c>
      <c r="CB92" s="24" t="s">
        <v>29</v>
      </c>
    </row>
    <row r="93" spans="2:80" s="1" customFormat="1" ht="13.9" customHeight="1">
      <c r="B93" s="57" t="str">
        <f>Roster_Selection_Men!AJ136&amp;" " &amp; "JV2 "</f>
        <v xml:space="preserve">Midway University JV2 </v>
      </c>
      <c r="C93" s="57" t="str">
        <f>Roster_Selection_Men!AL136</f>
        <v>20-39149</v>
      </c>
      <c r="D93" s="57" t="str">
        <f>Roster_Selection_Men!AM136</f>
        <v>Justin Cauthen</v>
      </c>
      <c r="E93" s="58"/>
      <c r="F93" s="1" t="str">
        <f>IF(ISERROR(Individual_Scores_Men_JV!E93), " ", IF(Individual_Scores_Men_JV!E93 = "Yes", "Yes", "  "))</f>
        <v xml:space="preserve">  </v>
      </c>
      <c r="G93" s="24" t="s">
        <v>29</v>
      </c>
      <c r="H93" s="24" t="s">
        <v>29</v>
      </c>
      <c r="I93" s="24" t="s">
        <v>29</v>
      </c>
      <c r="J93" s="24" t="s">
        <v>29</v>
      </c>
      <c r="K93" s="24" t="s">
        <v>29</v>
      </c>
      <c r="L93" s="24" t="s">
        <v>29</v>
      </c>
      <c r="M93" s="24" t="s">
        <v>29</v>
      </c>
      <c r="N93" s="24" t="s">
        <v>29</v>
      </c>
      <c r="O93" s="24" t="s">
        <v>29</v>
      </c>
      <c r="P93" s="24" t="s">
        <v>29</v>
      </c>
      <c r="Q93" s="24" t="s">
        <v>29</v>
      </c>
      <c r="R93" s="24" t="s">
        <v>29</v>
      </c>
      <c r="S93" s="24" t="s">
        <v>29</v>
      </c>
      <c r="T93" s="24" t="s">
        <v>29</v>
      </c>
      <c r="U93" s="24" t="s">
        <v>29</v>
      </c>
      <c r="V93" s="24" t="s">
        <v>29</v>
      </c>
      <c r="W93" s="24" t="s">
        <v>29</v>
      </c>
      <c r="X93" s="24" t="s">
        <v>29</v>
      </c>
      <c r="Y93" s="24" t="s">
        <v>29</v>
      </c>
      <c r="Z93" s="24" t="s">
        <v>29</v>
      </c>
      <c r="AA93" s="24" t="s">
        <v>29</v>
      </c>
      <c r="AB93" s="24" t="s">
        <v>29</v>
      </c>
      <c r="AC93" s="24" t="s">
        <v>29</v>
      </c>
      <c r="AD93" s="24" t="s">
        <v>29</v>
      </c>
      <c r="AE93" s="24" t="s">
        <v>29</v>
      </c>
      <c r="AF93" s="24" t="s">
        <v>29</v>
      </c>
      <c r="AG93" s="24" t="s">
        <v>29</v>
      </c>
      <c r="AH93" s="24" t="s">
        <v>29</v>
      </c>
      <c r="AI93" s="24" t="s">
        <v>29</v>
      </c>
      <c r="AJ93" s="24" t="s">
        <v>29</v>
      </c>
      <c r="AK93" s="24" t="s">
        <v>29</v>
      </c>
      <c r="AL93" s="24" t="s">
        <v>29</v>
      </c>
      <c r="AM93" s="24" t="s">
        <v>29</v>
      </c>
      <c r="AN93" s="24" t="s">
        <v>29</v>
      </c>
      <c r="AO93" s="24" t="s">
        <v>29</v>
      </c>
      <c r="AP93" s="24" t="s">
        <v>29</v>
      </c>
      <c r="AQ93" s="24" t="s">
        <v>29</v>
      </c>
      <c r="AR93" s="24" t="s">
        <v>29</v>
      </c>
      <c r="AS93" s="24" t="s">
        <v>29</v>
      </c>
      <c r="AT93" s="24" t="s">
        <v>29</v>
      </c>
      <c r="AU93" s="24" t="s">
        <v>29</v>
      </c>
      <c r="AV93" s="24" t="s">
        <v>29</v>
      </c>
      <c r="AW93" s="24" t="s">
        <v>29</v>
      </c>
      <c r="AX93" s="24" t="s">
        <v>29</v>
      </c>
      <c r="AY93" s="24" t="s">
        <v>29</v>
      </c>
      <c r="AZ93" s="24" t="s">
        <v>29</v>
      </c>
      <c r="BA93" s="24" t="s">
        <v>29</v>
      </c>
      <c r="BB93" s="24" t="s">
        <v>29</v>
      </c>
      <c r="BC93" s="24" t="s">
        <v>29</v>
      </c>
      <c r="BD93" s="24" t="s">
        <v>29</v>
      </c>
      <c r="BE93" s="24" t="s">
        <v>29</v>
      </c>
      <c r="BF93" s="24" t="s">
        <v>29</v>
      </c>
      <c r="BG93" s="24" t="s">
        <v>29</v>
      </c>
      <c r="BH93" s="24" t="s">
        <v>29</v>
      </c>
      <c r="BI93" s="24" t="s">
        <v>29</v>
      </c>
      <c r="BJ93" s="24" t="s">
        <v>29</v>
      </c>
      <c r="BK93" s="24" t="s">
        <v>29</v>
      </c>
      <c r="BL93" s="24" t="s">
        <v>29</v>
      </c>
      <c r="BM93" s="24" t="s">
        <v>29</v>
      </c>
      <c r="BN93" s="24" t="s">
        <v>29</v>
      </c>
      <c r="BO93" s="24" t="s">
        <v>29</v>
      </c>
      <c r="BP93" s="24" t="s">
        <v>29</v>
      </c>
      <c r="BQ93" s="24" t="s">
        <v>29</v>
      </c>
      <c r="BR93" s="24" t="s">
        <v>29</v>
      </c>
      <c r="BS93" s="24" t="s">
        <v>29</v>
      </c>
      <c r="BT93" s="24" t="s">
        <v>29</v>
      </c>
      <c r="BU93" s="24" t="s">
        <v>29</v>
      </c>
      <c r="BV93" s="24" t="s">
        <v>29</v>
      </c>
      <c r="BW93" s="24" t="s">
        <v>29</v>
      </c>
      <c r="BX93" s="24" t="s">
        <v>29</v>
      </c>
      <c r="BY93" s="24" t="s">
        <v>29</v>
      </c>
      <c r="BZ93" s="24" t="s">
        <v>29</v>
      </c>
      <c r="CA93" s="24" t="s">
        <v>29</v>
      </c>
      <c r="CB93" s="24" t="s">
        <v>29</v>
      </c>
    </row>
    <row r="94" spans="2:80" s="1" customFormat="1" ht="13.9" customHeight="1">
      <c r="B94" s="57" t="str">
        <f>Roster_Selection_Men!AJ137&amp;" " &amp; "JV2 "</f>
        <v xml:space="preserve">Midway University JV2 </v>
      </c>
      <c r="C94" s="57" t="str">
        <f>Roster_Selection_Men!AL137</f>
        <v>11-600526</v>
      </c>
      <c r="D94" s="57" t="str">
        <f>Roster_Selection_Men!AM137</f>
        <v>Kevin Allen</v>
      </c>
      <c r="E94" s="58"/>
      <c r="F94" s="1" t="str">
        <f>IF(ISERROR(Individual_Scores_Men_JV!E94), " ", IF(Individual_Scores_Men_JV!E94 = "Yes", "Yes", "  "))</f>
        <v xml:space="preserve">  </v>
      </c>
      <c r="G94" s="24" t="s">
        <v>29</v>
      </c>
      <c r="H94" s="24" t="s">
        <v>29</v>
      </c>
      <c r="I94" s="24" t="s">
        <v>29</v>
      </c>
      <c r="J94" s="24" t="s">
        <v>29</v>
      </c>
      <c r="K94" s="24" t="s">
        <v>29</v>
      </c>
      <c r="L94" s="24" t="s">
        <v>29</v>
      </c>
      <c r="M94" s="24" t="s">
        <v>29</v>
      </c>
      <c r="N94" s="24" t="s">
        <v>29</v>
      </c>
      <c r="O94" s="24" t="s">
        <v>29</v>
      </c>
      <c r="P94" s="24" t="s">
        <v>29</v>
      </c>
      <c r="Q94" s="24" t="s">
        <v>29</v>
      </c>
      <c r="R94" s="24" t="s">
        <v>29</v>
      </c>
      <c r="S94" s="24" t="s">
        <v>29</v>
      </c>
      <c r="T94" s="24" t="s">
        <v>29</v>
      </c>
      <c r="U94" s="24" t="s">
        <v>29</v>
      </c>
      <c r="V94" s="24" t="s">
        <v>29</v>
      </c>
      <c r="W94" s="24" t="s">
        <v>29</v>
      </c>
      <c r="X94" s="24" t="s">
        <v>29</v>
      </c>
      <c r="Y94" s="24" t="s">
        <v>29</v>
      </c>
      <c r="Z94" s="24" t="s">
        <v>29</v>
      </c>
      <c r="AA94" s="24" t="s">
        <v>29</v>
      </c>
      <c r="AB94" s="24" t="s">
        <v>29</v>
      </c>
      <c r="AC94" s="24" t="s">
        <v>29</v>
      </c>
      <c r="AD94" s="24" t="s">
        <v>29</v>
      </c>
      <c r="AE94" s="24" t="s">
        <v>29</v>
      </c>
      <c r="AF94" s="24" t="s">
        <v>29</v>
      </c>
      <c r="AG94" s="24" t="s">
        <v>29</v>
      </c>
      <c r="AH94" s="24" t="s">
        <v>29</v>
      </c>
      <c r="AI94" s="24" t="s">
        <v>29</v>
      </c>
      <c r="AJ94" s="24" t="s">
        <v>29</v>
      </c>
      <c r="AK94" s="24" t="s">
        <v>29</v>
      </c>
      <c r="AL94" s="24" t="s">
        <v>29</v>
      </c>
      <c r="AM94" s="24" t="s">
        <v>29</v>
      </c>
      <c r="AN94" s="24" t="s">
        <v>29</v>
      </c>
      <c r="AO94" s="24" t="s">
        <v>29</v>
      </c>
      <c r="AP94" s="24" t="s">
        <v>29</v>
      </c>
      <c r="AQ94" s="24" t="s">
        <v>29</v>
      </c>
      <c r="AR94" s="24" t="s">
        <v>29</v>
      </c>
      <c r="AS94" s="24" t="s">
        <v>29</v>
      </c>
      <c r="AT94" s="24" t="s">
        <v>29</v>
      </c>
      <c r="AU94" s="24" t="s">
        <v>29</v>
      </c>
      <c r="AV94" s="24" t="s">
        <v>29</v>
      </c>
      <c r="AW94" s="24" t="s">
        <v>29</v>
      </c>
      <c r="AX94" s="24" t="s">
        <v>29</v>
      </c>
      <c r="AY94" s="24" t="s">
        <v>29</v>
      </c>
      <c r="AZ94" s="24" t="s">
        <v>29</v>
      </c>
      <c r="BA94" s="24" t="s">
        <v>29</v>
      </c>
      <c r="BB94" s="24" t="s">
        <v>29</v>
      </c>
      <c r="BC94" s="24" t="s">
        <v>29</v>
      </c>
      <c r="BD94" s="24" t="s">
        <v>29</v>
      </c>
      <c r="BE94" s="24" t="s">
        <v>29</v>
      </c>
      <c r="BF94" s="24" t="s">
        <v>29</v>
      </c>
      <c r="BG94" s="24" t="s">
        <v>29</v>
      </c>
      <c r="BH94" s="24" t="s">
        <v>29</v>
      </c>
      <c r="BI94" s="24" t="s">
        <v>29</v>
      </c>
      <c r="BJ94" s="24" t="s">
        <v>29</v>
      </c>
      <c r="BK94" s="24" t="s">
        <v>29</v>
      </c>
      <c r="BL94" s="24" t="s">
        <v>29</v>
      </c>
      <c r="BM94" s="24" t="s">
        <v>29</v>
      </c>
      <c r="BN94" s="24" t="s">
        <v>29</v>
      </c>
      <c r="BO94" s="24" t="s">
        <v>29</v>
      </c>
      <c r="BP94" s="24" t="s">
        <v>29</v>
      </c>
      <c r="BQ94" s="24" t="s">
        <v>29</v>
      </c>
      <c r="BR94" s="24" t="s">
        <v>29</v>
      </c>
      <c r="BS94" s="24" t="s">
        <v>29</v>
      </c>
      <c r="BT94" s="24" t="s">
        <v>29</v>
      </c>
      <c r="BU94" s="24" t="s">
        <v>29</v>
      </c>
      <c r="BV94" s="24" t="s">
        <v>29</v>
      </c>
      <c r="BW94" s="24" t="s">
        <v>29</v>
      </c>
      <c r="BX94" s="24" t="s">
        <v>29</v>
      </c>
      <c r="BY94" s="24" t="s">
        <v>29</v>
      </c>
      <c r="BZ94" s="24" t="s">
        <v>29</v>
      </c>
      <c r="CA94" s="24" t="s">
        <v>29</v>
      </c>
      <c r="CB94" s="24" t="s">
        <v>29</v>
      </c>
    </row>
    <row r="95" spans="2:80" s="1" customFormat="1" ht="13.9" customHeight="1">
      <c r="B95" s="57" t="str">
        <f>Roster_Selection_Men!AJ138&amp;" " &amp; "JV2 "</f>
        <v xml:space="preserve">Midway University JV2 </v>
      </c>
      <c r="C95" s="57" t="str">
        <f>Roster_Selection_Men!AL138</f>
        <v>21-16039</v>
      </c>
      <c r="D95" s="57" t="str">
        <f>Roster_Selection_Men!AM138</f>
        <v>Maddox Worthington</v>
      </c>
      <c r="E95" s="58"/>
      <c r="F95" s="1" t="str">
        <f>IF(ISERROR(Individual_Scores_Men_JV!E95), " ", IF(Individual_Scores_Men_JV!E95 = "Yes", "Yes", "  "))</f>
        <v xml:space="preserve">  </v>
      </c>
      <c r="G95" s="24" t="s">
        <v>29</v>
      </c>
      <c r="H95" s="24" t="s">
        <v>29</v>
      </c>
      <c r="I95" s="24" t="s">
        <v>29</v>
      </c>
      <c r="J95" s="24" t="s">
        <v>29</v>
      </c>
      <c r="K95" s="24" t="s">
        <v>29</v>
      </c>
      <c r="L95" s="24" t="s">
        <v>29</v>
      </c>
      <c r="M95" s="24" t="s">
        <v>29</v>
      </c>
      <c r="N95" s="24" t="s">
        <v>29</v>
      </c>
      <c r="O95" s="24" t="s">
        <v>29</v>
      </c>
      <c r="P95" s="24" t="s">
        <v>29</v>
      </c>
      <c r="Q95" s="24" t="s">
        <v>29</v>
      </c>
      <c r="R95" s="24" t="s">
        <v>29</v>
      </c>
      <c r="S95" s="24" t="s">
        <v>29</v>
      </c>
      <c r="T95" s="24" t="s">
        <v>29</v>
      </c>
      <c r="U95" s="24" t="s">
        <v>29</v>
      </c>
      <c r="V95" s="24" t="s">
        <v>29</v>
      </c>
      <c r="W95" s="24" t="s">
        <v>29</v>
      </c>
      <c r="X95" s="24" t="s">
        <v>29</v>
      </c>
      <c r="Y95" s="24" t="s">
        <v>29</v>
      </c>
      <c r="Z95" s="24" t="s">
        <v>29</v>
      </c>
      <c r="AA95" s="24" t="s">
        <v>29</v>
      </c>
      <c r="AB95" s="24" t="s">
        <v>29</v>
      </c>
      <c r="AC95" s="24" t="s">
        <v>29</v>
      </c>
      <c r="AD95" s="24" t="s">
        <v>29</v>
      </c>
      <c r="AE95" s="24" t="s">
        <v>29</v>
      </c>
      <c r="AF95" s="24" t="s">
        <v>29</v>
      </c>
      <c r="AG95" s="24" t="s">
        <v>29</v>
      </c>
      <c r="AH95" s="24" t="s">
        <v>29</v>
      </c>
      <c r="AI95" s="24" t="s">
        <v>29</v>
      </c>
      <c r="AJ95" s="24" t="s">
        <v>29</v>
      </c>
      <c r="AK95" s="24" t="s">
        <v>29</v>
      </c>
      <c r="AL95" s="24" t="s">
        <v>29</v>
      </c>
      <c r="AM95" s="24" t="s">
        <v>29</v>
      </c>
      <c r="AN95" s="24" t="s">
        <v>29</v>
      </c>
      <c r="AO95" s="24" t="s">
        <v>29</v>
      </c>
      <c r="AP95" s="24" t="s">
        <v>29</v>
      </c>
      <c r="AQ95" s="24" t="s">
        <v>29</v>
      </c>
      <c r="AR95" s="24" t="s">
        <v>29</v>
      </c>
      <c r="AS95" s="24" t="s">
        <v>29</v>
      </c>
      <c r="AT95" s="24" t="s">
        <v>29</v>
      </c>
      <c r="AU95" s="24" t="s">
        <v>29</v>
      </c>
      <c r="AV95" s="24" t="s">
        <v>29</v>
      </c>
      <c r="AW95" s="24" t="s">
        <v>29</v>
      </c>
      <c r="AX95" s="24" t="s">
        <v>29</v>
      </c>
      <c r="AY95" s="24" t="s">
        <v>29</v>
      </c>
      <c r="AZ95" s="24" t="s">
        <v>29</v>
      </c>
      <c r="BA95" s="24" t="s">
        <v>29</v>
      </c>
      <c r="BB95" s="24" t="s">
        <v>29</v>
      </c>
      <c r="BC95" s="24" t="s">
        <v>29</v>
      </c>
      <c r="BD95" s="24" t="s">
        <v>29</v>
      </c>
      <c r="BE95" s="24" t="s">
        <v>29</v>
      </c>
      <c r="BF95" s="24" t="s">
        <v>29</v>
      </c>
      <c r="BG95" s="24" t="s">
        <v>29</v>
      </c>
      <c r="BH95" s="24" t="s">
        <v>29</v>
      </c>
      <c r="BI95" s="24" t="s">
        <v>29</v>
      </c>
      <c r="BJ95" s="24" t="s">
        <v>29</v>
      </c>
      <c r="BK95" s="24" t="s">
        <v>29</v>
      </c>
      <c r="BL95" s="24" t="s">
        <v>29</v>
      </c>
      <c r="BM95" s="24" t="s">
        <v>29</v>
      </c>
      <c r="BN95" s="24" t="s">
        <v>29</v>
      </c>
      <c r="BO95" s="24" t="s">
        <v>29</v>
      </c>
      <c r="BP95" s="24" t="s">
        <v>29</v>
      </c>
      <c r="BQ95" s="24" t="s">
        <v>29</v>
      </c>
      <c r="BR95" s="24" t="s">
        <v>29</v>
      </c>
      <c r="BS95" s="24" t="s">
        <v>29</v>
      </c>
      <c r="BT95" s="24" t="s">
        <v>29</v>
      </c>
      <c r="BU95" s="24" t="s">
        <v>29</v>
      </c>
      <c r="BV95" s="24" t="s">
        <v>29</v>
      </c>
      <c r="BW95" s="24" t="s">
        <v>29</v>
      </c>
      <c r="BX95" s="24" t="s">
        <v>29</v>
      </c>
      <c r="BY95" s="24" t="s">
        <v>29</v>
      </c>
      <c r="BZ95" s="24" t="s">
        <v>29</v>
      </c>
      <c r="CA95" s="24" t="s">
        <v>29</v>
      </c>
      <c r="CB95" s="24" t="s">
        <v>29</v>
      </c>
    </row>
    <row r="96" spans="2:80" s="1" customFormat="1" ht="13.9" customHeight="1">
      <c r="B96" s="57" t="str">
        <f>Roster_Selection_Men!AJ139&amp;" " &amp; "JV2 "</f>
        <v xml:space="preserve"> JV2 </v>
      </c>
      <c r="C96" s="57" t="str">
        <f>Roster_Selection_Men!AL139</f>
        <v/>
      </c>
      <c r="D96" s="57" t="str">
        <f>Roster_Selection_Men!AM139</f>
        <v/>
      </c>
      <c r="E96" s="58"/>
      <c r="F96" s="1" t="str">
        <f>IF(ISERROR(Individual_Scores_Men_JV!E96), " ", IF(Individual_Scores_Men_JV!E96 = "Yes", "Yes", "  "))</f>
        <v xml:space="preserve">  </v>
      </c>
      <c r="G96" s="24" t="s">
        <v>29</v>
      </c>
      <c r="H96" s="24" t="s">
        <v>29</v>
      </c>
      <c r="I96" s="24" t="s">
        <v>29</v>
      </c>
      <c r="J96" s="24" t="s">
        <v>29</v>
      </c>
      <c r="K96" s="24" t="s">
        <v>29</v>
      </c>
      <c r="L96" s="24" t="s">
        <v>29</v>
      </c>
      <c r="M96" s="24" t="s">
        <v>29</v>
      </c>
      <c r="N96" s="24" t="s">
        <v>29</v>
      </c>
      <c r="O96" s="24" t="s">
        <v>29</v>
      </c>
      <c r="P96" s="24" t="s">
        <v>29</v>
      </c>
      <c r="Q96" s="24" t="s">
        <v>29</v>
      </c>
      <c r="R96" s="24" t="s">
        <v>29</v>
      </c>
      <c r="S96" s="24" t="s">
        <v>29</v>
      </c>
      <c r="T96" s="24" t="s">
        <v>29</v>
      </c>
      <c r="U96" s="24" t="s">
        <v>29</v>
      </c>
      <c r="V96" s="24" t="s">
        <v>29</v>
      </c>
      <c r="W96" s="24" t="s">
        <v>29</v>
      </c>
      <c r="X96" s="24" t="s">
        <v>29</v>
      </c>
      <c r="Y96" s="24" t="s">
        <v>29</v>
      </c>
      <c r="Z96" s="24" t="s">
        <v>29</v>
      </c>
      <c r="AA96" s="24" t="s">
        <v>29</v>
      </c>
      <c r="AB96" s="24" t="s">
        <v>29</v>
      </c>
      <c r="AC96" s="24" t="s">
        <v>29</v>
      </c>
      <c r="AD96" s="24" t="s">
        <v>29</v>
      </c>
      <c r="AE96" s="24" t="s">
        <v>29</v>
      </c>
      <c r="AF96" s="24" t="s">
        <v>29</v>
      </c>
      <c r="AG96" s="24" t="s">
        <v>29</v>
      </c>
      <c r="AH96" s="24" t="s">
        <v>29</v>
      </c>
      <c r="AI96" s="24" t="s">
        <v>29</v>
      </c>
      <c r="AJ96" s="24" t="s">
        <v>29</v>
      </c>
      <c r="AK96" s="24" t="s">
        <v>29</v>
      </c>
      <c r="AL96" s="24" t="s">
        <v>29</v>
      </c>
      <c r="AM96" s="24" t="s">
        <v>29</v>
      </c>
      <c r="AN96" s="24" t="s">
        <v>29</v>
      </c>
      <c r="AO96" s="24" t="s">
        <v>29</v>
      </c>
      <c r="AP96" s="24" t="s">
        <v>29</v>
      </c>
      <c r="AQ96" s="24" t="s">
        <v>29</v>
      </c>
      <c r="AR96" s="24" t="s">
        <v>29</v>
      </c>
      <c r="AS96" s="24" t="s">
        <v>29</v>
      </c>
      <c r="AT96" s="24" t="s">
        <v>29</v>
      </c>
      <c r="AU96" s="24" t="s">
        <v>29</v>
      </c>
      <c r="AV96" s="24" t="s">
        <v>29</v>
      </c>
      <c r="AW96" s="24" t="s">
        <v>29</v>
      </c>
      <c r="AX96" s="24" t="s">
        <v>29</v>
      </c>
      <c r="AY96" s="24" t="s">
        <v>29</v>
      </c>
      <c r="AZ96" s="24" t="s">
        <v>29</v>
      </c>
      <c r="BA96" s="24" t="s">
        <v>29</v>
      </c>
      <c r="BB96" s="24" t="s">
        <v>29</v>
      </c>
      <c r="BC96" s="24" t="s">
        <v>29</v>
      </c>
      <c r="BD96" s="24" t="s">
        <v>29</v>
      </c>
      <c r="BE96" s="24" t="s">
        <v>29</v>
      </c>
      <c r="BF96" s="24" t="s">
        <v>29</v>
      </c>
      <c r="BG96" s="24" t="s">
        <v>29</v>
      </c>
      <c r="BH96" s="24" t="s">
        <v>29</v>
      </c>
      <c r="BI96" s="24" t="s">
        <v>29</v>
      </c>
      <c r="BJ96" s="24" t="s">
        <v>29</v>
      </c>
      <c r="BK96" s="24" t="s">
        <v>29</v>
      </c>
      <c r="BL96" s="24" t="s">
        <v>29</v>
      </c>
      <c r="BM96" s="24" t="s">
        <v>29</v>
      </c>
      <c r="BN96" s="24" t="s">
        <v>29</v>
      </c>
      <c r="BO96" s="24" t="s">
        <v>29</v>
      </c>
      <c r="BP96" s="24" t="s">
        <v>29</v>
      </c>
      <c r="BQ96" s="24" t="s">
        <v>29</v>
      </c>
      <c r="BR96" s="24" t="s">
        <v>29</v>
      </c>
      <c r="BS96" s="24" t="s">
        <v>29</v>
      </c>
      <c r="BT96" s="24" t="s">
        <v>29</v>
      </c>
      <c r="BU96" s="24" t="s">
        <v>29</v>
      </c>
      <c r="BV96" s="24" t="s">
        <v>29</v>
      </c>
      <c r="BW96" s="24" t="s">
        <v>29</v>
      </c>
      <c r="BX96" s="24" t="s">
        <v>29</v>
      </c>
      <c r="BY96" s="24" t="s">
        <v>29</v>
      </c>
      <c r="BZ96" s="24" t="s">
        <v>29</v>
      </c>
      <c r="CA96" s="24" t="s">
        <v>29</v>
      </c>
      <c r="CB96" s="24" t="s">
        <v>29</v>
      </c>
    </row>
    <row r="97" spans="2:80" s="1" customFormat="1" ht="13.9" customHeight="1">
      <c r="B97" s="57" t="str">
        <f>Roster_Selection_Men!AJ140&amp;" " &amp; "JV2 "</f>
        <v xml:space="preserve"> JV2 </v>
      </c>
      <c r="C97" s="57" t="str">
        <f>Roster_Selection_Men!AL140</f>
        <v/>
      </c>
      <c r="D97" s="57" t="str">
        <f>Roster_Selection_Men!AM140</f>
        <v/>
      </c>
      <c r="E97" s="58"/>
      <c r="F97" s="1" t="str">
        <f>IF(ISERROR(Individual_Scores_Men_JV!E97), " ", IF(Individual_Scores_Men_JV!E97 = "Yes", "Yes", "  "))</f>
        <v xml:space="preserve">  </v>
      </c>
      <c r="G97" s="24" t="s">
        <v>29</v>
      </c>
      <c r="H97" s="24" t="s">
        <v>29</v>
      </c>
      <c r="I97" s="24" t="s">
        <v>29</v>
      </c>
      <c r="J97" s="24" t="s">
        <v>29</v>
      </c>
      <c r="K97" s="24" t="s">
        <v>29</v>
      </c>
      <c r="L97" s="24" t="s">
        <v>29</v>
      </c>
      <c r="M97" s="24" t="s">
        <v>29</v>
      </c>
      <c r="N97" s="24" t="s">
        <v>29</v>
      </c>
      <c r="O97" s="24" t="s">
        <v>29</v>
      </c>
      <c r="P97" s="24" t="s">
        <v>29</v>
      </c>
      <c r="Q97" s="24" t="s">
        <v>29</v>
      </c>
      <c r="R97" s="24" t="s">
        <v>29</v>
      </c>
      <c r="S97" s="24" t="s">
        <v>29</v>
      </c>
      <c r="T97" s="24" t="s">
        <v>29</v>
      </c>
      <c r="U97" s="24" t="s">
        <v>29</v>
      </c>
      <c r="V97" s="24" t="s">
        <v>29</v>
      </c>
      <c r="W97" s="24" t="s">
        <v>29</v>
      </c>
      <c r="X97" s="24" t="s">
        <v>29</v>
      </c>
      <c r="Y97" s="24" t="s">
        <v>29</v>
      </c>
      <c r="Z97" s="24" t="s">
        <v>29</v>
      </c>
      <c r="AA97" s="24" t="s">
        <v>29</v>
      </c>
      <c r="AB97" s="24" t="s">
        <v>29</v>
      </c>
      <c r="AC97" s="24" t="s">
        <v>29</v>
      </c>
      <c r="AD97" s="24" t="s">
        <v>29</v>
      </c>
      <c r="AE97" s="24" t="s">
        <v>29</v>
      </c>
      <c r="AF97" s="24" t="s">
        <v>29</v>
      </c>
      <c r="AG97" s="24" t="s">
        <v>29</v>
      </c>
      <c r="AH97" s="24" t="s">
        <v>29</v>
      </c>
      <c r="AI97" s="24" t="s">
        <v>29</v>
      </c>
      <c r="AJ97" s="24" t="s">
        <v>29</v>
      </c>
      <c r="AK97" s="24" t="s">
        <v>29</v>
      </c>
      <c r="AL97" s="24" t="s">
        <v>29</v>
      </c>
      <c r="AM97" s="24" t="s">
        <v>29</v>
      </c>
      <c r="AN97" s="24" t="s">
        <v>29</v>
      </c>
      <c r="AO97" s="24" t="s">
        <v>29</v>
      </c>
      <c r="AP97" s="24" t="s">
        <v>29</v>
      </c>
      <c r="AQ97" s="24" t="s">
        <v>29</v>
      </c>
      <c r="AR97" s="24" t="s">
        <v>29</v>
      </c>
      <c r="AS97" s="24" t="s">
        <v>29</v>
      </c>
      <c r="AT97" s="24" t="s">
        <v>29</v>
      </c>
      <c r="AU97" s="24" t="s">
        <v>29</v>
      </c>
      <c r="AV97" s="24" t="s">
        <v>29</v>
      </c>
      <c r="AW97" s="24" t="s">
        <v>29</v>
      </c>
      <c r="AX97" s="24" t="s">
        <v>29</v>
      </c>
      <c r="AY97" s="24" t="s">
        <v>29</v>
      </c>
      <c r="AZ97" s="24" t="s">
        <v>29</v>
      </c>
      <c r="BA97" s="24" t="s">
        <v>29</v>
      </c>
      <c r="BB97" s="24" t="s">
        <v>29</v>
      </c>
      <c r="BC97" s="24" t="s">
        <v>29</v>
      </c>
      <c r="BD97" s="24" t="s">
        <v>29</v>
      </c>
      <c r="BE97" s="24" t="s">
        <v>29</v>
      </c>
      <c r="BF97" s="24" t="s">
        <v>29</v>
      </c>
      <c r="BG97" s="24" t="s">
        <v>29</v>
      </c>
      <c r="BH97" s="24" t="s">
        <v>29</v>
      </c>
      <c r="BI97" s="24" t="s">
        <v>29</v>
      </c>
      <c r="BJ97" s="24" t="s">
        <v>29</v>
      </c>
      <c r="BK97" s="24" t="s">
        <v>29</v>
      </c>
      <c r="BL97" s="24" t="s">
        <v>29</v>
      </c>
      <c r="BM97" s="24" t="s">
        <v>29</v>
      </c>
      <c r="BN97" s="24" t="s">
        <v>29</v>
      </c>
      <c r="BO97" s="24" t="s">
        <v>29</v>
      </c>
      <c r="BP97" s="24" t="s">
        <v>29</v>
      </c>
      <c r="BQ97" s="24" t="s">
        <v>29</v>
      </c>
      <c r="BR97" s="24" t="s">
        <v>29</v>
      </c>
      <c r="BS97" s="24" t="s">
        <v>29</v>
      </c>
      <c r="BT97" s="24" t="s">
        <v>29</v>
      </c>
      <c r="BU97" s="24" t="s">
        <v>29</v>
      </c>
      <c r="BV97" s="24" t="s">
        <v>29</v>
      </c>
      <c r="BW97" s="24" t="s">
        <v>29</v>
      </c>
      <c r="BX97" s="24" t="s">
        <v>29</v>
      </c>
      <c r="BY97" s="24" t="s">
        <v>29</v>
      </c>
      <c r="BZ97" s="24" t="s">
        <v>29</v>
      </c>
      <c r="CA97" s="24" t="s">
        <v>29</v>
      </c>
      <c r="CB97" s="24" t="s">
        <v>29</v>
      </c>
    </row>
    <row r="98" spans="2:80" s="1" customFormat="1" ht="13.9" customHeight="1">
      <c r="B98" s="57" t="s">
        <v>788</v>
      </c>
      <c r="C98" s="59" t="str">
        <f>Individual_Scores_Men_JV!C98</f>
        <v/>
      </c>
      <c r="D98" s="60" t="str">
        <f>Individual_Scores_Men_JV!D98</f>
        <v/>
      </c>
      <c r="E98" s="58"/>
      <c r="F98" s="13"/>
      <c r="G98" s="24" t="s">
        <v>29</v>
      </c>
      <c r="H98" s="24" t="s">
        <v>29</v>
      </c>
      <c r="I98" s="24" t="s">
        <v>29</v>
      </c>
      <c r="J98" s="24" t="s">
        <v>29</v>
      </c>
      <c r="K98" s="24" t="s">
        <v>29</v>
      </c>
      <c r="L98" s="24" t="s">
        <v>29</v>
      </c>
      <c r="M98" s="24" t="s">
        <v>29</v>
      </c>
      <c r="N98" s="24" t="s">
        <v>29</v>
      </c>
      <c r="O98" s="24" t="s">
        <v>29</v>
      </c>
      <c r="P98" s="24" t="s">
        <v>29</v>
      </c>
      <c r="Q98" s="24" t="s">
        <v>29</v>
      </c>
      <c r="R98" s="24" t="s">
        <v>29</v>
      </c>
      <c r="S98" s="24" t="s">
        <v>29</v>
      </c>
      <c r="T98" s="24" t="s">
        <v>29</v>
      </c>
      <c r="U98" s="24" t="s">
        <v>29</v>
      </c>
      <c r="V98" s="24" t="s">
        <v>29</v>
      </c>
      <c r="W98" s="24" t="s">
        <v>29</v>
      </c>
      <c r="X98" s="24" t="s">
        <v>29</v>
      </c>
      <c r="Y98" s="24" t="s">
        <v>29</v>
      </c>
      <c r="Z98" s="24" t="s">
        <v>29</v>
      </c>
      <c r="AA98" s="24" t="s">
        <v>29</v>
      </c>
      <c r="AB98" s="24" t="s">
        <v>29</v>
      </c>
      <c r="AC98" s="24" t="s">
        <v>29</v>
      </c>
      <c r="AD98" s="24" t="s">
        <v>29</v>
      </c>
      <c r="AE98" s="24" t="s">
        <v>29</v>
      </c>
      <c r="AF98" s="24" t="s">
        <v>29</v>
      </c>
      <c r="AG98" s="24" t="s">
        <v>29</v>
      </c>
      <c r="AH98" s="24" t="s">
        <v>29</v>
      </c>
      <c r="AI98" s="24" t="s">
        <v>29</v>
      </c>
      <c r="AJ98" s="24" t="s">
        <v>29</v>
      </c>
      <c r="AK98" s="24" t="s">
        <v>29</v>
      </c>
      <c r="AL98" s="24" t="s">
        <v>29</v>
      </c>
      <c r="AM98" s="24" t="s">
        <v>29</v>
      </c>
      <c r="AN98" s="24" t="s">
        <v>29</v>
      </c>
      <c r="AO98" s="24" t="s">
        <v>29</v>
      </c>
      <c r="AP98" s="24" t="s">
        <v>29</v>
      </c>
      <c r="AQ98" s="24" t="s">
        <v>29</v>
      </c>
      <c r="AR98" s="24" t="s">
        <v>29</v>
      </c>
      <c r="AS98" s="24" t="s">
        <v>29</v>
      </c>
      <c r="AT98" s="24" t="s">
        <v>29</v>
      </c>
      <c r="AU98" s="24" t="s">
        <v>29</v>
      </c>
      <c r="AV98" s="24" t="s">
        <v>29</v>
      </c>
      <c r="AW98" s="24" t="s">
        <v>29</v>
      </c>
      <c r="AX98" s="24" t="s">
        <v>29</v>
      </c>
      <c r="AY98" s="24" t="s">
        <v>29</v>
      </c>
      <c r="AZ98" s="24" t="s">
        <v>29</v>
      </c>
      <c r="BA98" s="24" t="s">
        <v>29</v>
      </c>
      <c r="BB98" s="24" t="s">
        <v>29</v>
      </c>
      <c r="BC98" s="24" t="s">
        <v>29</v>
      </c>
      <c r="BD98" s="24" t="s">
        <v>29</v>
      </c>
      <c r="BE98" s="24" t="s">
        <v>29</v>
      </c>
      <c r="BF98" s="24" t="s">
        <v>29</v>
      </c>
      <c r="BG98" s="24" t="s">
        <v>29</v>
      </c>
      <c r="BH98" s="24" t="s">
        <v>29</v>
      </c>
      <c r="BI98" s="24" t="s">
        <v>29</v>
      </c>
      <c r="BJ98" s="24" t="s">
        <v>29</v>
      </c>
      <c r="BK98" s="24" t="s">
        <v>29</v>
      </c>
      <c r="BL98" s="24" t="s">
        <v>29</v>
      </c>
      <c r="BM98" s="24" t="s">
        <v>29</v>
      </c>
      <c r="BN98" s="24" t="s">
        <v>29</v>
      </c>
      <c r="BO98" s="24" t="s">
        <v>29</v>
      </c>
      <c r="BP98" s="24" t="s">
        <v>29</v>
      </c>
      <c r="BQ98" s="24" t="s">
        <v>29</v>
      </c>
      <c r="BR98" s="24" t="s">
        <v>29</v>
      </c>
      <c r="BS98" s="24" t="s">
        <v>29</v>
      </c>
      <c r="BT98" s="24" t="s">
        <v>29</v>
      </c>
      <c r="BU98" s="24" t="s">
        <v>29</v>
      </c>
      <c r="BV98" s="24" t="s">
        <v>29</v>
      </c>
      <c r="BW98" s="24" t="s">
        <v>29</v>
      </c>
      <c r="BX98" s="24" t="s">
        <v>29</v>
      </c>
      <c r="BY98" s="24" t="s">
        <v>29</v>
      </c>
      <c r="BZ98" s="24" t="s">
        <v>29</v>
      </c>
      <c r="CA98" s="24" t="s">
        <v>29</v>
      </c>
      <c r="CB98" s="24" t="s">
        <v>29</v>
      </c>
    </row>
    <row r="99" spans="2:80" s="1" customFormat="1" ht="13.9" customHeight="1">
      <c r="B99" s="57" t="s">
        <v>788</v>
      </c>
      <c r="C99" s="59" t="str">
        <f>Individual_Scores_Men_JV!C99</f>
        <v/>
      </c>
      <c r="D99" s="60" t="str">
        <f>Individual_Scores_Men_JV!D99</f>
        <v/>
      </c>
      <c r="E99" s="58"/>
      <c r="F99" s="13"/>
      <c r="G99" s="24" t="s">
        <v>29</v>
      </c>
      <c r="H99" s="24" t="s">
        <v>29</v>
      </c>
      <c r="I99" s="24" t="s">
        <v>29</v>
      </c>
      <c r="J99" s="24" t="s">
        <v>29</v>
      </c>
      <c r="K99" s="24" t="s">
        <v>29</v>
      </c>
      <c r="L99" s="24" t="s">
        <v>29</v>
      </c>
      <c r="M99" s="24" t="s">
        <v>29</v>
      </c>
      <c r="N99" s="24" t="s">
        <v>29</v>
      </c>
      <c r="O99" s="24" t="s">
        <v>29</v>
      </c>
      <c r="P99" s="24" t="s">
        <v>29</v>
      </c>
      <c r="Q99" s="24" t="s">
        <v>29</v>
      </c>
      <c r="R99" s="24" t="s">
        <v>29</v>
      </c>
      <c r="S99" s="24" t="s">
        <v>29</v>
      </c>
      <c r="T99" s="24" t="s">
        <v>29</v>
      </c>
      <c r="U99" s="24" t="s">
        <v>29</v>
      </c>
      <c r="V99" s="24" t="s">
        <v>29</v>
      </c>
      <c r="W99" s="24" t="s">
        <v>29</v>
      </c>
      <c r="X99" s="24" t="s">
        <v>29</v>
      </c>
      <c r="Y99" s="24" t="s">
        <v>29</v>
      </c>
      <c r="Z99" s="24" t="s">
        <v>29</v>
      </c>
      <c r="AA99" s="24" t="s">
        <v>29</v>
      </c>
      <c r="AB99" s="24" t="s">
        <v>29</v>
      </c>
      <c r="AC99" s="24" t="s">
        <v>29</v>
      </c>
      <c r="AD99" s="24" t="s">
        <v>29</v>
      </c>
      <c r="AE99" s="24" t="s">
        <v>29</v>
      </c>
      <c r="AF99" s="24" t="s">
        <v>29</v>
      </c>
      <c r="AG99" s="24" t="s">
        <v>29</v>
      </c>
      <c r="AH99" s="24" t="s">
        <v>29</v>
      </c>
      <c r="AI99" s="24" t="s">
        <v>29</v>
      </c>
      <c r="AJ99" s="24" t="s">
        <v>29</v>
      </c>
      <c r="AK99" s="24" t="s">
        <v>29</v>
      </c>
      <c r="AL99" s="24" t="s">
        <v>29</v>
      </c>
      <c r="AM99" s="24" t="s">
        <v>29</v>
      </c>
      <c r="AN99" s="24" t="s">
        <v>29</v>
      </c>
      <c r="AO99" s="24" t="s">
        <v>29</v>
      </c>
      <c r="AP99" s="24" t="s">
        <v>29</v>
      </c>
      <c r="AQ99" s="24" t="s">
        <v>29</v>
      </c>
      <c r="AR99" s="24" t="s">
        <v>29</v>
      </c>
      <c r="AS99" s="24" t="s">
        <v>29</v>
      </c>
      <c r="AT99" s="24" t="s">
        <v>29</v>
      </c>
      <c r="AU99" s="24" t="s">
        <v>29</v>
      </c>
      <c r="AV99" s="24" t="s">
        <v>29</v>
      </c>
      <c r="AW99" s="24" t="s">
        <v>29</v>
      </c>
      <c r="AX99" s="24" t="s">
        <v>29</v>
      </c>
      <c r="AY99" s="24" t="s">
        <v>29</v>
      </c>
      <c r="AZ99" s="24" t="s">
        <v>29</v>
      </c>
      <c r="BA99" s="24" t="s">
        <v>29</v>
      </c>
      <c r="BB99" s="24" t="s">
        <v>29</v>
      </c>
      <c r="BC99" s="24" t="s">
        <v>29</v>
      </c>
      <c r="BD99" s="24" t="s">
        <v>29</v>
      </c>
      <c r="BE99" s="24" t="s">
        <v>29</v>
      </c>
      <c r="BF99" s="24" t="s">
        <v>29</v>
      </c>
      <c r="BG99" s="24" t="s">
        <v>29</v>
      </c>
      <c r="BH99" s="24" t="s">
        <v>29</v>
      </c>
      <c r="BI99" s="24" t="s">
        <v>29</v>
      </c>
      <c r="BJ99" s="24" t="s">
        <v>29</v>
      </c>
      <c r="BK99" s="24" t="s">
        <v>29</v>
      </c>
      <c r="BL99" s="24" t="s">
        <v>29</v>
      </c>
      <c r="BM99" s="24" t="s">
        <v>29</v>
      </c>
      <c r="BN99" s="24" t="s">
        <v>29</v>
      </c>
      <c r="BO99" s="24" t="s">
        <v>29</v>
      </c>
      <c r="BP99" s="24" t="s">
        <v>29</v>
      </c>
      <c r="BQ99" s="24" t="s">
        <v>29</v>
      </c>
      <c r="BR99" s="24" t="s">
        <v>29</v>
      </c>
      <c r="BS99" s="24" t="s">
        <v>29</v>
      </c>
      <c r="BT99" s="24" t="s">
        <v>29</v>
      </c>
      <c r="BU99" s="24" t="s">
        <v>29</v>
      </c>
      <c r="BV99" s="24" t="s">
        <v>29</v>
      </c>
      <c r="BW99" s="24" t="s">
        <v>29</v>
      </c>
      <c r="BX99" s="24" t="s">
        <v>29</v>
      </c>
      <c r="BY99" s="24" t="s">
        <v>29</v>
      </c>
      <c r="BZ99" s="24" t="s">
        <v>29</v>
      </c>
      <c r="CA99" s="24" t="s">
        <v>29</v>
      </c>
      <c r="CB99" s="24" t="s">
        <v>29</v>
      </c>
    </row>
    <row r="100" spans="2:80" s="1" customFormat="1" ht="13.9" customHeight="1">
      <c r="B100" s="57" t="s">
        <v>788</v>
      </c>
      <c r="C100" s="59" t="str">
        <f>Individual_Scores_Men_JV!C100</f>
        <v/>
      </c>
      <c r="D100" s="60" t="str">
        <f>Individual_Scores_Men_JV!D100</f>
        <v/>
      </c>
      <c r="E100" s="58"/>
      <c r="F100" s="13"/>
      <c r="G100" s="24" t="s">
        <v>29</v>
      </c>
      <c r="H100" s="24" t="s">
        <v>29</v>
      </c>
      <c r="I100" s="24" t="s">
        <v>29</v>
      </c>
      <c r="J100" s="24" t="s">
        <v>29</v>
      </c>
      <c r="K100" s="24" t="s">
        <v>29</v>
      </c>
      <c r="L100" s="24" t="s">
        <v>29</v>
      </c>
      <c r="M100" s="24" t="s">
        <v>29</v>
      </c>
      <c r="N100" s="24" t="s">
        <v>29</v>
      </c>
      <c r="O100" s="24" t="s">
        <v>29</v>
      </c>
      <c r="P100" s="24" t="s">
        <v>29</v>
      </c>
      <c r="Q100" s="24" t="s">
        <v>29</v>
      </c>
      <c r="R100" s="24" t="s">
        <v>29</v>
      </c>
      <c r="S100" s="24" t="s">
        <v>29</v>
      </c>
      <c r="T100" s="24" t="s">
        <v>29</v>
      </c>
      <c r="U100" s="24" t="s">
        <v>29</v>
      </c>
      <c r="V100" s="24" t="s">
        <v>29</v>
      </c>
      <c r="W100" s="24" t="s">
        <v>29</v>
      </c>
      <c r="X100" s="24" t="s">
        <v>29</v>
      </c>
      <c r="Y100" s="24" t="s">
        <v>29</v>
      </c>
      <c r="Z100" s="24" t="s">
        <v>29</v>
      </c>
      <c r="AA100" s="24" t="s">
        <v>29</v>
      </c>
      <c r="AB100" s="24" t="s">
        <v>29</v>
      </c>
      <c r="AC100" s="24" t="s">
        <v>29</v>
      </c>
      <c r="AD100" s="24" t="s">
        <v>29</v>
      </c>
      <c r="AE100" s="24" t="s">
        <v>29</v>
      </c>
      <c r="AF100" s="24" t="s">
        <v>29</v>
      </c>
      <c r="AG100" s="24" t="s">
        <v>29</v>
      </c>
      <c r="AH100" s="24" t="s">
        <v>29</v>
      </c>
      <c r="AI100" s="24" t="s">
        <v>29</v>
      </c>
      <c r="AJ100" s="24" t="s">
        <v>29</v>
      </c>
      <c r="AK100" s="24" t="s">
        <v>29</v>
      </c>
      <c r="AL100" s="24" t="s">
        <v>29</v>
      </c>
      <c r="AM100" s="24" t="s">
        <v>29</v>
      </c>
      <c r="AN100" s="24" t="s">
        <v>29</v>
      </c>
      <c r="AO100" s="24" t="s">
        <v>29</v>
      </c>
      <c r="AP100" s="24" t="s">
        <v>29</v>
      </c>
      <c r="AQ100" s="24" t="s">
        <v>29</v>
      </c>
      <c r="AR100" s="24" t="s">
        <v>29</v>
      </c>
      <c r="AS100" s="24" t="s">
        <v>29</v>
      </c>
      <c r="AT100" s="24" t="s">
        <v>29</v>
      </c>
      <c r="AU100" s="24" t="s">
        <v>29</v>
      </c>
      <c r="AV100" s="24" t="s">
        <v>29</v>
      </c>
      <c r="AW100" s="24" t="s">
        <v>29</v>
      </c>
      <c r="AX100" s="24" t="s">
        <v>29</v>
      </c>
      <c r="AY100" s="24" t="s">
        <v>29</v>
      </c>
      <c r="AZ100" s="24" t="s">
        <v>29</v>
      </c>
      <c r="BA100" s="24" t="s">
        <v>29</v>
      </c>
      <c r="BB100" s="24" t="s">
        <v>29</v>
      </c>
      <c r="BC100" s="24" t="s">
        <v>29</v>
      </c>
      <c r="BD100" s="24" t="s">
        <v>29</v>
      </c>
      <c r="BE100" s="24" t="s">
        <v>29</v>
      </c>
      <c r="BF100" s="24" t="s">
        <v>29</v>
      </c>
      <c r="BG100" s="24" t="s">
        <v>29</v>
      </c>
      <c r="BH100" s="24" t="s">
        <v>29</v>
      </c>
      <c r="BI100" s="24" t="s">
        <v>29</v>
      </c>
      <c r="BJ100" s="24" t="s">
        <v>29</v>
      </c>
      <c r="BK100" s="24" t="s">
        <v>29</v>
      </c>
      <c r="BL100" s="24" t="s">
        <v>29</v>
      </c>
      <c r="BM100" s="24" t="s">
        <v>29</v>
      </c>
      <c r="BN100" s="24" t="s">
        <v>29</v>
      </c>
      <c r="BO100" s="24" t="s">
        <v>29</v>
      </c>
      <c r="BP100" s="24" t="s">
        <v>29</v>
      </c>
      <c r="BQ100" s="24" t="s">
        <v>29</v>
      </c>
      <c r="BR100" s="24" t="s">
        <v>29</v>
      </c>
      <c r="BS100" s="24" t="s">
        <v>29</v>
      </c>
      <c r="BT100" s="24" t="s">
        <v>29</v>
      </c>
      <c r="BU100" s="24" t="s">
        <v>29</v>
      </c>
      <c r="BV100" s="24" t="s">
        <v>29</v>
      </c>
      <c r="BW100" s="24" t="s">
        <v>29</v>
      </c>
      <c r="BX100" s="24" t="s">
        <v>29</v>
      </c>
      <c r="BY100" s="24" t="s">
        <v>29</v>
      </c>
      <c r="BZ100" s="24" t="s">
        <v>29</v>
      </c>
      <c r="CA100" s="24" t="s">
        <v>29</v>
      </c>
      <c r="CB100" s="24" t="s">
        <v>29</v>
      </c>
    </row>
    <row r="101" spans="2:80" s="1" customFormat="1" ht="13.9" customHeight="1">
      <c r="B101" s="57" t="s">
        <v>29</v>
      </c>
      <c r="C101" s="57" t="s">
        <v>29</v>
      </c>
      <c r="D101" s="57" t="s">
        <v>29</v>
      </c>
      <c r="E101" s="61"/>
      <c r="G101" s="24" t="s">
        <v>29</v>
      </c>
      <c r="H101" s="24" t="s">
        <v>29</v>
      </c>
      <c r="I101" s="24" t="s">
        <v>29</v>
      </c>
      <c r="J101" s="24" t="s">
        <v>29</v>
      </c>
      <c r="K101" s="24" t="s">
        <v>29</v>
      </c>
      <c r="L101" s="24" t="s">
        <v>29</v>
      </c>
      <c r="M101" s="24" t="s">
        <v>29</v>
      </c>
      <c r="N101" s="24" t="s">
        <v>29</v>
      </c>
      <c r="O101" s="24" t="s">
        <v>29</v>
      </c>
      <c r="P101" s="24" t="s">
        <v>29</v>
      </c>
      <c r="Q101" s="24" t="s">
        <v>29</v>
      </c>
      <c r="R101" s="24" t="s">
        <v>29</v>
      </c>
      <c r="S101" s="24" t="s">
        <v>29</v>
      </c>
      <c r="T101" s="24" t="s">
        <v>29</v>
      </c>
      <c r="U101" s="24" t="s">
        <v>29</v>
      </c>
      <c r="V101" s="24" t="s">
        <v>29</v>
      </c>
      <c r="W101" s="24" t="s">
        <v>29</v>
      </c>
      <c r="X101" s="24" t="s">
        <v>29</v>
      </c>
      <c r="Y101" s="24" t="s">
        <v>29</v>
      </c>
      <c r="Z101" s="24" t="s">
        <v>29</v>
      </c>
      <c r="AA101" s="24" t="s">
        <v>29</v>
      </c>
      <c r="AB101" s="24" t="s">
        <v>29</v>
      </c>
      <c r="AC101" s="24" t="s">
        <v>29</v>
      </c>
      <c r="AD101" s="24" t="s">
        <v>29</v>
      </c>
      <c r="AE101" s="24" t="s">
        <v>29</v>
      </c>
      <c r="AF101" s="24" t="s">
        <v>29</v>
      </c>
      <c r="AG101" s="24" t="s">
        <v>29</v>
      </c>
      <c r="AH101" s="24" t="s">
        <v>29</v>
      </c>
      <c r="AI101" s="24" t="s">
        <v>29</v>
      </c>
      <c r="AJ101" s="24" t="s">
        <v>29</v>
      </c>
      <c r="AK101" s="24" t="s">
        <v>29</v>
      </c>
      <c r="AL101" s="24" t="s">
        <v>29</v>
      </c>
      <c r="AM101" s="24" t="s">
        <v>29</v>
      </c>
      <c r="AN101" s="24" t="s">
        <v>29</v>
      </c>
      <c r="AO101" s="24" t="s">
        <v>29</v>
      </c>
      <c r="AP101" s="24" t="s">
        <v>29</v>
      </c>
      <c r="AQ101" s="24" t="s">
        <v>29</v>
      </c>
      <c r="AR101" s="24" t="s">
        <v>29</v>
      </c>
      <c r="AS101" s="24" t="s">
        <v>29</v>
      </c>
      <c r="AT101" s="24" t="s">
        <v>29</v>
      </c>
      <c r="AU101" s="24" t="s">
        <v>29</v>
      </c>
      <c r="AV101" s="24" t="s">
        <v>29</v>
      </c>
      <c r="AW101" s="24" t="s">
        <v>29</v>
      </c>
      <c r="AX101" s="24" t="s">
        <v>29</v>
      </c>
      <c r="AY101" s="24" t="s">
        <v>29</v>
      </c>
      <c r="AZ101" s="24" t="s">
        <v>29</v>
      </c>
      <c r="BA101" s="24" t="s">
        <v>29</v>
      </c>
      <c r="BB101" s="24" t="s">
        <v>29</v>
      </c>
      <c r="BC101" s="24" t="s">
        <v>29</v>
      </c>
      <c r="BD101" s="24" t="s">
        <v>29</v>
      </c>
      <c r="BE101" s="24" t="s">
        <v>29</v>
      </c>
      <c r="BF101" s="24" t="s">
        <v>29</v>
      </c>
      <c r="BG101" s="24" t="s">
        <v>29</v>
      </c>
      <c r="BH101" s="24" t="s">
        <v>29</v>
      </c>
      <c r="BI101" s="24" t="s">
        <v>29</v>
      </c>
      <c r="BJ101" s="24" t="s">
        <v>29</v>
      </c>
      <c r="BK101" s="24" t="s">
        <v>29</v>
      </c>
      <c r="BL101" s="24" t="s">
        <v>29</v>
      </c>
      <c r="BM101" s="24" t="s">
        <v>29</v>
      </c>
      <c r="BN101" s="24" t="s">
        <v>29</v>
      </c>
      <c r="BO101" s="24" t="s">
        <v>29</v>
      </c>
      <c r="BP101" s="24" t="s">
        <v>29</v>
      </c>
      <c r="BQ101" s="24" t="s">
        <v>29</v>
      </c>
      <c r="BR101" s="24" t="s">
        <v>29</v>
      </c>
      <c r="BS101" s="24" t="s">
        <v>29</v>
      </c>
      <c r="BT101" s="24" t="s">
        <v>29</v>
      </c>
      <c r="BU101" s="24" t="s">
        <v>29</v>
      </c>
      <c r="BV101" s="24" t="s">
        <v>29</v>
      </c>
      <c r="BW101" s="24" t="s">
        <v>29</v>
      </c>
      <c r="BX101" s="24" t="s">
        <v>29</v>
      </c>
      <c r="BY101" s="24" t="s">
        <v>29</v>
      </c>
      <c r="BZ101" s="24" t="s">
        <v>29</v>
      </c>
      <c r="CA101" s="24" t="s">
        <v>29</v>
      </c>
      <c r="CB101" s="24" t="s">
        <v>29</v>
      </c>
    </row>
    <row r="102" spans="2:80" s="1" customFormat="1" ht="13.9" customHeight="1">
      <c r="B102" s="57" t="s">
        <v>29</v>
      </c>
      <c r="C102" s="57" t="s">
        <v>29</v>
      </c>
      <c r="D102" s="57" t="s">
        <v>29</v>
      </c>
      <c r="E102" s="61"/>
      <c r="G102" s="24" t="s">
        <v>29</v>
      </c>
      <c r="H102" s="24" t="s">
        <v>29</v>
      </c>
      <c r="I102" s="24" t="s">
        <v>29</v>
      </c>
      <c r="J102" s="24" t="s">
        <v>29</v>
      </c>
      <c r="K102" s="24" t="s">
        <v>29</v>
      </c>
      <c r="L102" s="24" t="s">
        <v>29</v>
      </c>
      <c r="M102" s="24" t="s">
        <v>29</v>
      </c>
      <c r="N102" s="24" t="s">
        <v>29</v>
      </c>
      <c r="O102" s="24" t="s">
        <v>29</v>
      </c>
      <c r="P102" s="24" t="s">
        <v>29</v>
      </c>
      <c r="Q102" s="24" t="s">
        <v>29</v>
      </c>
      <c r="R102" s="24" t="s">
        <v>29</v>
      </c>
      <c r="S102" s="24" t="s">
        <v>29</v>
      </c>
      <c r="T102" s="24" t="s">
        <v>29</v>
      </c>
      <c r="U102" s="24" t="s">
        <v>29</v>
      </c>
      <c r="V102" s="24" t="s">
        <v>29</v>
      </c>
      <c r="W102" s="24" t="s">
        <v>29</v>
      </c>
      <c r="X102" s="24" t="s">
        <v>29</v>
      </c>
      <c r="Y102" s="24" t="s">
        <v>29</v>
      </c>
      <c r="Z102" s="24" t="s">
        <v>29</v>
      </c>
      <c r="AA102" s="24" t="s">
        <v>29</v>
      </c>
      <c r="AB102" s="24" t="s">
        <v>29</v>
      </c>
      <c r="AC102" s="24" t="s">
        <v>29</v>
      </c>
      <c r="AD102" s="24" t="s">
        <v>29</v>
      </c>
      <c r="AE102" s="24" t="s">
        <v>29</v>
      </c>
      <c r="AF102" s="24" t="s">
        <v>29</v>
      </c>
      <c r="AG102" s="24" t="s">
        <v>29</v>
      </c>
      <c r="AH102" s="24" t="s">
        <v>29</v>
      </c>
      <c r="AI102" s="24" t="s">
        <v>29</v>
      </c>
      <c r="AJ102" s="24" t="s">
        <v>29</v>
      </c>
      <c r="AK102" s="24" t="s">
        <v>29</v>
      </c>
      <c r="AL102" s="24" t="s">
        <v>29</v>
      </c>
      <c r="AM102" s="24" t="s">
        <v>29</v>
      </c>
      <c r="AN102" s="24" t="s">
        <v>29</v>
      </c>
      <c r="AO102" s="24" t="s">
        <v>29</v>
      </c>
      <c r="AP102" s="24" t="s">
        <v>29</v>
      </c>
      <c r="AQ102" s="24" t="s">
        <v>29</v>
      </c>
      <c r="AR102" s="24" t="s">
        <v>29</v>
      </c>
      <c r="AS102" s="24" t="s">
        <v>29</v>
      </c>
      <c r="AT102" s="24" t="s">
        <v>29</v>
      </c>
      <c r="AU102" s="24" t="s">
        <v>29</v>
      </c>
      <c r="AV102" s="24" t="s">
        <v>29</v>
      </c>
      <c r="AW102" s="24" t="s">
        <v>29</v>
      </c>
      <c r="AX102" s="24" t="s">
        <v>29</v>
      </c>
      <c r="AY102" s="24" t="s">
        <v>29</v>
      </c>
      <c r="AZ102" s="24" t="s">
        <v>29</v>
      </c>
      <c r="BA102" s="24" t="s">
        <v>29</v>
      </c>
      <c r="BB102" s="24" t="s">
        <v>29</v>
      </c>
      <c r="BC102" s="24" t="s">
        <v>29</v>
      </c>
      <c r="BD102" s="24" t="s">
        <v>29</v>
      </c>
      <c r="BE102" s="24" t="s">
        <v>29</v>
      </c>
      <c r="BF102" s="24" t="s">
        <v>29</v>
      </c>
      <c r="BG102" s="24" t="s">
        <v>29</v>
      </c>
      <c r="BH102" s="24" t="s">
        <v>29</v>
      </c>
      <c r="BI102" s="24" t="s">
        <v>29</v>
      </c>
      <c r="BJ102" s="24" t="s">
        <v>29</v>
      </c>
      <c r="BK102" s="24" t="s">
        <v>29</v>
      </c>
      <c r="BL102" s="24" t="s">
        <v>29</v>
      </c>
      <c r="BM102" s="24" t="s">
        <v>29</v>
      </c>
      <c r="BN102" s="24" t="s">
        <v>29</v>
      </c>
      <c r="BO102" s="24" t="s">
        <v>29</v>
      </c>
      <c r="BP102" s="24" t="s">
        <v>29</v>
      </c>
      <c r="BQ102" s="24" t="s">
        <v>29</v>
      </c>
      <c r="BR102" s="24" t="s">
        <v>29</v>
      </c>
      <c r="BS102" s="24" t="s">
        <v>29</v>
      </c>
      <c r="BT102" s="24" t="s">
        <v>29</v>
      </c>
      <c r="BU102" s="24" t="s">
        <v>29</v>
      </c>
      <c r="BV102" s="24" t="s">
        <v>29</v>
      </c>
      <c r="BW102" s="24" t="s">
        <v>29</v>
      </c>
      <c r="BX102" s="24" t="s">
        <v>29</v>
      </c>
      <c r="BY102" s="24" t="s">
        <v>29</v>
      </c>
      <c r="BZ102" s="24" t="s">
        <v>29</v>
      </c>
      <c r="CA102" s="24" t="s">
        <v>29</v>
      </c>
      <c r="CB102" s="24" t="s">
        <v>29</v>
      </c>
    </row>
    <row r="103" spans="2:80" s="1" customFormat="1" ht="13.9" customHeight="1">
      <c r="B103" s="57" t="str">
        <f>Roster_Selection_Men!AF155&amp;" " &amp; "JV1 "</f>
        <v xml:space="preserve">Milligan University JV1 </v>
      </c>
      <c r="C103" s="57" t="str">
        <f>Roster_Selection_Men!AH155</f>
        <v>16-26818</v>
      </c>
      <c r="D103" s="57" t="str">
        <f>Roster_Selection_Men!AI155</f>
        <v>Aiden Bailey</v>
      </c>
      <c r="E103" s="58"/>
      <c r="F103" s="1" t="str">
        <f>IF(ISERROR(Individual_Scores_Men_JV!E103), " ", IF(Individual_Scores_Men_JV!E103 = "Yes", "Yes", "  "))</f>
        <v xml:space="preserve">  </v>
      </c>
      <c r="G103" s="24" t="s">
        <v>738</v>
      </c>
      <c r="H103" s="44">
        <v>172</v>
      </c>
      <c r="I103" s="44">
        <v>153</v>
      </c>
      <c r="J103" s="44">
        <v>148</v>
      </c>
      <c r="K103" s="44">
        <v>235</v>
      </c>
      <c r="L103" s="44">
        <v>209</v>
      </c>
      <c r="M103" s="44">
        <v>172</v>
      </c>
      <c r="N103" s="44">
        <v>215</v>
      </c>
      <c r="O103" s="44">
        <v>163</v>
      </c>
      <c r="P103" s="44">
        <v>211</v>
      </c>
      <c r="Q103" s="44">
        <v>197</v>
      </c>
      <c r="R103" s="44">
        <v>174</v>
      </c>
      <c r="S103" s="44">
        <v>166</v>
      </c>
      <c r="T103" s="19">
        <f>SUM(H103:S103)</f>
        <v>2215</v>
      </c>
      <c r="U103" s="19">
        <f>COUNTIF(H103:S103, "&gt;0" )</f>
        <v>12</v>
      </c>
      <c r="V103" s="19">
        <f>T103/U103</f>
        <v>184.58333333333334</v>
      </c>
      <c r="W103" s="24" t="s">
        <v>29</v>
      </c>
      <c r="X103" s="24" t="s">
        <v>29</v>
      </c>
      <c r="Y103" s="24" t="s">
        <v>29</v>
      </c>
      <c r="Z103" s="24" t="s">
        <v>29</v>
      </c>
      <c r="AA103" s="24" t="s">
        <v>29</v>
      </c>
      <c r="AB103" s="24" t="s">
        <v>29</v>
      </c>
      <c r="AC103" s="24" t="s">
        <v>29</v>
      </c>
      <c r="AD103" s="24" t="s">
        <v>29</v>
      </c>
      <c r="AE103" s="24" t="s">
        <v>29</v>
      </c>
      <c r="AF103" s="24" t="s">
        <v>29</v>
      </c>
      <c r="AG103" s="24" t="s">
        <v>29</v>
      </c>
      <c r="AH103" s="24" t="s">
        <v>29</v>
      </c>
      <c r="AI103" s="24" t="s">
        <v>29</v>
      </c>
      <c r="AJ103" s="24" t="s">
        <v>29</v>
      </c>
      <c r="AK103" s="24" t="s">
        <v>29</v>
      </c>
      <c r="AL103" s="24" t="s">
        <v>29</v>
      </c>
      <c r="AM103" s="24" t="s">
        <v>29</v>
      </c>
      <c r="AN103" s="24" t="s">
        <v>29</v>
      </c>
      <c r="AO103" s="24" t="s">
        <v>29</v>
      </c>
      <c r="AP103" s="24" t="s">
        <v>29</v>
      </c>
      <c r="AQ103" s="24" t="s">
        <v>29</v>
      </c>
      <c r="AR103" s="24" t="s">
        <v>29</v>
      </c>
      <c r="AS103" s="24" t="s">
        <v>29</v>
      </c>
      <c r="AT103" s="24" t="s">
        <v>29</v>
      </c>
      <c r="AU103" s="24" t="s">
        <v>29</v>
      </c>
      <c r="AV103" s="24" t="s">
        <v>29</v>
      </c>
      <c r="AW103" s="24" t="s">
        <v>29</v>
      </c>
      <c r="AX103" s="24" t="s">
        <v>29</v>
      </c>
      <c r="AY103" s="24" t="s">
        <v>29</v>
      </c>
      <c r="AZ103" s="24" t="s">
        <v>29</v>
      </c>
      <c r="BA103" s="24" t="s">
        <v>29</v>
      </c>
      <c r="BB103" s="24" t="s">
        <v>29</v>
      </c>
      <c r="BC103" s="24" t="s">
        <v>29</v>
      </c>
      <c r="BD103" s="24" t="s">
        <v>29</v>
      </c>
      <c r="BE103" s="24" t="s">
        <v>29</v>
      </c>
      <c r="BF103" s="24" t="s">
        <v>29</v>
      </c>
      <c r="BG103" s="24" t="s">
        <v>29</v>
      </c>
      <c r="BH103" s="24" t="s">
        <v>29</v>
      </c>
      <c r="BI103" s="24" t="s">
        <v>29</v>
      </c>
      <c r="BJ103" s="24" t="s">
        <v>29</v>
      </c>
      <c r="BK103" s="24" t="s">
        <v>29</v>
      </c>
      <c r="BL103" s="24" t="s">
        <v>29</v>
      </c>
      <c r="BM103" s="24" t="s">
        <v>29</v>
      </c>
      <c r="BN103" s="24" t="s">
        <v>29</v>
      </c>
      <c r="BO103" s="24" t="s">
        <v>29</v>
      </c>
      <c r="BP103" s="24" t="s">
        <v>29</v>
      </c>
      <c r="BQ103" s="24" t="s">
        <v>29</v>
      </c>
      <c r="BR103" s="24" t="s">
        <v>29</v>
      </c>
      <c r="BS103" s="24" t="s">
        <v>29</v>
      </c>
      <c r="BT103" s="24" t="s">
        <v>29</v>
      </c>
      <c r="BU103" s="24" t="s">
        <v>29</v>
      </c>
      <c r="BV103" s="24" t="s">
        <v>29</v>
      </c>
      <c r="BW103" s="24" t="s">
        <v>29</v>
      </c>
      <c r="BX103" s="24" t="s">
        <v>29</v>
      </c>
      <c r="BY103" s="24" t="s">
        <v>29</v>
      </c>
      <c r="BZ103" s="24" t="s">
        <v>29</v>
      </c>
      <c r="CA103" s="24" t="s">
        <v>29</v>
      </c>
      <c r="CB103" s="24" t="s">
        <v>29</v>
      </c>
    </row>
    <row r="104" spans="2:80" s="1" customFormat="1" ht="13.9" customHeight="1">
      <c r="B104" s="57" t="str">
        <f>Roster_Selection_Men!AF156&amp;" " &amp; "JV1 "</f>
        <v xml:space="preserve">Milligan University JV1 </v>
      </c>
      <c r="C104" s="57" t="str">
        <f>Roster_Selection_Men!AH156</f>
        <v>19-13885</v>
      </c>
      <c r="D104" s="57" t="str">
        <f>Roster_Selection_Men!AI156</f>
        <v>Caleb Mc Donald</v>
      </c>
      <c r="E104" s="58"/>
      <c r="F104" s="1" t="str">
        <f>IF(ISERROR(Individual_Scores_Men_JV!E104), " ", IF(Individual_Scores_Men_JV!E104 = "Yes", "Yes", "  "))</f>
        <v xml:space="preserve">  </v>
      </c>
      <c r="G104" s="24" t="s">
        <v>29</v>
      </c>
      <c r="H104" s="24" t="s">
        <v>29</v>
      </c>
      <c r="I104" s="24" t="s">
        <v>29</v>
      </c>
      <c r="J104" s="24" t="s">
        <v>29</v>
      </c>
      <c r="K104" s="24" t="s">
        <v>29</v>
      </c>
      <c r="L104" s="24" t="s">
        <v>29</v>
      </c>
      <c r="M104" s="24" t="s">
        <v>29</v>
      </c>
      <c r="N104" s="24" t="s">
        <v>29</v>
      </c>
      <c r="O104" s="24" t="s">
        <v>29</v>
      </c>
      <c r="P104" s="24" t="s">
        <v>29</v>
      </c>
      <c r="Q104" s="24" t="s">
        <v>29</v>
      </c>
      <c r="R104" s="24" t="s">
        <v>29</v>
      </c>
      <c r="S104" s="24" t="s">
        <v>29</v>
      </c>
      <c r="T104" s="24" t="s">
        <v>29</v>
      </c>
      <c r="U104" s="24" t="s">
        <v>29</v>
      </c>
      <c r="V104" s="24" t="s">
        <v>29</v>
      </c>
      <c r="W104" s="24" t="s">
        <v>29</v>
      </c>
      <c r="X104" s="24" t="s">
        <v>29</v>
      </c>
      <c r="Y104" s="24" t="s">
        <v>29</v>
      </c>
      <c r="Z104" s="24" t="s">
        <v>29</v>
      </c>
      <c r="AA104" s="24" t="s">
        <v>29</v>
      </c>
      <c r="AB104" s="24" t="s">
        <v>29</v>
      </c>
      <c r="AC104" s="24" t="s">
        <v>29</v>
      </c>
      <c r="AD104" s="24" t="s">
        <v>29</v>
      </c>
      <c r="AE104" s="24" t="s">
        <v>29</v>
      </c>
      <c r="AF104" s="24" t="s">
        <v>29</v>
      </c>
      <c r="AG104" s="24" t="s">
        <v>29</v>
      </c>
      <c r="AH104" s="24" t="s">
        <v>29</v>
      </c>
      <c r="AI104" s="24" t="s">
        <v>29</v>
      </c>
      <c r="AJ104" s="24" t="s">
        <v>29</v>
      </c>
      <c r="AK104" s="24" t="s">
        <v>29</v>
      </c>
      <c r="AL104" s="24" t="s">
        <v>29</v>
      </c>
      <c r="AM104" s="24" t="s">
        <v>29</v>
      </c>
      <c r="AN104" s="24" t="s">
        <v>29</v>
      </c>
      <c r="AO104" s="24" t="s">
        <v>29</v>
      </c>
      <c r="AP104" s="24" t="s">
        <v>29</v>
      </c>
      <c r="AQ104" s="24" t="s">
        <v>29</v>
      </c>
      <c r="AR104" s="24" t="s">
        <v>29</v>
      </c>
      <c r="AS104" s="24" t="s">
        <v>29</v>
      </c>
      <c r="AT104" s="24" t="s">
        <v>29</v>
      </c>
      <c r="AU104" s="24" t="s">
        <v>29</v>
      </c>
      <c r="AV104" s="24" t="s">
        <v>29</v>
      </c>
      <c r="AW104" s="24" t="s">
        <v>29</v>
      </c>
      <c r="AX104" s="24" t="s">
        <v>29</v>
      </c>
      <c r="AY104" s="24" t="s">
        <v>29</v>
      </c>
      <c r="AZ104" s="24" t="s">
        <v>29</v>
      </c>
      <c r="BA104" s="24" t="s">
        <v>29</v>
      </c>
      <c r="BB104" s="24" t="s">
        <v>29</v>
      </c>
      <c r="BC104" s="24" t="s">
        <v>29</v>
      </c>
      <c r="BD104" s="24" t="s">
        <v>29</v>
      </c>
      <c r="BE104" s="24" t="s">
        <v>29</v>
      </c>
      <c r="BF104" s="24" t="s">
        <v>29</v>
      </c>
      <c r="BG104" s="24" t="s">
        <v>29</v>
      </c>
      <c r="BH104" s="24" t="s">
        <v>29</v>
      </c>
      <c r="BI104" s="24" t="s">
        <v>29</v>
      </c>
      <c r="BJ104" s="24" t="s">
        <v>29</v>
      </c>
      <c r="BK104" s="24" t="s">
        <v>29</v>
      </c>
      <c r="BL104" s="24" t="s">
        <v>29</v>
      </c>
      <c r="BM104" s="24" t="s">
        <v>29</v>
      </c>
      <c r="BN104" s="24" t="s">
        <v>29</v>
      </c>
      <c r="BO104" s="24" t="s">
        <v>29</v>
      </c>
      <c r="BP104" s="24" t="s">
        <v>29</v>
      </c>
      <c r="BQ104" s="24" t="s">
        <v>29</v>
      </c>
      <c r="BR104" s="24" t="s">
        <v>29</v>
      </c>
      <c r="BS104" s="24" t="s">
        <v>29</v>
      </c>
      <c r="BT104" s="24" t="s">
        <v>29</v>
      </c>
      <c r="BU104" s="24" t="s">
        <v>29</v>
      </c>
      <c r="BV104" s="24" t="s">
        <v>29</v>
      </c>
      <c r="BW104" s="24" t="s">
        <v>29</v>
      </c>
      <c r="BX104" s="24" t="s">
        <v>29</v>
      </c>
      <c r="BY104" s="24" t="s">
        <v>29</v>
      </c>
      <c r="BZ104" s="24" t="s">
        <v>29</v>
      </c>
      <c r="CA104" s="24" t="s">
        <v>29</v>
      </c>
      <c r="CB104" s="24" t="s">
        <v>29</v>
      </c>
    </row>
    <row r="105" spans="2:80" s="1" customFormat="1" ht="13.9" customHeight="1">
      <c r="B105" s="57" t="str">
        <f>Roster_Selection_Men!AF157&amp;" " &amp; "JV1 "</f>
        <v xml:space="preserve">Milligan University JV1 </v>
      </c>
      <c r="C105" s="57" t="str">
        <f>Roster_Selection_Men!AH157</f>
        <v>20-10460</v>
      </c>
      <c r="D105" s="57" t="str">
        <f>Roster_Selection_Men!AI157</f>
        <v>Cooper Baldwin</v>
      </c>
      <c r="E105" s="58"/>
      <c r="F105" s="1" t="str">
        <f>IF(ISERROR(Individual_Scores_Men_JV!E105), " ", IF(Individual_Scores_Men_JV!E105 = "Yes", "Yes", "  "))</f>
        <v xml:space="preserve">  </v>
      </c>
      <c r="G105" s="24" t="s">
        <v>29</v>
      </c>
      <c r="H105" s="24" t="s">
        <v>29</v>
      </c>
      <c r="I105" s="24" t="s">
        <v>29</v>
      </c>
      <c r="J105" s="24" t="s">
        <v>29</v>
      </c>
      <c r="K105" s="24" t="s">
        <v>29</v>
      </c>
      <c r="L105" s="24" t="s">
        <v>29</v>
      </c>
      <c r="M105" s="24" t="s">
        <v>29</v>
      </c>
      <c r="N105" s="24" t="s">
        <v>29</v>
      </c>
      <c r="O105" s="24" t="s">
        <v>29</v>
      </c>
      <c r="P105" s="24" t="s">
        <v>29</v>
      </c>
      <c r="Q105" s="24" t="s">
        <v>29</v>
      </c>
      <c r="R105" s="24" t="s">
        <v>29</v>
      </c>
      <c r="S105" s="24" t="s">
        <v>29</v>
      </c>
      <c r="T105" s="24" t="s">
        <v>29</v>
      </c>
      <c r="U105" s="24" t="s">
        <v>29</v>
      </c>
      <c r="V105" s="24" t="s">
        <v>29</v>
      </c>
      <c r="W105" s="24" t="s">
        <v>29</v>
      </c>
      <c r="X105" s="24" t="s">
        <v>29</v>
      </c>
      <c r="Y105" s="24" t="s">
        <v>29</v>
      </c>
      <c r="Z105" s="24" t="s">
        <v>29</v>
      </c>
      <c r="AA105" s="24" t="s">
        <v>29</v>
      </c>
      <c r="AB105" s="24" t="s">
        <v>29</v>
      </c>
      <c r="AC105" s="24" t="s">
        <v>29</v>
      </c>
      <c r="AD105" s="24" t="s">
        <v>29</v>
      </c>
      <c r="AE105" s="24" t="s">
        <v>29</v>
      </c>
      <c r="AF105" s="24" t="s">
        <v>29</v>
      </c>
      <c r="AG105" s="24" t="s">
        <v>29</v>
      </c>
      <c r="AH105" s="24" t="s">
        <v>29</v>
      </c>
      <c r="AI105" s="24" t="s">
        <v>29</v>
      </c>
      <c r="AJ105" s="24" t="s">
        <v>29</v>
      </c>
      <c r="AK105" s="24" t="s">
        <v>29</v>
      </c>
      <c r="AL105" s="24" t="s">
        <v>29</v>
      </c>
      <c r="AM105" s="24" t="s">
        <v>29</v>
      </c>
      <c r="AN105" s="24" t="s">
        <v>29</v>
      </c>
      <c r="AO105" s="24" t="s">
        <v>29</v>
      </c>
      <c r="AP105" s="24" t="s">
        <v>29</v>
      </c>
      <c r="AQ105" s="24" t="s">
        <v>29</v>
      </c>
      <c r="AR105" s="24" t="s">
        <v>29</v>
      </c>
      <c r="AS105" s="24" t="s">
        <v>29</v>
      </c>
      <c r="AT105" s="24" t="s">
        <v>29</v>
      </c>
      <c r="AU105" s="24" t="s">
        <v>29</v>
      </c>
      <c r="AV105" s="24" t="s">
        <v>29</v>
      </c>
      <c r="AW105" s="24" t="s">
        <v>29</v>
      </c>
      <c r="AX105" s="24" t="s">
        <v>29</v>
      </c>
      <c r="AY105" s="24" t="s">
        <v>29</v>
      </c>
      <c r="AZ105" s="24" t="s">
        <v>29</v>
      </c>
      <c r="BA105" s="24" t="s">
        <v>29</v>
      </c>
      <c r="BB105" s="24" t="s">
        <v>29</v>
      </c>
      <c r="BC105" s="24" t="s">
        <v>29</v>
      </c>
      <c r="BD105" s="24" t="s">
        <v>29</v>
      </c>
      <c r="BE105" s="24" t="s">
        <v>29</v>
      </c>
      <c r="BF105" s="24" t="s">
        <v>29</v>
      </c>
      <c r="BG105" s="24" t="s">
        <v>29</v>
      </c>
      <c r="BH105" s="24" t="s">
        <v>29</v>
      </c>
      <c r="BI105" s="24" t="s">
        <v>29</v>
      </c>
      <c r="BJ105" s="24" t="s">
        <v>29</v>
      </c>
      <c r="BK105" s="24" t="s">
        <v>29</v>
      </c>
      <c r="BL105" s="24" t="s">
        <v>29</v>
      </c>
      <c r="BM105" s="24" t="s">
        <v>29</v>
      </c>
      <c r="BN105" s="24" t="s">
        <v>29</v>
      </c>
      <c r="BO105" s="24" t="s">
        <v>29</v>
      </c>
      <c r="BP105" s="24" t="s">
        <v>29</v>
      </c>
      <c r="BQ105" s="24" t="s">
        <v>29</v>
      </c>
      <c r="BR105" s="24" t="s">
        <v>29</v>
      </c>
      <c r="BS105" s="24" t="s">
        <v>29</v>
      </c>
      <c r="BT105" s="24" t="s">
        <v>29</v>
      </c>
      <c r="BU105" s="24" t="s">
        <v>29</v>
      </c>
      <c r="BV105" s="24" t="s">
        <v>29</v>
      </c>
      <c r="BW105" s="24" t="s">
        <v>29</v>
      </c>
      <c r="BX105" s="24" t="s">
        <v>29</v>
      </c>
      <c r="BY105" s="24" t="s">
        <v>29</v>
      </c>
      <c r="BZ105" s="24" t="s">
        <v>29</v>
      </c>
      <c r="CA105" s="24" t="s">
        <v>29</v>
      </c>
      <c r="CB105" s="24" t="s">
        <v>29</v>
      </c>
    </row>
    <row r="106" spans="2:80" s="1" customFormat="1" ht="13.9" customHeight="1">
      <c r="B106" s="57" t="str">
        <f>Roster_Selection_Men!AF158&amp;" " &amp; "JV1 "</f>
        <v xml:space="preserve">Milligan University JV1 </v>
      </c>
      <c r="C106" s="57" t="str">
        <f>Roster_Selection_Men!AH158</f>
        <v>15-123716</v>
      </c>
      <c r="D106" s="57" t="str">
        <f>Roster_Selection_Men!AI158</f>
        <v>David Gilliam</v>
      </c>
      <c r="E106" s="58"/>
      <c r="F106" s="1" t="str">
        <f>IF(ISERROR(Individual_Scores_Men_JV!E106), " ", IF(Individual_Scores_Men_JV!E106 = "Yes", "Yes", "  "))</f>
        <v xml:space="preserve">  </v>
      </c>
      <c r="G106" s="24" t="s">
        <v>29</v>
      </c>
      <c r="H106" s="24" t="s">
        <v>29</v>
      </c>
      <c r="I106" s="24" t="s">
        <v>29</v>
      </c>
      <c r="J106" s="24" t="s">
        <v>29</v>
      </c>
      <c r="K106" s="24" t="s">
        <v>29</v>
      </c>
      <c r="L106" s="24" t="s">
        <v>29</v>
      </c>
      <c r="M106" s="24" t="s">
        <v>29</v>
      </c>
      <c r="N106" s="24" t="s">
        <v>29</v>
      </c>
      <c r="O106" s="24" t="s">
        <v>29</v>
      </c>
      <c r="P106" s="24" t="s">
        <v>29</v>
      </c>
      <c r="Q106" s="24" t="s">
        <v>29</v>
      </c>
      <c r="R106" s="24" t="s">
        <v>29</v>
      </c>
      <c r="S106" s="24" t="s">
        <v>29</v>
      </c>
      <c r="T106" s="24" t="s">
        <v>29</v>
      </c>
      <c r="U106" s="24" t="s">
        <v>29</v>
      </c>
      <c r="V106" s="24" t="s">
        <v>29</v>
      </c>
      <c r="W106" s="24" t="s">
        <v>29</v>
      </c>
      <c r="X106" s="24" t="s">
        <v>29</v>
      </c>
      <c r="Y106" s="24" t="s">
        <v>29</v>
      </c>
      <c r="Z106" s="24" t="s">
        <v>29</v>
      </c>
      <c r="AA106" s="24" t="s">
        <v>29</v>
      </c>
      <c r="AB106" s="24" t="s">
        <v>29</v>
      </c>
      <c r="AC106" s="24" t="s">
        <v>29</v>
      </c>
      <c r="AD106" s="24" t="s">
        <v>29</v>
      </c>
      <c r="AE106" s="24" t="s">
        <v>29</v>
      </c>
      <c r="AF106" s="24" t="s">
        <v>29</v>
      </c>
      <c r="AG106" s="24" t="s">
        <v>29</v>
      </c>
      <c r="AH106" s="24" t="s">
        <v>29</v>
      </c>
      <c r="AI106" s="24" t="s">
        <v>29</v>
      </c>
      <c r="AJ106" s="24" t="s">
        <v>29</v>
      </c>
      <c r="AK106" s="24" t="s">
        <v>29</v>
      </c>
      <c r="AL106" s="24" t="s">
        <v>29</v>
      </c>
      <c r="AM106" s="24" t="s">
        <v>29</v>
      </c>
      <c r="AN106" s="24" t="s">
        <v>29</v>
      </c>
      <c r="AO106" s="24" t="s">
        <v>29</v>
      </c>
      <c r="AP106" s="24" t="s">
        <v>29</v>
      </c>
      <c r="AQ106" s="24" t="s">
        <v>29</v>
      </c>
      <c r="AR106" s="24" t="s">
        <v>29</v>
      </c>
      <c r="AS106" s="24" t="s">
        <v>29</v>
      </c>
      <c r="AT106" s="24" t="s">
        <v>29</v>
      </c>
      <c r="AU106" s="24" t="s">
        <v>29</v>
      </c>
      <c r="AV106" s="24" t="s">
        <v>29</v>
      </c>
      <c r="AW106" s="24" t="s">
        <v>29</v>
      </c>
      <c r="AX106" s="24" t="s">
        <v>29</v>
      </c>
      <c r="AY106" s="24" t="s">
        <v>29</v>
      </c>
      <c r="AZ106" s="24" t="s">
        <v>29</v>
      </c>
      <c r="BA106" s="24" t="s">
        <v>29</v>
      </c>
      <c r="BB106" s="24" t="s">
        <v>29</v>
      </c>
      <c r="BC106" s="24" t="s">
        <v>29</v>
      </c>
      <c r="BD106" s="24" t="s">
        <v>29</v>
      </c>
      <c r="BE106" s="24" t="s">
        <v>29</v>
      </c>
      <c r="BF106" s="24" t="s">
        <v>29</v>
      </c>
      <c r="BG106" s="24" t="s">
        <v>29</v>
      </c>
      <c r="BH106" s="24" t="s">
        <v>29</v>
      </c>
      <c r="BI106" s="24" t="s">
        <v>29</v>
      </c>
      <c r="BJ106" s="24" t="s">
        <v>29</v>
      </c>
      <c r="BK106" s="24" t="s">
        <v>29</v>
      </c>
      <c r="BL106" s="24" t="s">
        <v>29</v>
      </c>
      <c r="BM106" s="24" t="s">
        <v>29</v>
      </c>
      <c r="BN106" s="24" t="s">
        <v>29</v>
      </c>
      <c r="BO106" s="24" t="s">
        <v>29</v>
      </c>
      <c r="BP106" s="24" t="s">
        <v>29</v>
      </c>
      <c r="BQ106" s="24" t="s">
        <v>29</v>
      </c>
      <c r="BR106" s="24" t="s">
        <v>29</v>
      </c>
      <c r="BS106" s="24" t="s">
        <v>29</v>
      </c>
      <c r="BT106" s="24" t="s">
        <v>29</v>
      </c>
      <c r="BU106" s="24" t="s">
        <v>29</v>
      </c>
      <c r="BV106" s="24" t="s">
        <v>29</v>
      </c>
      <c r="BW106" s="24" t="s">
        <v>29</v>
      </c>
      <c r="BX106" s="24" t="s">
        <v>29</v>
      </c>
      <c r="BY106" s="24" t="s">
        <v>29</v>
      </c>
      <c r="BZ106" s="24" t="s">
        <v>29</v>
      </c>
      <c r="CA106" s="24" t="s">
        <v>29</v>
      </c>
      <c r="CB106" s="24" t="s">
        <v>29</v>
      </c>
    </row>
    <row r="107" spans="2:80" s="1" customFormat="1" ht="13.9" customHeight="1">
      <c r="B107" s="57" t="str">
        <f>Roster_Selection_Men!AF159&amp;" " &amp; "JV1 "</f>
        <v xml:space="preserve">Milligan University JV1 </v>
      </c>
      <c r="C107" s="57" t="str">
        <f>Roster_Selection_Men!AH159</f>
        <v>15-169678</v>
      </c>
      <c r="D107" s="57" t="str">
        <f>Roster_Selection_Men!AI159</f>
        <v>Jameson Whaley</v>
      </c>
      <c r="E107" s="58"/>
      <c r="F107" s="1" t="str">
        <f>IF(ISERROR(Individual_Scores_Men_JV!E107), " ", IF(Individual_Scores_Men_JV!E107 = "Yes", "Yes", "  "))</f>
        <v xml:space="preserve">  </v>
      </c>
      <c r="G107" s="24" t="s">
        <v>29</v>
      </c>
      <c r="H107" s="24" t="s">
        <v>29</v>
      </c>
      <c r="I107" s="24" t="s">
        <v>29</v>
      </c>
      <c r="J107" s="24" t="s">
        <v>29</v>
      </c>
      <c r="K107" s="24" t="s">
        <v>29</v>
      </c>
      <c r="L107" s="24" t="s">
        <v>29</v>
      </c>
      <c r="M107" s="24" t="s">
        <v>29</v>
      </c>
      <c r="N107" s="24" t="s">
        <v>29</v>
      </c>
      <c r="O107" s="24" t="s">
        <v>29</v>
      </c>
      <c r="P107" s="24" t="s">
        <v>29</v>
      </c>
      <c r="Q107" s="24" t="s">
        <v>29</v>
      </c>
      <c r="R107" s="24" t="s">
        <v>29</v>
      </c>
      <c r="S107" s="24" t="s">
        <v>29</v>
      </c>
      <c r="T107" s="24" t="s">
        <v>29</v>
      </c>
      <c r="U107" s="24" t="s">
        <v>29</v>
      </c>
      <c r="V107" s="24" t="s">
        <v>29</v>
      </c>
      <c r="W107" s="24" t="s">
        <v>29</v>
      </c>
      <c r="X107" s="24" t="s">
        <v>29</v>
      </c>
      <c r="Y107" s="24" t="s">
        <v>29</v>
      </c>
      <c r="Z107" s="24" t="s">
        <v>29</v>
      </c>
      <c r="AA107" s="24" t="s">
        <v>29</v>
      </c>
      <c r="AB107" s="24" t="s">
        <v>29</v>
      </c>
      <c r="AC107" s="24" t="s">
        <v>29</v>
      </c>
      <c r="AD107" s="24" t="s">
        <v>29</v>
      </c>
      <c r="AE107" s="24" t="s">
        <v>29</v>
      </c>
      <c r="AF107" s="24" t="s">
        <v>29</v>
      </c>
      <c r="AG107" s="24" t="s">
        <v>29</v>
      </c>
      <c r="AH107" s="24" t="s">
        <v>29</v>
      </c>
      <c r="AI107" s="24" t="s">
        <v>29</v>
      </c>
      <c r="AJ107" s="24" t="s">
        <v>29</v>
      </c>
      <c r="AK107" s="24" t="s">
        <v>29</v>
      </c>
      <c r="AL107" s="24" t="s">
        <v>29</v>
      </c>
      <c r="AM107" s="24" t="s">
        <v>29</v>
      </c>
      <c r="AN107" s="24" t="s">
        <v>29</v>
      </c>
      <c r="AO107" s="24" t="s">
        <v>29</v>
      </c>
      <c r="AP107" s="24" t="s">
        <v>29</v>
      </c>
      <c r="AQ107" s="24" t="s">
        <v>29</v>
      </c>
      <c r="AR107" s="24" t="s">
        <v>29</v>
      </c>
      <c r="AS107" s="24" t="s">
        <v>29</v>
      </c>
      <c r="AT107" s="24" t="s">
        <v>29</v>
      </c>
      <c r="AU107" s="24" t="s">
        <v>29</v>
      </c>
      <c r="AV107" s="24" t="s">
        <v>29</v>
      </c>
      <c r="AW107" s="24" t="s">
        <v>29</v>
      </c>
      <c r="AX107" s="24" t="s">
        <v>29</v>
      </c>
      <c r="AY107" s="24" t="s">
        <v>29</v>
      </c>
      <c r="AZ107" s="24" t="s">
        <v>29</v>
      </c>
      <c r="BA107" s="24" t="s">
        <v>29</v>
      </c>
      <c r="BB107" s="24" t="s">
        <v>29</v>
      </c>
      <c r="BC107" s="24" t="s">
        <v>29</v>
      </c>
      <c r="BD107" s="24" t="s">
        <v>29</v>
      </c>
      <c r="BE107" s="24" t="s">
        <v>29</v>
      </c>
      <c r="BF107" s="24" t="s">
        <v>29</v>
      </c>
      <c r="BG107" s="24" t="s">
        <v>29</v>
      </c>
      <c r="BH107" s="24" t="s">
        <v>29</v>
      </c>
      <c r="BI107" s="24" t="s">
        <v>29</v>
      </c>
      <c r="BJ107" s="24" t="s">
        <v>29</v>
      </c>
      <c r="BK107" s="24" t="s">
        <v>29</v>
      </c>
      <c r="BL107" s="24" t="s">
        <v>29</v>
      </c>
      <c r="BM107" s="24" t="s">
        <v>29</v>
      </c>
      <c r="BN107" s="24" t="s">
        <v>29</v>
      </c>
      <c r="BO107" s="24" t="s">
        <v>29</v>
      </c>
      <c r="BP107" s="24" t="s">
        <v>29</v>
      </c>
      <c r="BQ107" s="24" t="s">
        <v>29</v>
      </c>
      <c r="BR107" s="24" t="s">
        <v>29</v>
      </c>
      <c r="BS107" s="24" t="s">
        <v>29</v>
      </c>
      <c r="BT107" s="24" t="s">
        <v>29</v>
      </c>
      <c r="BU107" s="24" t="s">
        <v>29</v>
      </c>
      <c r="BV107" s="24" t="s">
        <v>29</v>
      </c>
      <c r="BW107" s="24" t="s">
        <v>29</v>
      </c>
      <c r="BX107" s="24" t="s">
        <v>29</v>
      </c>
      <c r="BY107" s="24" t="s">
        <v>29</v>
      </c>
      <c r="BZ107" s="24" t="s">
        <v>29</v>
      </c>
      <c r="CA107" s="24" t="s">
        <v>29</v>
      </c>
      <c r="CB107" s="24" t="s">
        <v>29</v>
      </c>
    </row>
    <row r="108" spans="2:80" s="1" customFormat="1" ht="13.9" customHeight="1">
      <c r="B108" s="57" t="str">
        <f>Roster_Selection_Men!AF160&amp;" " &amp; "JV1 "</f>
        <v xml:space="preserve"> JV1 </v>
      </c>
      <c r="C108" s="57" t="str">
        <f>Roster_Selection_Men!AH160</f>
        <v/>
      </c>
      <c r="D108" s="57" t="str">
        <f>Roster_Selection_Men!AI160</f>
        <v/>
      </c>
      <c r="E108" s="58"/>
      <c r="F108" s="1" t="str">
        <f>IF(ISERROR(Individual_Scores_Men_JV!E108), " ", IF(Individual_Scores_Men_JV!E108 = "Yes", "Yes", "  "))</f>
        <v xml:space="preserve">  </v>
      </c>
      <c r="G108" s="24" t="s">
        <v>29</v>
      </c>
      <c r="H108" s="24" t="s">
        <v>29</v>
      </c>
      <c r="I108" s="24" t="s">
        <v>29</v>
      </c>
      <c r="J108" s="24" t="s">
        <v>29</v>
      </c>
      <c r="K108" s="24" t="s">
        <v>29</v>
      </c>
      <c r="L108" s="24" t="s">
        <v>29</v>
      </c>
      <c r="M108" s="24" t="s">
        <v>29</v>
      </c>
      <c r="N108" s="24" t="s">
        <v>29</v>
      </c>
      <c r="O108" s="24" t="s">
        <v>29</v>
      </c>
      <c r="P108" s="24" t="s">
        <v>29</v>
      </c>
      <c r="Q108" s="24" t="s">
        <v>29</v>
      </c>
      <c r="R108" s="24" t="s">
        <v>29</v>
      </c>
      <c r="S108" s="24" t="s">
        <v>29</v>
      </c>
      <c r="T108" s="24" t="s">
        <v>29</v>
      </c>
      <c r="U108" s="24" t="s">
        <v>29</v>
      </c>
      <c r="V108" s="24" t="s">
        <v>29</v>
      </c>
      <c r="W108" s="24" t="s">
        <v>29</v>
      </c>
      <c r="X108" s="24" t="s">
        <v>29</v>
      </c>
      <c r="Y108" s="24" t="s">
        <v>29</v>
      </c>
      <c r="Z108" s="24" t="s">
        <v>29</v>
      </c>
      <c r="AA108" s="24" t="s">
        <v>29</v>
      </c>
      <c r="AB108" s="24" t="s">
        <v>29</v>
      </c>
      <c r="AC108" s="24" t="s">
        <v>29</v>
      </c>
      <c r="AD108" s="24" t="s">
        <v>29</v>
      </c>
      <c r="AE108" s="24" t="s">
        <v>29</v>
      </c>
      <c r="AF108" s="24" t="s">
        <v>29</v>
      </c>
      <c r="AG108" s="24" t="s">
        <v>29</v>
      </c>
      <c r="AH108" s="24" t="s">
        <v>29</v>
      </c>
      <c r="AI108" s="24" t="s">
        <v>29</v>
      </c>
      <c r="AJ108" s="24" t="s">
        <v>29</v>
      </c>
      <c r="AK108" s="24" t="s">
        <v>29</v>
      </c>
      <c r="AL108" s="24" t="s">
        <v>29</v>
      </c>
      <c r="AM108" s="24" t="s">
        <v>29</v>
      </c>
      <c r="AN108" s="24" t="s">
        <v>29</v>
      </c>
      <c r="AO108" s="24" t="s">
        <v>29</v>
      </c>
      <c r="AP108" s="24" t="s">
        <v>29</v>
      </c>
      <c r="AQ108" s="24" t="s">
        <v>29</v>
      </c>
      <c r="AR108" s="24" t="s">
        <v>29</v>
      </c>
      <c r="AS108" s="24" t="s">
        <v>29</v>
      </c>
      <c r="AT108" s="24" t="s">
        <v>29</v>
      </c>
      <c r="AU108" s="24" t="s">
        <v>29</v>
      </c>
      <c r="AV108" s="24" t="s">
        <v>29</v>
      </c>
      <c r="AW108" s="24" t="s">
        <v>29</v>
      </c>
      <c r="AX108" s="24" t="s">
        <v>29</v>
      </c>
      <c r="AY108" s="24" t="s">
        <v>29</v>
      </c>
      <c r="AZ108" s="24" t="s">
        <v>29</v>
      </c>
      <c r="BA108" s="24" t="s">
        <v>29</v>
      </c>
      <c r="BB108" s="24" t="s">
        <v>29</v>
      </c>
      <c r="BC108" s="24" t="s">
        <v>29</v>
      </c>
      <c r="BD108" s="24" t="s">
        <v>29</v>
      </c>
      <c r="BE108" s="24" t="s">
        <v>29</v>
      </c>
      <c r="BF108" s="24" t="s">
        <v>29</v>
      </c>
      <c r="BG108" s="24" t="s">
        <v>29</v>
      </c>
      <c r="BH108" s="24" t="s">
        <v>29</v>
      </c>
      <c r="BI108" s="24" t="s">
        <v>29</v>
      </c>
      <c r="BJ108" s="24" t="s">
        <v>29</v>
      </c>
      <c r="BK108" s="24" t="s">
        <v>29</v>
      </c>
      <c r="BL108" s="24" t="s">
        <v>29</v>
      </c>
      <c r="BM108" s="24" t="s">
        <v>29</v>
      </c>
      <c r="BN108" s="24" t="s">
        <v>29</v>
      </c>
      <c r="BO108" s="24" t="s">
        <v>29</v>
      </c>
      <c r="BP108" s="24" t="s">
        <v>29</v>
      </c>
      <c r="BQ108" s="24" t="s">
        <v>29</v>
      </c>
      <c r="BR108" s="24" t="s">
        <v>29</v>
      </c>
      <c r="BS108" s="24" t="s">
        <v>29</v>
      </c>
      <c r="BT108" s="24" t="s">
        <v>29</v>
      </c>
      <c r="BU108" s="24" t="s">
        <v>29</v>
      </c>
      <c r="BV108" s="24" t="s">
        <v>29</v>
      </c>
      <c r="BW108" s="24" t="s">
        <v>29</v>
      </c>
      <c r="BX108" s="24" t="s">
        <v>29</v>
      </c>
      <c r="BY108" s="24" t="s">
        <v>29</v>
      </c>
      <c r="BZ108" s="24" t="s">
        <v>29</v>
      </c>
      <c r="CA108" s="24" t="s">
        <v>29</v>
      </c>
      <c r="CB108" s="24" t="s">
        <v>29</v>
      </c>
    </row>
    <row r="109" spans="2:80" s="1" customFormat="1" ht="13.9" customHeight="1">
      <c r="B109" s="57" t="str">
        <f>Roster_Selection_Men!AF161&amp;" " &amp; "JV1 "</f>
        <v xml:space="preserve"> JV1 </v>
      </c>
      <c r="C109" s="57" t="str">
        <f>Roster_Selection_Men!AH161</f>
        <v/>
      </c>
      <c r="D109" s="57" t="str">
        <f>Roster_Selection_Men!AI161</f>
        <v/>
      </c>
      <c r="E109" s="58"/>
      <c r="F109" s="1" t="str">
        <f>IF(ISERROR(Individual_Scores_Men_JV!E109), " ", IF(Individual_Scores_Men_JV!E109 = "Yes", "Yes", "  "))</f>
        <v xml:space="preserve">  </v>
      </c>
      <c r="G109" s="24" t="s">
        <v>29</v>
      </c>
      <c r="H109" s="24" t="s">
        <v>29</v>
      </c>
      <c r="I109" s="24" t="s">
        <v>29</v>
      </c>
      <c r="J109" s="24" t="s">
        <v>29</v>
      </c>
      <c r="K109" s="24" t="s">
        <v>29</v>
      </c>
      <c r="L109" s="24" t="s">
        <v>29</v>
      </c>
      <c r="M109" s="24" t="s">
        <v>29</v>
      </c>
      <c r="N109" s="24" t="s">
        <v>29</v>
      </c>
      <c r="O109" s="24" t="s">
        <v>29</v>
      </c>
      <c r="P109" s="24" t="s">
        <v>29</v>
      </c>
      <c r="Q109" s="24" t="s">
        <v>29</v>
      </c>
      <c r="R109" s="24" t="s">
        <v>29</v>
      </c>
      <c r="S109" s="24" t="s">
        <v>29</v>
      </c>
      <c r="T109" s="24" t="s">
        <v>29</v>
      </c>
      <c r="U109" s="24" t="s">
        <v>29</v>
      </c>
      <c r="V109" s="24" t="s">
        <v>29</v>
      </c>
      <c r="W109" s="24" t="s">
        <v>29</v>
      </c>
      <c r="X109" s="24" t="s">
        <v>29</v>
      </c>
      <c r="Y109" s="24" t="s">
        <v>29</v>
      </c>
      <c r="Z109" s="24" t="s">
        <v>29</v>
      </c>
      <c r="AA109" s="24" t="s">
        <v>29</v>
      </c>
      <c r="AB109" s="24" t="s">
        <v>29</v>
      </c>
      <c r="AC109" s="24" t="s">
        <v>29</v>
      </c>
      <c r="AD109" s="24" t="s">
        <v>29</v>
      </c>
      <c r="AE109" s="24" t="s">
        <v>29</v>
      </c>
      <c r="AF109" s="24" t="s">
        <v>29</v>
      </c>
      <c r="AG109" s="24" t="s">
        <v>29</v>
      </c>
      <c r="AH109" s="24" t="s">
        <v>29</v>
      </c>
      <c r="AI109" s="24" t="s">
        <v>29</v>
      </c>
      <c r="AJ109" s="24" t="s">
        <v>29</v>
      </c>
      <c r="AK109" s="24" t="s">
        <v>29</v>
      </c>
      <c r="AL109" s="24" t="s">
        <v>29</v>
      </c>
      <c r="AM109" s="24" t="s">
        <v>29</v>
      </c>
      <c r="AN109" s="24" t="s">
        <v>29</v>
      </c>
      <c r="AO109" s="24" t="s">
        <v>29</v>
      </c>
      <c r="AP109" s="24" t="s">
        <v>29</v>
      </c>
      <c r="AQ109" s="24" t="s">
        <v>29</v>
      </c>
      <c r="AR109" s="24" t="s">
        <v>29</v>
      </c>
      <c r="AS109" s="24" t="s">
        <v>29</v>
      </c>
      <c r="AT109" s="24" t="s">
        <v>29</v>
      </c>
      <c r="AU109" s="24" t="s">
        <v>29</v>
      </c>
      <c r="AV109" s="24" t="s">
        <v>29</v>
      </c>
      <c r="AW109" s="24" t="s">
        <v>29</v>
      </c>
      <c r="AX109" s="24" t="s">
        <v>29</v>
      </c>
      <c r="AY109" s="24" t="s">
        <v>29</v>
      </c>
      <c r="AZ109" s="24" t="s">
        <v>29</v>
      </c>
      <c r="BA109" s="24" t="s">
        <v>29</v>
      </c>
      <c r="BB109" s="24" t="s">
        <v>29</v>
      </c>
      <c r="BC109" s="24" t="s">
        <v>29</v>
      </c>
      <c r="BD109" s="24" t="s">
        <v>29</v>
      </c>
      <c r="BE109" s="24" t="s">
        <v>29</v>
      </c>
      <c r="BF109" s="24" t="s">
        <v>29</v>
      </c>
      <c r="BG109" s="24" t="s">
        <v>29</v>
      </c>
      <c r="BH109" s="24" t="s">
        <v>29</v>
      </c>
      <c r="BI109" s="24" t="s">
        <v>29</v>
      </c>
      <c r="BJ109" s="24" t="s">
        <v>29</v>
      </c>
      <c r="BK109" s="24" t="s">
        <v>29</v>
      </c>
      <c r="BL109" s="24" t="s">
        <v>29</v>
      </c>
      <c r="BM109" s="24" t="s">
        <v>29</v>
      </c>
      <c r="BN109" s="24" t="s">
        <v>29</v>
      </c>
      <c r="BO109" s="24" t="s">
        <v>29</v>
      </c>
      <c r="BP109" s="24" t="s">
        <v>29</v>
      </c>
      <c r="BQ109" s="24" t="s">
        <v>29</v>
      </c>
      <c r="BR109" s="24" t="s">
        <v>29</v>
      </c>
      <c r="BS109" s="24" t="s">
        <v>29</v>
      </c>
      <c r="BT109" s="24" t="s">
        <v>29</v>
      </c>
      <c r="BU109" s="24" t="s">
        <v>29</v>
      </c>
      <c r="BV109" s="24" t="s">
        <v>29</v>
      </c>
      <c r="BW109" s="24" t="s">
        <v>29</v>
      </c>
      <c r="BX109" s="24" t="s">
        <v>29</v>
      </c>
      <c r="BY109" s="24" t="s">
        <v>29</v>
      </c>
      <c r="BZ109" s="24" t="s">
        <v>29</v>
      </c>
      <c r="CA109" s="24" t="s">
        <v>29</v>
      </c>
      <c r="CB109" s="24" t="s">
        <v>29</v>
      </c>
    </row>
    <row r="110" spans="2:80" s="1" customFormat="1" ht="13.9" customHeight="1">
      <c r="B110" s="57" t="str">
        <f>Roster_Selection_Men!AF162&amp;" " &amp; "JV1 "</f>
        <v xml:space="preserve"> JV1 </v>
      </c>
      <c r="C110" s="57" t="str">
        <f>Roster_Selection_Men!AH162</f>
        <v/>
      </c>
      <c r="D110" s="57" t="str">
        <f>Roster_Selection_Men!AI162</f>
        <v/>
      </c>
      <c r="E110" s="58"/>
      <c r="F110" s="1" t="str">
        <f>IF(ISERROR(Individual_Scores_Men_JV!E110), " ", IF(Individual_Scores_Men_JV!E110 = "Yes", "Yes", "  "))</f>
        <v xml:space="preserve">  </v>
      </c>
      <c r="G110" s="24" t="s">
        <v>29</v>
      </c>
      <c r="H110" s="24" t="s">
        <v>29</v>
      </c>
      <c r="I110" s="24" t="s">
        <v>29</v>
      </c>
      <c r="J110" s="24" t="s">
        <v>29</v>
      </c>
      <c r="K110" s="24" t="s">
        <v>29</v>
      </c>
      <c r="L110" s="24" t="s">
        <v>29</v>
      </c>
      <c r="M110" s="24" t="s">
        <v>29</v>
      </c>
      <c r="N110" s="24" t="s">
        <v>29</v>
      </c>
      <c r="O110" s="24" t="s">
        <v>29</v>
      </c>
      <c r="P110" s="24" t="s">
        <v>29</v>
      </c>
      <c r="Q110" s="24" t="s">
        <v>29</v>
      </c>
      <c r="R110" s="24" t="s">
        <v>29</v>
      </c>
      <c r="S110" s="24" t="s">
        <v>29</v>
      </c>
      <c r="T110" s="24" t="s">
        <v>29</v>
      </c>
      <c r="U110" s="24" t="s">
        <v>29</v>
      </c>
      <c r="V110" s="24" t="s">
        <v>29</v>
      </c>
      <c r="W110" s="24" t="s">
        <v>29</v>
      </c>
      <c r="X110" s="24" t="s">
        <v>29</v>
      </c>
      <c r="Y110" s="24" t="s">
        <v>29</v>
      </c>
      <c r="Z110" s="24" t="s">
        <v>29</v>
      </c>
      <c r="AA110" s="24" t="s">
        <v>29</v>
      </c>
      <c r="AB110" s="24" t="s">
        <v>29</v>
      </c>
      <c r="AC110" s="24" t="s">
        <v>29</v>
      </c>
      <c r="AD110" s="24" t="s">
        <v>29</v>
      </c>
      <c r="AE110" s="24" t="s">
        <v>29</v>
      </c>
      <c r="AF110" s="24" t="s">
        <v>29</v>
      </c>
      <c r="AG110" s="24" t="s">
        <v>29</v>
      </c>
      <c r="AH110" s="24" t="s">
        <v>29</v>
      </c>
      <c r="AI110" s="24" t="s">
        <v>29</v>
      </c>
      <c r="AJ110" s="24" t="s">
        <v>29</v>
      </c>
      <c r="AK110" s="24" t="s">
        <v>29</v>
      </c>
      <c r="AL110" s="24" t="s">
        <v>29</v>
      </c>
      <c r="AM110" s="24" t="s">
        <v>29</v>
      </c>
      <c r="AN110" s="24" t="s">
        <v>29</v>
      </c>
      <c r="AO110" s="24" t="s">
        <v>29</v>
      </c>
      <c r="AP110" s="24" t="s">
        <v>29</v>
      </c>
      <c r="AQ110" s="24" t="s">
        <v>29</v>
      </c>
      <c r="AR110" s="24" t="s">
        <v>29</v>
      </c>
      <c r="AS110" s="24" t="s">
        <v>29</v>
      </c>
      <c r="AT110" s="24" t="s">
        <v>29</v>
      </c>
      <c r="AU110" s="24" t="s">
        <v>29</v>
      </c>
      <c r="AV110" s="24" t="s">
        <v>29</v>
      </c>
      <c r="AW110" s="24" t="s">
        <v>29</v>
      </c>
      <c r="AX110" s="24" t="s">
        <v>29</v>
      </c>
      <c r="AY110" s="24" t="s">
        <v>29</v>
      </c>
      <c r="AZ110" s="24" t="s">
        <v>29</v>
      </c>
      <c r="BA110" s="24" t="s">
        <v>29</v>
      </c>
      <c r="BB110" s="24" t="s">
        <v>29</v>
      </c>
      <c r="BC110" s="24" t="s">
        <v>29</v>
      </c>
      <c r="BD110" s="24" t="s">
        <v>29</v>
      </c>
      <c r="BE110" s="24" t="s">
        <v>29</v>
      </c>
      <c r="BF110" s="24" t="s">
        <v>29</v>
      </c>
      <c r="BG110" s="24" t="s">
        <v>29</v>
      </c>
      <c r="BH110" s="24" t="s">
        <v>29</v>
      </c>
      <c r="BI110" s="24" t="s">
        <v>29</v>
      </c>
      <c r="BJ110" s="24" t="s">
        <v>29</v>
      </c>
      <c r="BK110" s="24" t="s">
        <v>29</v>
      </c>
      <c r="BL110" s="24" t="s">
        <v>29</v>
      </c>
      <c r="BM110" s="24" t="s">
        <v>29</v>
      </c>
      <c r="BN110" s="24" t="s">
        <v>29</v>
      </c>
      <c r="BO110" s="24" t="s">
        <v>29</v>
      </c>
      <c r="BP110" s="24" t="s">
        <v>29</v>
      </c>
      <c r="BQ110" s="24" t="s">
        <v>29</v>
      </c>
      <c r="BR110" s="24" t="s">
        <v>29</v>
      </c>
      <c r="BS110" s="24" t="s">
        <v>29</v>
      </c>
      <c r="BT110" s="24" t="s">
        <v>29</v>
      </c>
      <c r="BU110" s="24" t="s">
        <v>29</v>
      </c>
      <c r="BV110" s="24" t="s">
        <v>29</v>
      </c>
      <c r="BW110" s="24" t="s">
        <v>29</v>
      </c>
      <c r="BX110" s="24" t="s">
        <v>29</v>
      </c>
      <c r="BY110" s="24" t="s">
        <v>29</v>
      </c>
      <c r="BZ110" s="24" t="s">
        <v>29</v>
      </c>
      <c r="CA110" s="24" t="s">
        <v>29</v>
      </c>
      <c r="CB110" s="24" t="s">
        <v>29</v>
      </c>
    </row>
    <row r="111" spans="2:80" s="1" customFormat="1" ht="13.9" customHeight="1">
      <c r="B111" s="57" t="s">
        <v>789</v>
      </c>
      <c r="C111" s="59" t="str">
        <f>Individual_Scores_Men_JV!C111</f>
        <v/>
      </c>
      <c r="D111" s="60" t="str">
        <f>Individual_Scores_Men_JV!D111</f>
        <v/>
      </c>
      <c r="E111" s="58"/>
      <c r="F111" s="13"/>
      <c r="G111" s="24" t="s">
        <v>29</v>
      </c>
      <c r="H111" s="24" t="s">
        <v>29</v>
      </c>
      <c r="I111" s="24" t="s">
        <v>29</v>
      </c>
      <c r="J111" s="24" t="s">
        <v>29</v>
      </c>
      <c r="K111" s="24" t="s">
        <v>29</v>
      </c>
      <c r="L111" s="24" t="s">
        <v>29</v>
      </c>
      <c r="M111" s="24" t="s">
        <v>29</v>
      </c>
      <c r="N111" s="24" t="s">
        <v>29</v>
      </c>
      <c r="O111" s="24" t="s">
        <v>29</v>
      </c>
      <c r="P111" s="24" t="s">
        <v>29</v>
      </c>
      <c r="Q111" s="24" t="s">
        <v>29</v>
      </c>
      <c r="R111" s="24" t="s">
        <v>29</v>
      </c>
      <c r="S111" s="24" t="s">
        <v>29</v>
      </c>
      <c r="T111" s="24" t="s">
        <v>29</v>
      </c>
      <c r="U111" s="24" t="s">
        <v>29</v>
      </c>
      <c r="V111" s="24" t="s">
        <v>29</v>
      </c>
      <c r="W111" s="24" t="s">
        <v>29</v>
      </c>
      <c r="X111" s="24" t="s">
        <v>29</v>
      </c>
      <c r="Y111" s="24" t="s">
        <v>29</v>
      </c>
      <c r="Z111" s="24" t="s">
        <v>29</v>
      </c>
      <c r="AA111" s="24" t="s">
        <v>29</v>
      </c>
      <c r="AB111" s="24" t="s">
        <v>29</v>
      </c>
      <c r="AC111" s="24" t="s">
        <v>29</v>
      </c>
      <c r="AD111" s="24" t="s">
        <v>29</v>
      </c>
      <c r="AE111" s="24" t="s">
        <v>29</v>
      </c>
      <c r="AF111" s="24" t="s">
        <v>29</v>
      </c>
      <c r="AG111" s="24" t="s">
        <v>29</v>
      </c>
      <c r="AH111" s="24" t="s">
        <v>29</v>
      </c>
      <c r="AI111" s="24" t="s">
        <v>29</v>
      </c>
      <c r="AJ111" s="24" t="s">
        <v>29</v>
      </c>
      <c r="AK111" s="24" t="s">
        <v>29</v>
      </c>
      <c r="AL111" s="24" t="s">
        <v>29</v>
      </c>
      <c r="AM111" s="24" t="s">
        <v>29</v>
      </c>
      <c r="AN111" s="24" t="s">
        <v>29</v>
      </c>
      <c r="AO111" s="24" t="s">
        <v>29</v>
      </c>
      <c r="AP111" s="24" t="s">
        <v>29</v>
      </c>
      <c r="AQ111" s="24" t="s">
        <v>29</v>
      </c>
      <c r="AR111" s="24" t="s">
        <v>29</v>
      </c>
      <c r="AS111" s="24" t="s">
        <v>29</v>
      </c>
      <c r="AT111" s="24" t="s">
        <v>29</v>
      </c>
      <c r="AU111" s="24" t="s">
        <v>29</v>
      </c>
      <c r="AV111" s="24" t="s">
        <v>29</v>
      </c>
      <c r="AW111" s="24" t="s">
        <v>29</v>
      </c>
      <c r="AX111" s="24" t="s">
        <v>29</v>
      </c>
      <c r="AY111" s="24" t="s">
        <v>29</v>
      </c>
      <c r="AZ111" s="24" t="s">
        <v>29</v>
      </c>
      <c r="BA111" s="24" t="s">
        <v>29</v>
      </c>
      <c r="BB111" s="24" t="s">
        <v>29</v>
      </c>
      <c r="BC111" s="24" t="s">
        <v>29</v>
      </c>
      <c r="BD111" s="24" t="s">
        <v>29</v>
      </c>
      <c r="BE111" s="24" t="s">
        <v>29</v>
      </c>
      <c r="BF111" s="24" t="s">
        <v>29</v>
      </c>
      <c r="BG111" s="24" t="s">
        <v>29</v>
      </c>
      <c r="BH111" s="24" t="s">
        <v>29</v>
      </c>
      <c r="BI111" s="24" t="s">
        <v>29</v>
      </c>
      <c r="BJ111" s="24" t="s">
        <v>29</v>
      </c>
      <c r="BK111" s="24" t="s">
        <v>29</v>
      </c>
      <c r="BL111" s="24" t="s">
        <v>29</v>
      </c>
      <c r="BM111" s="24" t="s">
        <v>29</v>
      </c>
      <c r="BN111" s="24" t="s">
        <v>29</v>
      </c>
      <c r="BO111" s="24" t="s">
        <v>29</v>
      </c>
      <c r="BP111" s="24" t="s">
        <v>29</v>
      </c>
      <c r="BQ111" s="24" t="s">
        <v>29</v>
      </c>
      <c r="BR111" s="24" t="s">
        <v>29</v>
      </c>
      <c r="BS111" s="24" t="s">
        <v>29</v>
      </c>
      <c r="BT111" s="24" t="s">
        <v>29</v>
      </c>
      <c r="BU111" s="24" t="s">
        <v>29</v>
      </c>
      <c r="BV111" s="24" t="s">
        <v>29</v>
      </c>
      <c r="BW111" s="24" t="s">
        <v>29</v>
      </c>
      <c r="BX111" s="24" t="s">
        <v>29</v>
      </c>
      <c r="BY111" s="24" t="s">
        <v>29</v>
      </c>
      <c r="BZ111" s="24" t="s">
        <v>29</v>
      </c>
      <c r="CA111" s="24" t="s">
        <v>29</v>
      </c>
      <c r="CB111" s="24" t="s">
        <v>29</v>
      </c>
    </row>
    <row r="112" spans="2:80" s="1" customFormat="1" ht="13.9" customHeight="1">
      <c r="B112" s="57" t="s">
        <v>789</v>
      </c>
      <c r="C112" s="59" t="str">
        <f>Individual_Scores_Men_JV!C112</f>
        <v/>
      </c>
      <c r="D112" s="60" t="str">
        <f>Individual_Scores_Men_JV!D112</f>
        <v/>
      </c>
      <c r="E112" s="58"/>
      <c r="F112" s="13"/>
      <c r="G112" s="24" t="s">
        <v>29</v>
      </c>
      <c r="H112" s="24" t="s">
        <v>29</v>
      </c>
      <c r="I112" s="24" t="s">
        <v>29</v>
      </c>
      <c r="J112" s="24" t="s">
        <v>29</v>
      </c>
      <c r="K112" s="24" t="s">
        <v>29</v>
      </c>
      <c r="L112" s="24" t="s">
        <v>29</v>
      </c>
      <c r="M112" s="24" t="s">
        <v>29</v>
      </c>
      <c r="N112" s="24" t="s">
        <v>29</v>
      </c>
      <c r="O112" s="24" t="s">
        <v>29</v>
      </c>
      <c r="P112" s="24" t="s">
        <v>29</v>
      </c>
      <c r="Q112" s="24" t="s">
        <v>29</v>
      </c>
      <c r="R112" s="24" t="s">
        <v>29</v>
      </c>
      <c r="S112" s="24" t="s">
        <v>29</v>
      </c>
      <c r="T112" s="24" t="s">
        <v>29</v>
      </c>
      <c r="U112" s="24" t="s">
        <v>29</v>
      </c>
      <c r="V112" s="24" t="s">
        <v>29</v>
      </c>
      <c r="W112" s="24" t="s">
        <v>29</v>
      </c>
      <c r="X112" s="24" t="s">
        <v>29</v>
      </c>
      <c r="Y112" s="24" t="s">
        <v>29</v>
      </c>
      <c r="Z112" s="24" t="s">
        <v>29</v>
      </c>
      <c r="AA112" s="24" t="s">
        <v>29</v>
      </c>
      <c r="AB112" s="24" t="s">
        <v>29</v>
      </c>
      <c r="AC112" s="24" t="s">
        <v>29</v>
      </c>
      <c r="AD112" s="24" t="s">
        <v>29</v>
      </c>
      <c r="AE112" s="24" t="s">
        <v>29</v>
      </c>
      <c r="AF112" s="24" t="s">
        <v>29</v>
      </c>
      <c r="AG112" s="24" t="s">
        <v>29</v>
      </c>
      <c r="AH112" s="24" t="s">
        <v>29</v>
      </c>
      <c r="AI112" s="24" t="s">
        <v>29</v>
      </c>
      <c r="AJ112" s="24" t="s">
        <v>29</v>
      </c>
      <c r="AK112" s="24" t="s">
        <v>29</v>
      </c>
      <c r="AL112" s="24" t="s">
        <v>29</v>
      </c>
      <c r="AM112" s="24" t="s">
        <v>29</v>
      </c>
      <c r="AN112" s="24" t="s">
        <v>29</v>
      </c>
      <c r="AO112" s="24" t="s">
        <v>29</v>
      </c>
      <c r="AP112" s="24" t="s">
        <v>29</v>
      </c>
      <c r="AQ112" s="24" t="s">
        <v>29</v>
      </c>
      <c r="AR112" s="24" t="s">
        <v>29</v>
      </c>
      <c r="AS112" s="24" t="s">
        <v>29</v>
      </c>
      <c r="AT112" s="24" t="s">
        <v>29</v>
      </c>
      <c r="AU112" s="24" t="s">
        <v>29</v>
      </c>
      <c r="AV112" s="24" t="s">
        <v>29</v>
      </c>
      <c r="AW112" s="24" t="s">
        <v>29</v>
      </c>
      <c r="AX112" s="24" t="s">
        <v>29</v>
      </c>
      <c r="AY112" s="24" t="s">
        <v>29</v>
      </c>
      <c r="AZ112" s="24" t="s">
        <v>29</v>
      </c>
      <c r="BA112" s="24" t="s">
        <v>29</v>
      </c>
      <c r="BB112" s="24" t="s">
        <v>29</v>
      </c>
      <c r="BC112" s="24" t="s">
        <v>29</v>
      </c>
      <c r="BD112" s="24" t="s">
        <v>29</v>
      </c>
      <c r="BE112" s="24" t="s">
        <v>29</v>
      </c>
      <c r="BF112" s="24" t="s">
        <v>29</v>
      </c>
      <c r="BG112" s="24" t="s">
        <v>29</v>
      </c>
      <c r="BH112" s="24" t="s">
        <v>29</v>
      </c>
      <c r="BI112" s="24" t="s">
        <v>29</v>
      </c>
      <c r="BJ112" s="24" t="s">
        <v>29</v>
      </c>
      <c r="BK112" s="24" t="s">
        <v>29</v>
      </c>
      <c r="BL112" s="24" t="s">
        <v>29</v>
      </c>
      <c r="BM112" s="24" t="s">
        <v>29</v>
      </c>
      <c r="BN112" s="24" t="s">
        <v>29</v>
      </c>
      <c r="BO112" s="24" t="s">
        <v>29</v>
      </c>
      <c r="BP112" s="24" t="s">
        <v>29</v>
      </c>
      <c r="BQ112" s="24" t="s">
        <v>29</v>
      </c>
      <c r="BR112" s="24" t="s">
        <v>29</v>
      </c>
      <c r="BS112" s="24" t="s">
        <v>29</v>
      </c>
      <c r="BT112" s="24" t="s">
        <v>29</v>
      </c>
      <c r="BU112" s="24" t="s">
        <v>29</v>
      </c>
      <c r="BV112" s="24" t="s">
        <v>29</v>
      </c>
      <c r="BW112" s="24" t="s">
        <v>29</v>
      </c>
      <c r="BX112" s="24" t="s">
        <v>29</v>
      </c>
      <c r="BY112" s="24" t="s">
        <v>29</v>
      </c>
      <c r="BZ112" s="24" t="s">
        <v>29</v>
      </c>
      <c r="CA112" s="24" t="s">
        <v>29</v>
      </c>
      <c r="CB112" s="24" t="s">
        <v>29</v>
      </c>
    </row>
    <row r="113" spans="2:80" s="1" customFormat="1" ht="13.9" customHeight="1">
      <c r="B113" s="57" t="s">
        <v>789</v>
      </c>
      <c r="C113" s="59" t="str">
        <f>Individual_Scores_Men_JV!C113</f>
        <v/>
      </c>
      <c r="D113" s="60" t="str">
        <f>Individual_Scores_Men_JV!D113</f>
        <v/>
      </c>
      <c r="E113" s="58"/>
      <c r="F113" s="13"/>
      <c r="G113" s="24" t="s">
        <v>29</v>
      </c>
      <c r="H113" s="24" t="s">
        <v>29</v>
      </c>
      <c r="I113" s="24" t="s">
        <v>29</v>
      </c>
      <c r="J113" s="24" t="s">
        <v>29</v>
      </c>
      <c r="K113" s="24" t="s">
        <v>29</v>
      </c>
      <c r="L113" s="24" t="s">
        <v>29</v>
      </c>
      <c r="M113" s="24" t="s">
        <v>29</v>
      </c>
      <c r="N113" s="24" t="s">
        <v>29</v>
      </c>
      <c r="O113" s="24" t="s">
        <v>29</v>
      </c>
      <c r="P113" s="24" t="s">
        <v>29</v>
      </c>
      <c r="Q113" s="24" t="s">
        <v>29</v>
      </c>
      <c r="R113" s="24" t="s">
        <v>29</v>
      </c>
      <c r="S113" s="24" t="s">
        <v>29</v>
      </c>
      <c r="T113" s="24" t="s">
        <v>29</v>
      </c>
      <c r="U113" s="24" t="s">
        <v>29</v>
      </c>
      <c r="V113" s="24" t="s">
        <v>29</v>
      </c>
      <c r="W113" s="24" t="s">
        <v>29</v>
      </c>
      <c r="X113" s="24" t="s">
        <v>29</v>
      </c>
      <c r="Y113" s="24" t="s">
        <v>29</v>
      </c>
      <c r="Z113" s="24" t="s">
        <v>29</v>
      </c>
      <c r="AA113" s="24" t="s">
        <v>29</v>
      </c>
      <c r="AB113" s="24" t="s">
        <v>29</v>
      </c>
      <c r="AC113" s="24" t="s">
        <v>29</v>
      </c>
      <c r="AD113" s="24" t="s">
        <v>29</v>
      </c>
      <c r="AE113" s="24" t="s">
        <v>29</v>
      </c>
      <c r="AF113" s="24" t="s">
        <v>29</v>
      </c>
      <c r="AG113" s="24" t="s">
        <v>29</v>
      </c>
      <c r="AH113" s="24" t="s">
        <v>29</v>
      </c>
      <c r="AI113" s="24" t="s">
        <v>29</v>
      </c>
      <c r="AJ113" s="24" t="s">
        <v>29</v>
      </c>
      <c r="AK113" s="24" t="s">
        <v>29</v>
      </c>
      <c r="AL113" s="24" t="s">
        <v>29</v>
      </c>
      <c r="AM113" s="24" t="s">
        <v>29</v>
      </c>
      <c r="AN113" s="24" t="s">
        <v>29</v>
      </c>
      <c r="AO113" s="24" t="s">
        <v>29</v>
      </c>
      <c r="AP113" s="24" t="s">
        <v>29</v>
      </c>
      <c r="AQ113" s="24" t="s">
        <v>29</v>
      </c>
      <c r="AR113" s="24" t="s">
        <v>29</v>
      </c>
      <c r="AS113" s="24" t="s">
        <v>29</v>
      </c>
      <c r="AT113" s="24" t="s">
        <v>29</v>
      </c>
      <c r="AU113" s="24" t="s">
        <v>29</v>
      </c>
      <c r="AV113" s="24" t="s">
        <v>29</v>
      </c>
      <c r="AW113" s="24" t="s">
        <v>29</v>
      </c>
      <c r="AX113" s="24" t="s">
        <v>29</v>
      </c>
      <c r="AY113" s="24" t="s">
        <v>29</v>
      </c>
      <c r="AZ113" s="24" t="s">
        <v>29</v>
      </c>
      <c r="BA113" s="24" t="s">
        <v>29</v>
      </c>
      <c r="BB113" s="24" t="s">
        <v>29</v>
      </c>
      <c r="BC113" s="24" t="s">
        <v>29</v>
      </c>
      <c r="BD113" s="24" t="s">
        <v>29</v>
      </c>
      <c r="BE113" s="24" t="s">
        <v>29</v>
      </c>
      <c r="BF113" s="24" t="s">
        <v>29</v>
      </c>
      <c r="BG113" s="24" t="s">
        <v>29</v>
      </c>
      <c r="BH113" s="24" t="s">
        <v>29</v>
      </c>
      <c r="BI113" s="24" t="s">
        <v>29</v>
      </c>
      <c r="BJ113" s="24" t="s">
        <v>29</v>
      </c>
      <c r="BK113" s="24" t="s">
        <v>29</v>
      </c>
      <c r="BL113" s="24" t="s">
        <v>29</v>
      </c>
      <c r="BM113" s="24" t="s">
        <v>29</v>
      </c>
      <c r="BN113" s="24" t="s">
        <v>29</v>
      </c>
      <c r="BO113" s="24" t="s">
        <v>29</v>
      </c>
      <c r="BP113" s="24" t="s">
        <v>29</v>
      </c>
      <c r="BQ113" s="24" t="s">
        <v>29</v>
      </c>
      <c r="BR113" s="24" t="s">
        <v>29</v>
      </c>
      <c r="BS113" s="24" t="s">
        <v>29</v>
      </c>
      <c r="BT113" s="24" t="s">
        <v>29</v>
      </c>
      <c r="BU113" s="24" t="s">
        <v>29</v>
      </c>
      <c r="BV113" s="24" t="s">
        <v>29</v>
      </c>
      <c r="BW113" s="24" t="s">
        <v>29</v>
      </c>
      <c r="BX113" s="24" t="s">
        <v>29</v>
      </c>
      <c r="BY113" s="24" t="s">
        <v>29</v>
      </c>
      <c r="BZ113" s="24" t="s">
        <v>29</v>
      </c>
      <c r="CA113" s="24" t="s">
        <v>29</v>
      </c>
      <c r="CB113" s="24" t="s">
        <v>29</v>
      </c>
    </row>
    <row r="114" spans="2:80" s="1" customFormat="1" ht="13.9" customHeight="1">
      <c r="B114" s="57" t="s">
        <v>29</v>
      </c>
      <c r="C114" s="57" t="s">
        <v>29</v>
      </c>
      <c r="D114" s="57" t="s">
        <v>29</v>
      </c>
      <c r="E114" s="61"/>
      <c r="G114" s="24" t="s">
        <v>29</v>
      </c>
      <c r="H114" s="24" t="s">
        <v>29</v>
      </c>
      <c r="I114" s="24" t="s">
        <v>29</v>
      </c>
      <c r="J114" s="24" t="s">
        <v>29</v>
      </c>
      <c r="K114" s="24" t="s">
        <v>29</v>
      </c>
      <c r="L114" s="24" t="s">
        <v>29</v>
      </c>
      <c r="M114" s="24" t="s">
        <v>29</v>
      </c>
      <c r="N114" s="24" t="s">
        <v>29</v>
      </c>
      <c r="O114" s="24" t="s">
        <v>29</v>
      </c>
      <c r="P114" s="24" t="s">
        <v>29</v>
      </c>
      <c r="Q114" s="24" t="s">
        <v>29</v>
      </c>
      <c r="R114" s="24" t="s">
        <v>29</v>
      </c>
      <c r="S114" s="24" t="s">
        <v>29</v>
      </c>
      <c r="T114" s="24" t="s">
        <v>29</v>
      </c>
      <c r="U114" s="24" t="s">
        <v>29</v>
      </c>
      <c r="V114" s="24" t="s">
        <v>29</v>
      </c>
      <c r="W114" s="24" t="s">
        <v>29</v>
      </c>
      <c r="X114" s="24" t="s">
        <v>29</v>
      </c>
      <c r="Y114" s="24" t="s">
        <v>29</v>
      </c>
      <c r="Z114" s="24" t="s">
        <v>29</v>
      </c>
      <c r="AA114" s="24" t="s">
        <v>29</v>
      </c>
      <c r="AB114" s="24" t="s">
        <v>29</v>
      </c>
      <c r="AC114" s="24" t="s">
        <v>29</v>
      </c>
      <c r="AD114" s="24" t="s">
        <v>29</v>
      </c>
      <c r="AE114" s="24" t="s">
        <v>29</v>
      </c>
      <c r="AF114" s="24" t="s">
        <v>29</v>
      </c>
      <c r="AG114" s="24" t="s">
        <v>29</v>
      </c>
      <c r="AH114" s="24" t="s">
        <v>29</v>
      </c>
      <c r="AI114" s="24" t="s">
        <v>29</v>
      </c>
      <c r="AJ114" s="24" t="s">
        <v>29</v>
      </c>
      <c r="AK114" s="24" t="s">
        <v>29</v>
      </c>
      <c r="AL114" s="24" t="s">
        <v>29</v>
      </c>
      <c r="AM114" s="24" t="s">
        <v>29</v>
      </c>
      <c r="AN114" s="24" t="s">
        <v>29</v>
      </c>
      <c r="AO114" s="24" t="s">
        <v>29</v>
      </c>
      <c r="AP114" s="24" t="s">
        <v>29</v>
      </c>
      <c r="AQ114" s="24" t="s">
        <v>29</v>
      </c>
      <c r="AR114" s="24" t="s">
        <v>29</v>
      </c>
      <c r="AS114" s="24" t="s">
        <v>29</v>
      </c>
      <c r="AT114" s="24" t="s">
        <v>29</v>
      </c>
      <c r="AU114" s="24" t="s">
        <v>29</v>
      </c>
      <c r="AV114" s="24" t="s">
        <v>29</v>
      </c>
      <c r="AW114" s="24" t="s">
        <v>29</v>
      </c>
      <c r="AX114" s="24" t="s">
        <v>29</v>
      </c>
      <c r="AY114" s="24" t="s">
        <v>29</v>
      </c>
      <c r="AZ114" s="24" t="s">
        <v>29</v>
      </c>
      <c r="BA114" s="24" t="s">
        <v>29</v>
      </c>
      <c r="BB114" s="24" t="s">
        <v>29</v>
      </c>
      <c r="BC114" s="24" t="s">
        <v>29</v>
      </c>
      <c r="BD114" s="24" t="s">
        <v>29</v>
      </c>
      <c r="BE114" s="24" t="s">
        <v>29</v>
      </c>
      <c r="BF114" s="24" t="s">
        <v>29</v>
      </c>
      <c r="BG114" s="24" t="s">
        <v>29</v>
      </c>
      <c r="BH114" s="24" t="s">
        <v>29</v>
      </c>
      <c r="BI114" s="24" t="s">
        <v>29</v>
      </c>
      <c r="BJ114" s="24" t="s">
        <v>29</v>
      </c>
      <c r="BK114" s="24" t="s">
        <v>29</v>
      </c>
      <c r="BL114" s="24" t="s">
        <v>29</v>
      </c>
      <c r="BM114" s="24" t="s">
        <v>29</v>
      </c>
      <c r="BN114" s="24" t="s">
        <v>29</v>
      </c>
      <c r="BO114" s="24" t="s">
        <v>29</v>
      </c>
      <c r="BP114" s="24" t="s">
        <v>29</v>
      </c>
      <c r="BQ114" s="24" t="s">
        <v>29</v>
      </c>
      <c r="BR114" s="24" t="s">
        <v>29</v>
      </c>
      <c r="BS114" s="24" t="s">
        <v>29</v>
      </c>
      <c r="BT114" s="24" t="s">
        <v>29</v>
      </c>
      <c r="BU114" s="24" t="s">
        <v>29</v>
      </c>
      <c r="BV114" s="24" t="s">
        <v>29</v>
      </c>
      <c r="BW114" s="24" t="s">
        <v>29</v>
      </c>
      <c r="BX114" s="24" t="s">
        <v>29</v>
      </c>
      <c r="BY114" s="24" t="s">
        <v>29</v>
      </c>
      <c r="BZ114" s="24" t="s">
        <v>29</v>
      </c>
      <c r="CA114" s="24" t="s">
        <v>29</v>
      </c>
      <c r="CB114" s="24" t="s">
        <v>29</v>
      </c>
    </row>
    <row r="115" spans="2:80" s="1" customFormat="1" ht="13.9" customHeight="1">
      <c r="B115" s="57" t="s">
        <v>29</v>
      </c>
      <c r="C115" s="57" t="s">
        <v>29</v>
      </c>
      <c r="D115" s="57" t="s">
        <v>29</v>
      </c>
      <c r="E115" s="61"/>
      <c r="G115" s="24" t="s">
        <v>29</v>
      </c>
      <c r="H115" s="24" t="s">
        <v>29</v>
      </c>
      <c r="I115" s="24" t="s">
        <v>29</v>
      </c>
      <c r="J115" s="24" t="s">
        <v>29</v>
      </c>
      <c r="K115" s="24" t="s">
        <v>29</v>
      </c>
      <c r="L115" s="24" t="s">
        <v>29</v>
      </c>
      <c r="M115" s="24" t="s">
        <v>29</v>
      </c>
      <c r="N115" s="24" t="s">
        <v>29</v>
      </c>
      <c r="O115" s="24" t="s">
        <v>29</v>
      </c>
      <c r="P115" s="24" t="s">
        <v>29</v>
      </c>
      <c r="Q115" s="24" t="s">
        <v>29</v>
      </c>
      <c r="R115" s="24" t="s">
        <v>29</v>
      </c>
      <c r="S115" s="24" t="s">
        <v>29</v>
      </c>
      <c r="T115" s="24" t="s">
        <v>29</v>
      </c>
      <c r="U115" s="24" t="s">
        <v>29</v>
      </c>
      <c r="V115" s="24" t="s">
        <v>29</v>
      </c>
      <c r="W115" s="24" t="s">
        <v>29</v>
      </c>
      <c r="X115" s="24" t="s">
        <v>29</v>
      </c>
      <c r="Y115" s="24" t="s">
        <v>29</v>
      </c>
      <c r="Z115" s="24" t="s">
        <v>29</v>
      </c>
      <c r="AA115" s="24" t="s">
        <v>29</v>
      </c>
      <c r="AB115" s="24" t="s">
        <v>29</v>
      </c>
      <c r="AC115" s="24" t="s">
        <v>29</v>
      </c>
      <c r="AD115" s="24" t="s">
        <v>29</v>
      </c>
      <c r="AE115" s="24" t="s">
        <v>29</v>
      </c>
      <c r="AF115" s="24" t="s">
        <v>29</v>
      </c>
      <c r="AG115" s="24" t="s">
        <v>29</v>
      </c>
      <c r="AH115" s="24" t="s">
        <v>29</v>
      </c>
      <c r="AI115" s="24" t="s">
        <v>29</v>
      </c>
      <c r="AJ115" s="24" t="s">
        <v>29</v>
      </c>
      <c r="AK115" s="24" t="s">
        <v>29</v>
      </c>
      <c r="AL115" s="24" t="s">
        <v>29</v>
      </c>
      <c r="AM115" s="24" t="s">
        <v>29</v>
      </c>
      <c r="AN115" s="24" t="s">
        <v>29</v>
      </c>
      <c r="AO115" s="24" t="s">
        <v>29</v>
      </c>
      <c r="AP115" s="24" t="s">
        <v>29</v>
      </c>
      <c r="AQ115" s="24" t="s">
        <v>29</v>
      </c>
      <c r="AR115" s="24" t="s">
        <v>29</v>
      </c>
      <c r="AS115" s="24" t="s">
        <v>29</v>
      </c>
      <c r="AT115" s="24" t="s">
        <v>29</v>
      </c>
      <c r="AU115" s="24" t="s">
        <v>29</v>
      </c>
      <c r="AV115" s="24" t="s">
        <v>29</v>
      </c>
      <c r="AW115" s="24" t="s">
        <v>29</v>
      </c>
      <c r="AX115" s="24" t="s">
        <v>29</v>
      </c>
      <c r="AY115" s="24" t="s">
        <v>29</v>
      </c>
      <c r="AZ115" s="24" t="s">
        <v>29</v>
      </c>
      <c r="BA115" s="24" t="s">
        <v>29</v>
      </c>
      <c r="BB115" s="24" t="s">
        <v>29</v>
      </c>
      <c r="BC115" s="24" t="s">
        <v>29</v>
      </c>
      <c r="BD115" s="24" t="s">
        <v>29</v>
      </c>
      <c r="BE115" s="24" t="s">
        <v>29</v>
      </c>
      <c r="BF115" s="24" t="s">
        <v>29</v>
      </c>
      <c r="BG115" s="24" t="s">
        <v>29</v>
      </c>
      <c r="BH115" s="24" t="s">
        <v>29</v>
      </c>
      <c r="BI115" s="24" t="s">
        <v>29</v>
      </c>
      <c r="BJ115" s="24" t="s">
        <v>29</v>
      </c>
      <c r="BK115" s="24" t="s">
        <v>29</v>
      </c>
      <c r="BL115" s="24" t="s">
        <v>29</v>
      </c>
      <c r="BM115" s="24" t="s">
        <v>29</v>
      </c>
      <c r="BN115" s="24" t="s">
        <v>29</v>
      </c>
      <c r="BO115" s="24" t="s">
        <v>29</v>
      </c>
      <c r="BP115" s="24" t="s">
        <v>29</v>
      </c>
      <c r="BQ115" s="24" t="s">
        <v>29</v>
      </c>
      <c r="BR115" s="24" t="s">
        <v>29</v>
      </c>
      <c r="BS115" s="24" t="s">
        <v>29</v>
      </c>
      <c r="BT115" s="24" t="s">
        <v>29</v>
      </c>
      <c r="BU115" s="24" t="s">
        <v>29</v>
      </c>
      <c r="BV115" s="24" t="s">
        <v>29</v>
      </c>
      <c r="BW115" s="24" t="s">
        <v>29</v>
      </c>
      <c r="BX115" s="24" t="s">
        <v>29</v>
      </c>
      <c r="BY115" s="24" t="s">
        <v>29</v>
      </c>
      <c r="BZ115" s="24" t="s">
        <v>29</v>
      </c>
      <c r="CA115" s="24" t="s">
        <v>29</v>
      </c>
      <c r="CB115" s="24" t="s">
        <v>29</v>
      </c>
    </row>
    <row r="116" spans="2:80" s="1" customFormat="1" ht="13.9" customHeight="1">
      <c r="B116" s="57" t="str">
        <f>Roster_Selection_Men!AJ155&amp;" " &amp; "JV2 "</f>
        <v xml:space="preserve">Milligan University JV2 </v>
      </c>
      <c r="C116" s="57" t="str">
        <f>Roster_Selection_Men!AL155</f>
        <v>17-82506</v>
      </c>
      <c r="D116" s="57" t="str">
        <f>Roster_Selection_Men!AM155</f>
        <v>Christian Brown</v>
      </c>
      <c r="E116" s="58"/>
      <c r="F116" s="1" t="str">
        <f>IF(ISERROR(Individual_Scores_Men_JV!E116), " ", IF(Individual_Scores_Men_JV!E116 = "Yes", "Yes", "  "))</f>
        <v xml:space="preserve">  </v>
      </c>
      <c r="G116" s="24" t="s">
        <v>738</v>
      </c>
      <c r="H116" s="44">
        <v>175</v>
      </c>
      <c r="I116" s="44">
        <v>191</v>
      </c>
      <c r="J116" s="44">
        <v>164</v>
      </c>
      <c r="K116" s="44">
        <v>132</v>
      </c>
      <c r="L116" s="44">
        <v>212</v>
      </c>
      <c r="M116" s="44">
        <v>133</v>
      </c>
      <c r="N116" s="44">
        <v>190</v>
      </c>
      <c r="O116" s="44">
        <v>155</v>
      </c>
      <c r="P116" s="44">
        <v>163</v>
      </c>
      <c r="Q116" s="44">
        <v>142</v>
      </c>
      <c r="R116" s="44">
        <v>191</v>
      </c>
      <c r="S116" s="44">
        <v>158</v>
      </c>
      <c r="T116" s="19">
        <f>SUM(H116:S116)</f>
        <v>2006</v>
      </c>
      <c r="U116" s="19">
        <f>COUNTIF(H116:S116, "&gt;0" )</f>
        <v>12</v>
      </c>
      <c r="V116" s="19">
        <f>T116/U116</f>
        <v>167.16666666666666</v>
      </c>
      <c r="W116" s="24" t="s">
        <v>29</v>
      </c>
      <c r="X116" s="24" t="s">
        <v>29</v>
      </c>
      <c r="Y116" s="24" t="s">
        <v>29</v>
      </c>
      <c r="Z116" s="24" t="s">
        <v>29</v>
      </c>
      <c r="AA116" s="24" t="s">
        <v>29</v>
      </c>
      <c r="AB116" s="24" t="s">
        <v>29</v>
      </c>
      <c r="AC116" s="24" t="s">
        <v>29</v>
      </c>
      <c r="AD116" s="24" t="s">
        <v>29</v>
      </c>
      <c r="AE116" s="24" t="s">
        <v>29</v>
      </c>
      <c r="AF116" s="24" t="s">
        <v>29</v>
      </c>
      <c r="AG116" s="24" t="s">
        <v>29</v>
      </c>
      <c r="AH116" s="24" t="s">
        <v>29</v>
      </c>
      <c r="AI116" s="24" t="s">
        <v>29</v>
      </c>
      <c r="AJ116" s="24" t="s">
        <v>29</v>
      </c>
      <c r="AK116" s="24" t="s">
        <v>29</v>
      </c>
      <c r="AL116" s="24" t="s">
        <v>29</v>
      </c>
      <c r="AM116" s="24" t="s">
        <v>29</v>
      </c>
      <c r="AN116" s="24" t="s">
        <v>29</v>
      </c>
      <c r="AO116" s="24" t="s">
        <v>29</v>
      </c>
      <c r="AP116" s="24" t="s">
        <v>29</v>
      </c>
      <c r="AQ116" s="24" t="s">
        <v>29</v>
      </c>
      <c r="AR116" s="24" t="s">
        <v>29</v>
      </c>
      <c r="AS116" s="24" t="s">
        <v>29</v>
      </c>
      <c r="AT116" s="24" t="s">
        <v>29</v>
      </c>
      <c r="AU116" s="24" t="s">
        <v>29</v>
      </c>
      <c r="AV116" s="24" t="s">
        <v>29</v>
      </c>
      <c r="AW116" s="24" t="s">
        <v>29</v>
      </c>
      <c r="AX116" s="24" t="s">
        <v>29</v>
      </c>
      <c r="AY116" s="24" t="s">
        <v>29</v>
      </c>
      <c r="AZ116" s="24" t="s">
        <v>29</v>
      </c>
      <c r="BA116" s="24" t="s">
        <v>29</v>
      </c>
      <c r="BB116" s="24" t="s">
        <v>29</v>
      </c>
      <c r="BC116" s="24" t="s">
        <v>29</v>
      </c>
      <c r="BD116" s="24" t="s">
        <v>29</v>
      </c>
      <c r="BE116" s="24" t="s">
        <v>29</v>
      </c>
      <c r="BF116" s="24" t="s">
        <v>29</v>
      </c>
      <c r="BG116" s="24" t="s">
        <v>29</v>
      </c>
      <c r="BH116" s="24" t="s">
        <v>29</v>
      </c>
      <c r="BI116" s="24" t="s">
        <v>29</v>
      </c>
      <c r="BJ116" s="24" t="s">
        <v>29</v>
      </c>
      <c r="BK116" s="24" t="s">
        <v>29</v>
      </c>
      <c r="BL116" s="24" t="s">
        <v>29</v>
      </c>
      <c r="BM116" s="24" t="s">
        <v>29</v>
      </c>
      <c r="BN116" s="24" t="s">
        <v>29</v>
      </c>
      <c r="BO116" s="24" t="s">
        <v>29</v>
      </c>
      <c r="BP116" s="24" t="s">
        <v>29</v>
      </c>
      <c r="BQ116" s="24" t="s">
        <v>29</v>
      </c>
      <c r="BR116" s="24" t="s">
        <v>29</v>
      </c>
      <c r="BS116" s="24" t="s">
        <v>29</v>
      </c>
      <c r="BT116" s="24" t="s">
        <v>29</v>
      </c>
      <c r="BU116" s="24" t="s">
        <v>29</v>
      </c>
      <c r="BV116" s="24" t="s">
        <v>29</v>
      </c>
      <c r="BW116" s="24" t="s">
        <v>29</v>
      </c>
      <c r="BX116" s="24" t="s">
        <v>29</v>
      </c>
      <c r="BY116" s="24" t="s">
        <v>29</v>
      </c>
      <c r="BZ116" s="24" t="s">
        <v>29</v>
      </c>
      <c r="CA116" s="24" t="s">
        <v>29</v>
      </c>
      <c r="CB116" s="24" t="s">
        <v>29</v>
      </c>
    </row>
    <row r="117" spans="2:80" s="1" customFormat="1" ht="13.9" customHeight="1">
      <c r="B117" s="57" t="str">
        <f>Roster_Selection_Men!AJ156&amp;" " &amp; "JV2 "</f>
        <v xml:space="preserve">Milligan University JV2 </v>
      </c>
      <c r="C117" s="57" t="str">
        <f>Roster_Selection_Men!AL156</f>
        <v>16-88846</v>
      </c>
      <c r="D117" s="57" t="str">
        <f>Roster_Selection_Men!AM156</f>
        <v>Cooper Brackins</v>
      </c>
      <c r="E117" s="58"/>
      <c r="F117" s="1" t="str">
        <f>IF(ISERROR(Individual_Scores_Men_JV!E117), " ", IF(Individual_Scores_Men_JV!E117 = "Yes", "Yes", "  "))</f>
        <v xml:space="preserve">  </v>
      </c>
      <c r="G117" s="24" t="s">
        <v>29</v>
      </c>
      <c r="H117" s="24" t="s">
        <v>29</v>
      </c>
      <c r="I117" s="24" t="s">
        <v>29</v>
      </c>
      <c r="J117" s="24" t="s">
        <v>29</v>
      </c>
      <c r="K117" s="24" t="s">
        <v>29</v>
      </c>
      <c r="L117" s="24" t="s">
        <v>29</v>
      </c>
      <c r="M117" s="24" t="s">
        <v>29</v>
      </c>
      <c r="N117" s="24" t="s">
        <v>29</v>
      </c>
      <c r="O117" s="24" t="s">
        <v>29</v>
      </c>
      <c r="P117" s="24" t="s">
        <v>29</v>
      </c>
      <c r="Q117" s="24" t="s">
        <v>29</v>
      </c>
      <c r="R117" s="24" t="s">
        <v>29</v>
      </c>
      <c r="S117" s="24" t="s">
        <v>29</v>
      </c>
      <c r="T117" s="24" t="s">
        <v>29</v>
      </c>
      <c r="U117" s="24" t="s">
        <v>29</v>
      </c>
      <c r="V117" s="24" t="s">
        <v>29</v>
      </c>
      <c r="W117" s="24" t="s">
        <v>29</v>
      </c>
      <c r="X117" s="24" t="s">
        <v>29</v>
      </c>
      <c r="Y117" s="24" t="s">
        <v>29</v>
      </c>
      <c r="Z117" s="24" t="s">
        <v>29</v>
      </c>
      <c r="AA117" s="24" t="s">
        <v>29</v>
      </c>
      <c r="AB117" s="24" t="s">
        <v>29</v>
      </c>
      <c r="AC117" s="24" t="s">
        <v>29</v>
      </c>
      <c r="AD117" s="24" t="s">
        <v>29</v>
      </c>
      <c r="AE117" s="24" t="s">
        <v>29</v>
      </c>
      <c r="AF117" s="24" t="s">
        <v>29</v>
      </c>
      <c r="AG117" s="24" t="s">
        <v>29</v>
      </c>
      <c r="AH117" s="24" t="s">
        <v>29</v>
      </c>
      <c r="AI117" s="24" t="s">
        <v>29</v>
      </c>
      <c r="AJ117" s="24" t="s">
        <v>29</v>
      </c>
      <c r="AK117" s="24" t="s">
        <v>29</v>
      </c>
      <c r="AL117" s="24" t="s">
        <v>29</v>
      </c>
      <c r="AM117" s="24" t="s">
        <v>29</v>
      </c>
      <c r="AN117" s="24" t="s">
        <v>29</v>
      </c>
      <c r="AO117" s="24" t="s">
        <v>29</v>
      </c>
      <c r="AP117" s="24" t="s">
        <v>29</v>
      </c>
      <c r="AQ117" s="24" t="s">
        <v>29</v>
      </c>
      <c r="AR117" s="24" t="s">
        <v>29</v>
      </c>
      <c r="AS117" s="24" t="s">
        <v>29</v>
      </c>
      <c r="AT117" s="24" t="s">
        <v>29</v>
      </c>
      <c r="AU117" s="24" t="s">
        <v>29</v>
      </c>
      <c r="AV117" s="24" t="s">
        <v>29</v>
      </c>
      <c r="AW117" s="24" t="s">
        <v>29</v>
      </c>
      <c r="AX117" s="24" t="s">
        <v>29</v>
      </c>
      <c r="AY117" s="24" t="s">
        <v>29</v>
      </c>
      <c r="AZ117" s="24" t="s">
        <v>29</v>
      </c>
      <c r="BA117" s="24" t="s">
        <v>29</v>
      </c>
      <c r="BB117" s="24" t="s">
        <v>29</v>
      </c>
      <c r="BC117" s="24" t="s">
        <v>29</v>
      </c>
      <c r="BD117" s="24" t="s">
        <v>29</v>
      </c>
      <c r="BE117" s="24" t="s">
        <v>29</v>
      </c>
      <c r="BF117" s="24" t="s">
        <v>29</v>
      </c>
      <c r="BG117" s="24" t="s">
        <v>29</v>
      </c>
      <c r="BH117" s="24" t="s">
        <v>29</v>
      </c>
      <c r="BI117" s="24" t="s">
        <v>29</v>
      </c>
      <c r="BJ117" s="24" t="s">
        <v>29</v>
      </c>
      <c r="BK117" s="24" t="s">
        <v>29</v>
      </c>
      <c r="BL117" s="24" t="s">
        <v>29</v>
      </c>
      <c r="BM117" s="24" t="s">
        <v>29</v>
      </c>
      <c r="BN117" s="24" t="s">
        <v>29</v>
      </c>
      <c r="BO117" s="24" t="s">
        <v>29</v>
      </c>
      <c r="BP117" s="24" t="s">
        <v>29</v>
      </c>
      <c r="BQ117" s="24" t="s">
        <v>29</v>
      </c>
      <c r="BR117" s="24" t="s">
        <v>29</v>
      </c>
      <c r="BS117" s="24" t="s">
        <v>29</v>
      </c>
      <c r="BT117" s="24" t="s">
        <v>29</v>
      </c>
      <c r="BU117" s="24" t="s">
        <v>29</v>
      </c>
      <c r="BV117" s="24" t="s">
        <v>29</v>
      </c>
      <c r="BW117" s="24" t="s">
        <v>29</v>
      </c>
      <c r="BX117" s="24" t="s">
        <v>29</v>
      </c>
      <c r="BY117" s="24" t="s">
        <v>29</v>
      </c>
      <c r="BZ117" s="24" t="s">
        <v>29</v>
      </c>
      <c r="CA117" s="24" t="s">
        <v>29</v>
      </c>
      <c r="CB117" s="24" t="s">
        <v>29</v>
      </c>
    </row>
    <row r="118" spans="2:80" s="1" customFormat="1" ht="13.9" customHeight="1">
      <c r="B118" s="57" t="str">
        <f>Roster_Selection_Men!AJ157&amp;" " &amp; "JV2 "</f>
        <v xml:space="preserve">Milligan University JV2 </v>
      </c>
      <c r="C118" s="57" t="str">
        <f>Roster_Selection_Men!AL157</f>
        <v>18-22089</v>
      </c>
      <c r="D118" s="57" t="str">
        <f>Roster_Selection_Men!AM157</f>
        <v>Jake Littlejohn</v>
      </c>
      <c r="E118" s="58"/>
      <c r="F118" s="1" t="str">
        <f>IF(ISERROR(Individual_Scores_Men_JV!E118), " ", IF(Individual_Scores_Men_JV!E118 = "Yes", "Yes", "  "))</f>
        <v xml:space="preserve">  </v>
      </c>
      <c r="G118" s="24" t="s">
        <v>29</v>
      </c>
      <c r="H118" s="24" t="s">
        <v>29</v>
      </c>
      <c r="I118" s="24" t="s">
        <v>29</v>
      </c>
      <c r="J118" s="24" t="s">
        <v>29</v>
      </c>
      <c r="K118" s="24" t="s">
        <v>29</v>
      </c>
      <c r="L118" s="24" t="s">
        <v>29</v>
      </c>
      <c r="M118" s="24" t="s">
        <v>29</v>
      </c>
      <c r="N118" s="24" t="s">
        <v>29</v>
      </c>
      <c r="O118" s="24" t="s">
        <v>29</v>
      </c>
      <c r="P118" s="24" t="s">
        <v>29</v>
      </c>
      <c r="Q118" s="24" t="s">
        <v>29</v>
      </c>
      <c r="R118" s="24" t="s">
        <v>29</v>
      </c>
      <c r="S118" s="24" t="s">
        <v>29</v>
      </c>
      <c r="T118" s="24" t="s">
        <v>29</v>
      </c>
      <c r="U118" s="24" t="s">
        <v>29</v>
      </c>
      <c r="V118" s="24" t="s">
        <v>29</v>
      </c>
      <c r="W118" s="24" t="s">
        <v>29</v>
      </c>
      <c r="X118" s="24" t="s">
        <v>29</v>
      </c>
      <c r="Y118" s="24" t="s">
        <v>29</v>
      </c>
      <c r="Z118" s="24" t="s">
        <v>29</v>
      </c>
      <c r="AA118" s="24" t="s">
        <v>29</v>
      </c>
      <c r="AB118" s="24" t="s">
        <v>29</v>
      </c>
      <c r="AC118" s="24" t="s">
        <v>29</v>
      </c>
      <c r="AD118" s="24" t="s">
        <v>29</v>
      </c>
      <c r="AE118" s="24" t="s">
        <v>29</v>
      </c>
      <c r="AF118" s="24" t="s">
        <v>29</v>
      </c>
      <c r="AG118" s="24" t="s">
        <v>29</v>
      </c>
      <c r="AH118" s="24" t="s">
        <v>29</v>
      </c>
      <c r="AI118" s="24" t="s">
        <v>29</v>
      </c>
      <c r="AJ118" s="24" t="s">
        <v>29</v>
      </c>
      <c r="AK118" s="24" t="s">
        <v>29</v>
      </c>
      <c r="AL118" s="24" t="s">
        <v>29</v>
      </c>
      <c r="AM118" s="24" t="s">
        <v>29</v>
      </c>
      <c r="AN118" s="24" t="s">
        <v>29</v>
      </c>
      <c r="AO118" s="24" t="s">
        <v>29</v>
      </c>
      <c r="AP118" s="24" t="s">
        <v>29</v>
      </c>
      <c r="AQ118" s="24" t="s">
        <v>29</v>
      </c>
      <c r="AR118" s="24" t="s">
        <v>29</v>
      </c>
      <c r="AS118" s="24" t="s">
        <v>29</v>
      </c>
      <c r="AT118" s="24" t="s">
        <v>29</v>
      </c>
      <c r="AU118" s="24" t="s">
        <v>29</v>
      </c>
      <c r="AV118" s="24" t="s">
        <v>29</v>
      </c>
      <c r="AW118" s="24" t="s">
        <v>29</v>
      </c>
      <c r="AX118" s="24" t="s">
        <v>29</v>
      </c>
      <c r="AY118" s="24" t="s">
        <v>29</v>
      </c>
      <c r="AZ118" s="24" t="s">
        <v>29</v>
      </c>
      <c r="BA118" s="24" t="s">
        <v>29</v>
      </c>
      <c r="BB118" s="24" t="s">
        <v>29</v>
      </c>
      <c r="BC118" s="24" t="s">
        <v>29</v>
      </c>
      <c r="BD118" s="24" t="s">
        <v>29</v>
      </c>
      <c r="BE118" s="24" t="s">
        <v>29</v>
      </c>
      <c r="BF118" s="24" t="s">
        <v>29</v>
      </c>
      <c r="BG118" s="24" t="s">
        <v>29</v>
      </c>
      <c r="BH118" s="24" t="s">
        <v>29</v>
      </c>
      <c r="BI118" s="24" t="s">
        <v>29</v>
      </c>
      <c r="BJ118" s="24" t="s">
        <v>29</v>
      </c>
      <c r="BK118" s="24" t="s">
        <v>29</v>
      </c>
      <c r="BL118" s="24" t="s">
        <v>29</v>
      </c>
      <c r="BM118" s="24" t="s">
        <v>29</v>
      </c>
      <c r="BN118" s="24" t="s">
        <v>29</v>
      </c>
      <c r="BO118" s="24" t="s">
        <v>29</v>
      </c>
      <c r="BP118" s="24" t="s">
        <v>29</v>
      </c>
      <c r="BQ118" s="24" t="s">
        <v>29</v>
      </c>
      <c r="BR118" s="24" t="s">
        <v>29</v>
      </c>
      <c r="BS118" s="24" t="s">
        <v>29</v>
      </c>
      <c r="BT118" s="24" t="s">
        <v>29</v>
      </c>
      <c r="BU118" s="24" t="s">
        <v>29</v>
      </c>
      <c r="BV118" s="24" t="s">
        <v>29</v>
      </c>
      <c r="BW118" s="24" t="s">
        <v>29</v>
      </c>
      <c r="BX118" s="24" t="s">
        <v>29</v>
      </c>
      <c r="BY118" s="24" t="s">
        <v>29</v>
      </c>
      <c r="BZ118" s="24" t="s">
        <v>29</v>
      </c>
      <c r="CA118" s="24" t="s">
        <v>29</v>
      </c>
      <c r="CB118" s="24" t="s">
        <v>29</v>
      </c>
    </row>
    <row r="119" spans="2:80" s="1" customFormat="1" ht="13.9" customHeight="1">
      <c r="B119" s="57" t="str">
        <f>Roster_Selection_Men!AJ158&amp;" " &amp; "JV2 "</f>
        <v xml:space="preserve">Milligan University JV2 </v>
      </c>
      <c r="C119" s="57" t="str">
        <f>Roster_Selection_Men!AL158</f>
        <v>11-483506</v>
      </c>
      <c r="D119" s="57" t="str">
        <f>Roster_Selection_Men!AM158</f>
        <v>Kayden Lamon</v>
      </c>
      <c r="E119" s="58"/>
      <c r="F119" s="1" t="str">
        <f>IF(ISERROR(Individual_Scores_Men_JV!E119), " ", IF(Individual_Scores_Men_JV!E119 = "Yes", "Yes", "  "))</f>
        <v xml:space="preserve">  </v>
      </c>
      <c r="G119" s="24" t="s">
        <v>29</v>
      </c>
      <c r="H119" s="24" t="s">
        <v>29</v>
      </c>
      <c r="I119" s="24" t="s">
        <v>29</v>
      </c>
      <c r="J119" s="24" t="s">
        <v>29</v>
      </c>
      <c r="K119" s="24" t="s">
        <v>29</v>
      </c>
      <c r="L119" s="24" t="s">
        <v>29</v>
      </c>
      <c r="M119" s="24" t="s">
        <v>29</v>
      </c>
      <c r="N119" s="24" t="s">
        <v>29</v>
      </c>
      <c r="O119" s="24" t="s">
        <v>29</v>
      </c>
      <c r="P119" s="24" t="s">
        <v>29</v>
      </c>
      <c r="Q119" s="24" t="s">
        <v>29</v>
      </c>
      <c r="R119" s="24" t="s">
        <v>29</v>
      </c>
      <c r="S119" s="24" t="s">
        <v>29</v>
      </c>
      <c r="T119" s="24" t="s">
        <v>29</v>
      </c>
      <c r="U119" s="24" t="s">
        <v>29</v>
      </c>
      <c r="V119" s="24" t="s">
        <v>29</v>
      </c>
      <c r="W119" s="24" t="s">
        <v>29</v>
      </c>
      <c r="X119" s="24" t="s">
        <v>29</v>
      </c>
      <c r="Y119" s="24" t="s">
        <v>29</v>
      </c>
      <c r="Z119" s="24" t="s">
        <v>29</v>
      </c>
      <c r="AA119" s="24" t="s">
        <v>29</v>
      </c>
      <c r="AB119" s="24" t="s">
        <v>29</v>
      </c>
      <c r="AC119" s="24" t="s">
        <v>29</v>
      </c>
      <c r="AD119" s="24" t="s">
        <v>29</v>
      </c>
      <c r="AE119" s="24" t="s">
        <v>29</v>
      </c>
      <c r="AF119" s="24" t="s">
        <v>29</v>
      </c>
      <c r="AG119" s="24" t="s">
        <v>29</v>
      </c>
      <c r="AH119" s="24" t="s">
        <v>29</v>
      </c>
      <c r="AI119" s="24" t="s">
        <v>29</v>
      </c>
      <c r="AJ119" s="24" t="s">
        <v>29</v>
      </c>
      <c r="AK119" s="24" t="s">
        <v>29</v>
      </c>
      <c r="AL119" s="24" t="s">
        <v>29</v>
      </c>
      <c r="AM119" s="24" t="s">
        <v>29</v>
      </c>
      <c r="AN119" s="24" t="s">
        <v>29</v>
      </c>
      <c r="AO119" s="24" t="s">
        <v>29</v>
      </c>
      <c r="AP119" s="24" t="s">
        <v>29</v>
      </c>
      <c r="AQ119" s="24" t="s">
        <v>29</v>
      </c>
      <c r="AR119" s="24" t="s">
        <v>29</v>
      </c>
      <c r="AS119" s="24" t="s">
        <v>29</v>
      </c>
      <c r="AT119" s="24" t="s">
        <v>29</v>
      </c>
      <c r="AU119" s="24" t="s">
        <v>29</v>
      </c>
      <c r="AV119" s="24" t="s">
        <v>29</v>
      </c>
      <c r="AW119" s="24" t="s">
        <v>29</v>
      </c>
      <c r="AX119" s="24" t="s">
        <v>29</v>
      </c>
      <c r="AY119" s="24" t="s">
        <v>29</v>
      </c>
      <c r="AZ119" s="24" t="s">
        <v>29</v>
      </c>
      <c r="BA119" s="24" t="s">
        <v>29</v>
      </c>
      <c r="BB119" s="24" t="s">
        <v>29</v>
      </c>
      <c r="BC119" s="24" t="s">
        <v>29</v>
      </c>
      <c r="BD119" s="24" t="s">
        <v>29</v>
      </c>
      <c r="BE119" s="24" t="s">
        <v>29</v>
      </c>
      <c r="BF119" s="24" t="s">
        <v>29</v>
      </c>
      <c r="BG119" s="24" t="s">
        <v>29</v>
      </c>
      <c r="BH119" s="24" t="s">
        <v>29</v>
      </c>
      <c r="BI119" s="24" t="s">
        <v>29</v>
      </c>
      <c r="BJ119" s="24" t="s">
        <v>29</v>
      </c>
      <c r="BK119" s="24" t="s">
        <v>29</v>
      </c>
      <c r="BL119" s="24" t="s">
        <v>29</v>
      </c>
      <c r="BM119" s="24" t="s">
        <v>29</v>
      </c>
      <c r="BN119" s="24" t="s">
        <v>29</v>
      </c>
      <c r="BO119" s="24" t="s">
        <v>29</v>
      </c>
      <c r="BP119" s="24" t="s">
        <v>29</v>
      </c>
      <c r="BQ119" s="24" t="s">
        <v>29</v>
      </c>
      <c r="BR119" s="24" t="s">
        <v>29</v>
      </c>
      <c r="BS119" s="24" t="s">
        <v>29</v>
      </c>
      <c r="BT119" s="24" t="s">
        <v>29</v>
      </c>
      <c r="BU119" s="24" t="s">
        <v>29</v>
      </c>
      <c r="BV119" s="24" t="s">
        <v>29</v>
      </c>
      <c r="BW119" s="24" t="s">
        <v>29</v>
      </c>
      <c r="BX119" s="24" t="s">
        <v>29</v>
      </c>
      <c r="BY119" s="24" t="s">
        <v>29</v>
      </c>
      <c r="BZ119" s="24" t="s">
        <v>29</v>
      </c>
      <c r="CA119" s="24" t="s">
        <v>29</v>
      </c>
      <c r="CB119" s="24" t="s">
        <v>29</v>
      </c>
    </row>
    <row r="120" spans="2:80" s="1" customFormat="1" ht="13.9" customHeight="1">
      <c r="B120" s="57" t="str">
        <f>Roster_Selection_Men!AJ159&amp;" " &amp; "JV2 "</f>
        <v xml:space="preserve">Milligan University JV2 </v>
      </c>
      <c r="C120" s="57" t="str">
        <f>Roster_Selection_Men!AL159</f>
        <v>17-106529</v>
      </c>
      <c r="D120" s="57" t="str">
        <f>Roster_Selection_Men!AM159</f>
        <v>Will Clabo</v>
      </c>
      <c r="E120" s="58"/>
      <c r="F120" s="1" t="str">
        <f>IF(ISERROR(Individual_Scores_Men_JV!E120), " ", IF(Individual_Scores_Men_JV!E120 = "Yes", "Yes", "  "))</f>
        <v xml:space="preserve">  </v>
      </c>
      <c r="G120" s="24" t="s">
        <v>29</v>
      </c>
      <c r="H120" s="24" t="s">
        <v>29</v>
      </c>
      <c r="I120" s="24" t="s">
        <v>29</v>
      </c>
      <c r="J120" s="24" t="s">
        <v>29</v>
      </c>
      <c r="K120" s="24" t="s">
        <v>29</v>
      </c>
      <c r="L120" s="24" t="s">
        <v>29</v>
      </c>
      <c r="M120" s="24" t="s">
        <v>29</v>
      </c>
      <c r="N120" s="24" t="s">
        <v>29</v>
      </c>
      <c r="O120" s="24" t="s">
        <v>29</v>
      </c>
      <c r="P120" s="24" t="s">
        <v>29</v>
      </c>
      <c r="Q120" s="24" t="s">
        <v>29</v>
      </c>
      <c r="R120" s="24" t="s">
        <v>29</v>
      </c>
      <c r="S120" s="24" t="s">
        <v>29</v>
      </c>
      <c r="T120" s="24" t="s">
        <v>29</v>
      </c>
      <c r="U120" s="24" t="s">
        <v>29</v>
      </c>
      <c r="V120" s="24" t="s">
        <v>29</v>
      </c>
      <c r="W120" s="24" t="s">
        <v>29</v>
      </c>
      <c r="X120" s="24" t="s">
        <v>29</v>
      </c>
      <c r="Y120" s="24" t="s">
        <v>29</v>
      </c>
      <c r="Z120" s="24" t="s">
        <v>29</v>
      </c>
      <c r="AA120" s="24" t="s">
        <v>29</v>
      </c>
      <c r="AB120" s="24" t="s">
        <v>29</v>
      </c>
      <c r="AC120" s="24" t="s">
        <v>29</v>
      </c>
      <c r="AD120" s="24" t="s">
        <v>29</v>
      </c>
      <c r="AE120" s="24" t="s">
        <v>29</v>
      </c>
      <c r="AF120" s="24" t="s">
        <v>29</v>
      </c>
      <c r="AG120" s="24" t="s">
        <v>29</v>
      </c>
      <c r="AH120" s="24" t="s">
        <v>29</v>
      </c>
      <c r="AI120" s="24" t="s">
        <v>29</v>
      </c>
      <c r="AJ120" s="24" t="s">
        <v>29</v>
      </c>
      <c r="AK120" s="24" t="s">
        <v>29</v>
      </c>
      <c r="AL120" s="24" t="s">
        <v>29</v>
      </c>
      <c r="AM120" s="24" t="s">
        <v>29</v>
      </c>
      <c r="AN120" s="24" t="s">
        <v>29</v>
      </c>
      <c r="AO120" s="24" t="s">
        <v>29</v>
      </c>
      <c r="AP120" s="24" t="s">
        <v>29</v>
      </c>
      <c r="AQ120" s="24" t="s">
        <v>29</v>
      </c>
      <c r="AR120" s="24" t="s">
        <v>29</v>
      </c>
      <c r="AS120" s="24" t="s">
        <v>29</v>
      </c>
      <c r="AT120" s="24" t="s">
        <v>29</v>
      </c>
      <c r="AU120" s="24" t="s">
        <v>29</v>
      </c>
      <c r="AV120" s="24" t="s">
        <v>29</v>
      </c>
      <c r="AW120" s="24" t="s">
        <v>29</v>
      </c>
      <c r="AX120" s="24" t="s">
        <v>29</v>
      </c>
      <c r="AY120" s="24" t="s">
        <v>29</v>
      </c>
      <c r="AZ120" s="24" t="s">
        <v>29</v>
      </c>
      <c r="BA120" s="24" t="s">
        <v>29</v>
      </c>
      <c r="BB120" s="24" t="s">
        <v>29</v>
      </c>
      <c r="BC120" s="24" t="s">
        <v>29</v>
      </c>
      <c r="BD120" s="24" t="s">
        <v>29</v>
      </c>
      <c r="BE120" s="24" t="s">
        <v>29</v>
      </c>
      <c r="BF120" s="24" t="s">
        <v>29</v>
      </c>
      <c r="BG120" s="24" t="s">
        <v>29</v>
      </c>
      <c r="BH120" s="24" t="s">
        <v>29</v>
      </c>
      <c r="BI120" s="24" t="s">
        <v>29</v>
      </c>
      <c r="BJ120" s="24" t="s">
        <v>29</v>
      </c>
      <c r="BK120" s="24" t="s">
        <v>29</v>
      </c>
      <c r="BL120" s="24" t="s">
        <v>29</v>
      </c>
      <c r="BM120" s="24" t="s">
        <v>29</v>
      </c>
      <c r="BN120" s="24" t="s">
        <v>29</v>
      </c>
      <c r="BO120" s="24" t="s">
        <v>29</v>
      </c>
      <c r="BP120" s="24" t="s">
        <v>29</v>
      </c>
      <c r="BQ120" s="24" t="s">
        <v>29</v>
      </c>
      <c r="BR120" s="24" t="s">
        <v>29</v>
      </c>
      <c r="BS120" s="24" t="s">
        <v>29</v>
      </c>
      <c r="BT120" s="24" t="s">
        <v>29</v>
      </c>
      <c r="BU120" s="24" t="s">
        <v>29</v>
      </c>
      <c r="BV120" s="24" t="s">
        <v>29</v>
      </c>
      <c r="BW120" s="24" t="s">
        <v>29</v>
      </c>
      <c r="BX120" s="24" t="s">
        <v>29</v>
      </c>
      <c r="BY120" s="24" t="s">
        <v>29</v>
      </c>
      <c r="BZ120" s="24" t="s">
        <v>29</v>
      </c>
      <c r="CA120" s="24" t="s">
        <v>29</v>
      </c>
      <c r="CB120" s="24" t="s">
        <v>29</v>
      </c>
    </row>
    <row r="121" spans="2:80" s="1" customFormat="1" ht="13.9" customHeight="1">
      <c r="B121" s="57" t="str">
        <f>Roster_Selection_Men!AJ160&amp;" " &amp; "JV2 "</f>
        <v xml:space="preserve"> JV2 </v>
      </c>
      <c r="C121" s="57" t="str">
        <f>Roster_Selection_Men!AL160</f>
        <v/>
      </c>
      <c r="D121" s="57" t="str">
        <f>Roster_Selection_Men!AM160</f>
        <v/>
      </c>
      <c r="E121" s="58"/>
      <c r="F121" s="1" t="str">
        <f>IF(ISERROR(Individual_Scores_Men_JV!E121), " ", IF(Individual_Scores_Men_JV!E121 = "Yes", "Yes", "  "))</f>
        <v xml:space="preserve">  </v>
      </c>
      <c r="G121" s="24" t="s">
        <v>29</v>
      </c>
      <c r="H121" s="24" t="s">
        <v>29</v>
      </c>
      <c r="I121" s="24" t="s">
        <v>29</v>
      </c>
      <c r="J121" s="24" t="s">
        <v>29</v>
      </c>
      <c r="K121" s="24" t="s">
        <v>29</v>
      </c>
      <c r="L121" s="24" t="s">
        <v>29</v>
      </c>
      <c r="M121" s="24" t="s">
        <v>29</v>
      </c>
      <c r="N121" s="24" t="s">
        <v>29</v>
      </c>
      <c r="O121" s="24" t="s">
        <v>29</v>
      </c>
      <c r="P121" s="24" t="s">
        <v>29</v>
      </c>
      <c r="Q121" s="24" t="s">
        <v>29</v>
      </c>
      <c r="R121" s="24" t="s">
        <v>29</v>
      </c>
      <c r="S121" s="24" t="s">
        <v>29</v>
      </c>
      <c r="T121" s="24" t="s">
        <v>29</v>
      </c>
      <c r="U121" s="24" t="s">
        <v>29</v>
      </c>
      <c r="V121" s="24" t="s">
        <v>29</v>
      </c>
      <c r="W121" s="24" t="s">
        <v>29</v>
      </c>
      <c r="X121" s="24" t="s">
        <v>29</v>
      </c>
      <c r="Y121" s="24" t="s">
        <v>29</v>
      </c>
      <c r="Z121" s="24" t="s">
        <v>29</v>
      </c>
      <c r="AA121" s="24" t="s">
        <v>29</v>
      </c>
      <c r="AB121" s="24" t="s">
        <v>29</v>
      </c>
      <c r="AC121" s="24" t="s">
        <v>29</v>
      </c>
      <c r="AD121" s="24" t="s">
        <v>29</v>
      </c>
      <c r="AE121" s="24" t="s">
        <v>29</v>
      </c>
      <c r="AF121" s="24" t="s">
        <v>29</v>
      </c>
      <c r="AG121" s="24" t="s">
        <v>29</v>
      </c>
      <c r="AH121" s="24" t="s">
        <v>29</v>
      </c>
      <c r="AI121" s="24" t="s">
        <v>29</v>
      </c>
      <c r="AJ121" s="24" t="s">
        <v>29</v>
      </c>
      <c r="AK121" s="24" t="s">
        <v>29</v>
      </c>
      <c r="AL121" s="24" t="s">
        <v>29</v>
      </c>
      <c r="AM121" s="24" t="s">
        <v>29</v>
      </c>
      <c r="AN121" s="24" t="s">
        <v>29</v>
      </c>
      <c r="AO121" s="24" t="s">
        <v>29</v>
      </c>
      <c r="AP121" s="24" t="s">
        <v>29</v>
      </c>
      <c r="AQ121" s="24" t="s">
        <v>29</v>
      </c>
      <c r="AR121" s="24" t="s">
        <v>29</v>
      </c>
      <c r="AS121" s="24" t="s">
        <v>29</v>
      </c>
      <c r="AT121" s="24" t="s">
        <v>29</v>
      </c>
      <c r="AU121" s="24" t="s">
        <v>29</v>
      </c>
      <c r="AV121" s="24" t="s">
        <v>29</v>
      </c>
      <c r="AW121" s="24" t="s">
        <v>29</v>
      </c>
      <c r="AX121" s="24" t="s">
        <v>29</v>
      </c>
      <c r="AY121" s="24" t="s">
        <v>29</v>
      </c>
      <c r="AZ121" s="24" t="s">
        <v>29</v>
      </c>
      <c r="BA121" s="24" t="s">
        <v>29</v>
      </c>
      <c r="BB121" s="24" t="s">
        <v>29</v>
      </c>
      <c r="BC121" s="24" t="s">
        <v>29</v>
      </c>
      <c r="BD121" s="24" t="s">
        <v>29</v>
      </c>
      <c r="BE121" s="24" t="s">
        <v>29</v>
      </c>
      <c r="BF121" s="24" t="s">
        <v>29</v>
      </c>
      <c r="BG121" s="24" t="s">
        <v>29</v>
      </c>
      <c r="BH121" s="24" t="s">
        <v>29</v>
      </c>
      <c r="BI121" s="24" t="s">
        <v>29</v>
      </c>
      <c r="BJ121" s="24" t="s">
        <v>29</v>
      </c>
      <c r="BK121" s="24" t="s">
        <v>29</v>
      </c>
      <c r="BL121" s="24" t="s">
        <v>29</v>
      </c>
      <c r="BM121" s="24" t="s">
        <v>29</v>
      </c>
      <c r="BN121" s="24" t="s">
        <v>29</v>
      </c>
      <c r="BO121" s="24" t="s">
        <v>29</v>
      </c>
      <c r="BP121" s="24" t="s">
        <v>29</v>
      </c>
      <c r="BQ121" s="24" t="s">
        <v>29</v>
      </c>
      <c r="BR121" s="24" t="s">
        <v>29</v>
      </c>
      <c r="BS121" s="24" t="s">
        <v>29</v>
      </c>
      <c r="BT121" s="24" t="s">
        <v>29</v>
      </c>
      <c r="BU121" s="24" t="s">
        <v>29</v>
      </c>
      <c r="BV121" s="24" t="s">
        <v>29</v>
      </c>
      <c r="BW121" s="24" t="s">
        <v>29</v>
      </c>
      <c r="BX121" s="24" t="s">
        <v>29</v>
      </c>
      <c r="BY121" s="24" t="s">
        <v>29</v>
      </c>
      <c r="BZ121" s="24" t="s">
        <v>29</v>
      </c>
      <c r="CA121" s="24" t="s">
        <v>29</v>
      </c>
      <c r="CB121" s="24" t="s">
        <v>29</v>
      </c>
    </row>
    <row r="122" spans="2:80" s="1" customFormat="1" ht="13.9" customHeight="1">
      <c r="B122" s="57" t="str">
        <f>Roster_Selection_Men!AJ161&amp;" " &amp; "JV2 "</f>
        <v xml:space="preserve"> JV2 </v>
      </c>
      <c r="C122" s="57" t="str">
        <f>Roster_Selection_Men!AL161</f>
        <v/>
      </c>
      <c r="D122" s="57" t="str">
        <f>Roster_Selection_Men!AM161</f>
        <v/>
      </c>
      <c r="E122" s="58"/>
      <c r="F122" s="1" t="str">
        <f>IF(ISERROR(Individual_Scores_Men_JV!E122), " ", IF(Individual_Scores_Men_JV!E122 = "Yes", "Yes", "  "))</f>
        <v xml:space="preserve">  </v>
      </c>
      <c r="G122" s="24" t="s">
        <v>29</v>
      </c>
      <c r="H122" s="24" t="s">
        <v>29</v>
      </c>
      <c r="I122" s="24" t="s">
        <v>29</v>
      </c>
      <c r="J122" s="24" t="s">
        <v>29</v>
      </c>
      <c r="K122" s="24" t="s">
        <v>29</v>
      </c>
      <c r="L122" s="24" t="s">
        <v>29</v>
      </c>
      <c r="M122" s="24" t="s">
        <v>29</v>
      </c>
      <c r="N122" s="24" t="s">
        <v>29</v>
      </c>
      <c r="O122" s="24" t="s">
        <v>29</v>
      </c>
      <c r="P122" s="24" t="s">
        <v>29</v>
      </c>
      <c r="Q122" s="24" t="s">
        <v>29</v>
      </c>
      <c r="R122" s="24" t="s">
        <v>29</v>
      </c>
      <c r="S122" s="24" t="s">
        <v>29</v>
      </c>
      <c r="T122" s="24" t="s">
        <v>29</v>
      </c>
      <c r="U122" s="24" t="s">
        <v>29</v>
      </c>
      <c r="V122" s="24" t="s">
        <v>29</v>
      </c>
      <c r="W122" s="24" t="s">
        <v>29</v>
      </c>
      <c r="X122" s="24" t="s">
        <v>29</v>
      </c>
      <c r="Y122" s="24" t="s">
        <v>29</v>
      </c>
      <c r="Z122" s="24" t="s">
        <v>29</v>
      </c>
      <c r="AA122" s="24" t="s">
        <v>29</v>
      </c>
      <c r="AB122" s="24" t="s">
        <v>29</v>
      </c>
      <c r="AC122" s="24" t="s">
        <v>29</v>
      </c>
      <c r="AD122" s="24" t="s">
        <v>29</v>
      </c>
      <c r="AE122" s="24" t="s">
        <v>29</v>
      </c>
      <c r="AF122" s="24" t="s">
        <v>29</v>
      </c>
      <c r="AG122" s="24" t="s">
        <v>29</v>
      </c>
      <c r="AH122" s="24" t="s">
        <v>29</v>
      </c>
      <c r="AI122" s="24" t="s">
        <v>29</v>
      </c>
      <c r="AJ122" s="24" t="s">
        <v>29</v>
      </c>
      <c r="AK122" s="24" t="s">
        <v>29</v>
      </c>
      <c r="AL122" s="24" t="s">
        <v>29</v>
      </c>
      <c r="AM122" s="24" t="s">
        <v>29</v>
      </c>
      <c r="AN122" s="24" t="s">
        <v>29</v>
      </c>
      <c r="AO122" s="24" t="s">
        <v>29</v>
      </c>
      <c r="AP122" s="24" t="s">
        <v>29</v>
      </c>
      <c r="AQ122" s="24" t="s">
        <v>29</v>
      </c>
      <c r="AR122" s="24" t="s">
        <v>29</v>
      </c>
      <c r="AS122" s="24" t="s">
        <v>29</v>
      </c>
      <c r="AT122" s="24" t="s">
        <v>29</v>
      </c>
      <c r="AU122" s="24" t="s">
        <v>29</v>
      </c>
      <c r="AV122" s="24" t="s">
        <v>29</v>
      </c>
      <c r="AW122" s="24" t="s">
        <v>29</v>
      </c>
      <c r="AX122" s="24" t="s">
        <v>29</v>
      </c>
      <c r="AY122" s="24" t="s">
        <v>29</v>
      </c>
      <c r="AZ122" s="24" t="s">
        <v>29</v>
      </c>
      <c r="BA122" s="24" t="s">
        <v>29</v>
      </c>
      <c r="BB122" s="24" t="s">
        <v>29</v>
      </c>
      <c r="BC122" s="24" t="s">
        <v>29</v>
      </c>
      <c r="BD122" s="24" t="s">
        <v>29</v>
      </c>
      <c r="BE122" s="24" t="s">
        <v>29</v>
      </c>
      <c r="BF122" s="24" t="s">
        <v>29</v>
      </c>
      <c r="BG122" s="24" t="s">
        <v>29</v>
      </c>
      <c r="BH122" s="24" t="s">
        <v>29</v>
      </c>
      <c r="BI122" s="24" t="s">
        <v>29</v>
      </c>
      <c r="BJ122" s="24" t="s">
        <v>29</v>
      </c>
      <c r="BK122" s="24" t="s">
        <v>29</v>
      </c>
      <c r="BL122" s="24" t="s">
        <v>29</v>
      </c>
      <c r="BM122" s="24" t="s">
        <v>29</v>
      </c>
      <c r="BN122" s="24" t="s">
        <v>29</v>
      </c>
      <c r="BO122" s="24" t="s">
        <v>29</v>
      </c>
      <c r="BP122" s="24" t="s">
        <v>29</v>
      </c>
      <c r="BQ122" s="24" t="s">
        <v>29</v>
      </c>
      <c r="BR122" s="24" t="s">
        <v>29</v>
      </c>
      <c r="BS122" s="24" t="s">
        <v>29</v>
      </c>
      <c r="BT122" s="24" t="s">
        <v>29</v>
      </c>
      <c r="BU122" s="24" t="s">
        <v>29</v>
      </c>
      <c r="BV122" s="24" t="s">
        <v>29</v>
      </c>
      <c r="BW122" s="24" t="s">
        <v>29</v>
      </c>
      <c r="BX122" s="24" t="s">
        <v>29</v>
      </c>
      <c r="BY122" s="24" t="s">
        <v>29</v>
      </c>
      <c r="BZ122" s="24" t="s">
        <v>29</v>
      </c>
      <c r="CA122" s="24" t="s">
        <v>29</v>
      </c>
      <c r="CB122" s="24" t="s">
        <v>29</v>
      </c>
    </row>
    <row r="123" spans="2:80" s="1" customFormat="1" ht="13.9" customHeight="1">
      <c r="B123" s="57" t="str">
        <f>Roster_Selection_Men!AJ162&amp;" " &amp; "JV2 "</f>
        <v xml:space="preserve"> JV2 </v>
      </c>
      <c r="C123" s="57" t="str">
        <f>Roster_Selection_Men!AL162</f>
        <v/>
      </c>
      <c r="D123" s="57" t="str">
        <f>Roster_Selection_Men!AM162</f>
        <v/>
      </c>
      <c r="E123" s="58"/>
      <c r="F123" s="1" t="str">
        <f>IF(ISERROR(Individual_Scores_Men_JV!E123), " ", IF(Individual_Scores_Men_JV!E123 = "Yes", "Yes", "  "))</f>
        <v xml:space="preserve">  </v>
      </c>
      <c r="G123" s="24" t="s">
        <v>29</v>
      </c>
      <c r="H123" s="24" t="s">
        <v>29</v>
      </c>
      <c r="I123" s="24" t="s">
        <v>29</v>
      </c>
      <c r="J123" s="24" t="s">
        <v>29</v>
      </c>
      <c r="K123" s="24" t="s">
        <v>29</v>
      </c>
      <c r="L123" s="24" t="s">
        <v>29</v>
      </c>
      <c r="M123" s="24" t="s">
        <v>29</v>
      </c>
      <c r="N123" s="24" t="s">
        <v>29</v>
      </c>
      <c r="O123" s="24" t="s">
        <v>29</v>
      </c>
      <c r="P123" s="24" t="s">
        <v>29</v>
      </c>
      <c r="Q123" s="24" t="s">
        <v>29</v>
      </c>
      <c r="R123" s="24" t="s">
        <v>29</v>
      </c>
      <c r="S123" s="24" t="s">
        <v>29</v>
      </c>
      <c r="T123" s="24" t="s">
        <v>29</v>
      </c>
      <c r="U123" s="24" t="s">
        <v>29</v>
      </c>
      <c r="V123" s="24" t="s">
        <v>29</v>
      </c>
      <c r="W123" s="24" t="s">
        <v>29</v>
      </c>
      <c r="X123" s="24" t="s">
        <v>29</v>
      </c>
      <c r="Y123" s="24" t="s">
        <v>29</v>
      </c>
      <c r="Z123" s="24" t="s">
        <v>29</v>
      </c>
      <c r="AA123" s="24" t="s">
        <v>29</v>
      </c>
      <c r="AB123" s="24" t="s">
        <v>29</v>
      </c>
      <c r="AC123" s="24" t="s">
        <v>29</v>
      </c>
      <c r="AD123" s="24" t="s">
        <v>29</v>
      </c>
      <c r="AE123" s="24" t="s">
        <v>29</v>
      </c>
      <c r="AF123" s="24" t="s">
        <v>29</v>
      </c>
      <c r="AG123" s="24" t="s">
        <v>29</v>
      </c>
      <c r="AH123" s="24" t="s">
        <v>29</v>
      </c>
      <c r="AI123" s="24" t="s">
        <v>29</v>
      </c>
      <c r="AJ123" s="24" t="s">
        <v>29</v>
      </c>
      <c r="AK123" s="24" t="s">
        <v>29</v>
      </c>
      <c r="AL123" s="24" t="s">
        <v>29</v>
      </c>
      <c r="AM123" s="24" t="s">
        <v>29</v>
      </c>
      <c r="AN123" s="24" t="s">
        <v>29</v>
      </c>
      <c r="AO123" s="24" t="s">
        <v>29</v>
      </c>
      <c r="AP123" s="24" t="s">
        <v>29</v>
      </c>
      <c r="AQ123" s="24" t="s">
        <v>29</v>
      </c>
      <c r="AR123" s="24" t="s">
        <v>29</v>
      </c>
      <c r="AS123" s="24" t="s">
        <v>29</v>
      </c>
      <c r="AT123" s="24" t="s">
        <v>29</v>
      </c>
      <c r="AU123" s="24" t="s">
        <v>29</v>
      </c>
      <c r="AV123" s="24" t="s">
        <v>29</v>
      </c>
      <c r="AW123" s="24" t="s">
        <v>29</v>
      </c>
      <c r="AX123" s="24" t="s">
        <v>29</v>
      </c>
      <c r="AY123" s="24" t="s">
        <v>29</v>
      </c>
      <c r="AZ123" s="24" t="s">
        <v>29</v>
      </c>
      <c r="BA123" s="24" t="s">
        <v>29</v>
      </c>
      <c r="BB123" s="24" t="s">
        <v>29</v>
      </c>
      <c r="BC123" s="24" t="s">
        <v>29</v>
      </c>
      <c r="BD123" s="24" t="s">
        <v>29</v>
      </c>
      <c r="BE123" s="24" t="s">
        <v>29</v>
      </c>
      <c r="BF123" s="24" t="s">
        <v>29</v>
      </c>
      <c r="BG123" s="24" t="s">
        <v>29</v>
      </c>
      <c r="BH123" s="24" t="s">
        <v>29</v>
      </c>
      <c r="BI123" s="24" t="s">
        <v>29</v>
      </c>
      <c r="BJ123" s="24" t="s">
        <v>29</v>
      </c>
      <c r="BK123" s="24" t="s">
        <v>29</v>
      </c>
      <c r="BL123" s="24" t="s">
        <v>29</v>
      </c>
      <c r="BM123" s="24" t="s">
        <v>29</v>
      </c>
      <c r="BN123" s="24" t="s">
        <v>29</v>
      </c>
      <c r="BO123" s="24" t="s">
        <v>29</v>
      </c>
      <c r="BP123" s="24" t="s">
        <v>29</v>
      </c>
      <c r="BQ123" s="24" t="s">
        <v>29</v>
      </c>
      <c r="BR123" s="24" t="s">
        <v>29</v>
      </c>
      <c r="BS123" s="24" t="s">
        <v>29</v>
      </c>
      <c r="BT123" s="24" t="s">
        <v>29</v>
      </c>
      <c r="BU123" s="24" t="s">
        <v>29</v>
      </c>
      <c r="BV123" s="24" t="s">
        <v>29</v>
      </c>
      <c r="BW123" s="24" t="s">
        <v>29</v>
      </c>
      <c r="BX123" s="24" t="s">
        <v>29</v>
      </c>
      <c r="BY123" s="24" t="s">
        <v>29</v>
      </c>
      <c r="BZ123" s="24" t="s">
        <v>29</v>
      </c>
      <c r="CA123" s="24" t="s">
        <v>29</v>
      </c>
      <c r="CB123" s="24" t="s">
        <v>29</v>
      </c>
    </row>
    <row r="124" spans="2:80" s="1" customFormat="1" ht="13.9" customHeight="1">
      <c r="B124" s="57" t="s">
        <v>789</v>
      </c>
      <c r="C124" s="59" t="str">
        <f>Individual_Scores_Men_JV!C124</f>
        <v/>
      </c>
      <c r="D124" s="60" t="str">
        <f>Individual_Scores_Men_JV!D124</f>
        <v/>
      </c>
      <c r="E124" s="58"/>
      <c r="F124" s="13"/>
      <c r="G124" s="24" t="s">
        <v>29</v>
      </c>
      <c r="H124" s="24" t="s">
        <v>29</v>
      </c>
      <c r="I124" s="24" t="s">
        <v>29</v>
      </c>
      <c r="J124" s="24" t="s">
        <v>29</v>
      </c>
      <c r="K124" s="24" t="s">
        <v>29</v>
      </c>
      <c r="L124" s="24" t="s">
        <v>29</v>
      </c>
      <c r="M124" s="24" t="s">
        <v>29</v>
      </c>
      <c r="N124" s="24" t="s">
        <v>29</v>
      </c>
      <c r="O124" s="24" t="s">
        <v>29</v>
      </c>
      <c r="P124" s="24" t="s">
        <v>29</v>
      </c>
      <c r="Q124" s="24" t="s">
        <v>29</v>
      </c>
      <c r="R124" s="24" t="s">
        <v>29</v>
      </c>
      <c r="S124" s="24" t="s">
        <v>29</v>
      </c>
      <c r="T124" s="24" t="s">
        <v>29</v>
      </c>
      <c r="U124" s="24" t="s">
        <v>29</v>
      </c>
      <c r="V124" s="24" t="s">
        <v>29</v>
      </c>
      <c r="W124" s="24" t="s">
        <v>29</v>
      </c>
      <c r="X124" s="24" t="s">
        <v>29</v>
      </c>
      <c r="Y124" s="24" t="s">
        <v>29</v>
      </c>
      <c r="Z124" s="24" t="s">
        <v>29</v>
      </c>
      <c r="AA124" s="24" t="s">
        <v>29</v>
      </c>
      <c r="AB124" s="24" t="s">
        <v>29</v>
      </c>
      <c r="AC124" s="24" t="s">
        <v>29</v>
      </c>
      <c r="AD124" s="24" t="s">
        <v>29</v>
      </c>
      <c r="AE124" s="24" t="s">
        <v>29</v>
      </c>
      <c r="AF124" s="24" t="s">
        <v>29</v>
      </c>
      <c r="AG124" s="24" t="s">
        <v>29</v>
      </c>
      <c r="AH124" s="24" t="s">
        <v>29</v>
      </c>
      <c r="AI124" s="24" t="s">
        <v>29</v>
      </c>
      <c r="AJ124" s="24" t="s">
        <v>29</v>
      </c>
      <c r="AK124" s="24" t="s">
        <v>29</v>
      </c>
      <c r="AL124" s="24" t="s">
        <v>29</v>
      </c>
      <c r="AM124" s="24" t="s">
        <v>29</v>
      </c>
      <c r="AN124" s="24" t="s">
        <v>29</v>
      </c>
      <c r="AO124" s="24" t="s">
        <v>29</v>
      </c>
      <c r="AP124" s="24" t="s">
        <v>29</v>
      </c>
      <c r="AQ124" s="24" t="s">
        <v>29</v>
      </c>
      <c r="AR124" s="24" t="s">
        <v>29</v>
      </c>
      <c r="AS124" s="24" t="s">
        <v>29</v>
      </c>
      <c r="AT124" s="24" t="s">
        <v>29</v>
      </c>
      <c r="AU124" s="24" t="s">
        <v>29</v>
      </c>
      <c r="AV124" s="24" t="s">
        <v>29</v>
      </c>
      <c r="AW124" s="24" t="s">
        <v>29</v>
      </c>
      <c r="AX124" s="24" t="s">
        <v>29</v>
      </c>
      <c r="AY124" s="24" t="s">
        <v>29</v>
      </c>
      <c r="AZ124" s="24" t="s">
        <v>29</v>
      </c>
      <c r="BA124" s="24" t="s">
        <v>29</v>
      </c>
      <c r="BB124" s="24" t="s">
        <v>29</v>
      </c>
      <c r="BC124" s="24" t="s">
        <v>29</v>
      </c>
      <c r="BD124" s="24" t="s">
        <v>29</v>
      </c>
      <c r="BE124" s="24" t="s">
        <v>29</v>
      </c>
      <c r="BF124" s="24" t="s">
        <v>29</v>
      </c>
      <c r="BG124" s="24" t="s">
        <v>29</v>
      </c>
      <c r="BH124" s="24" t="s">
        <v>29</v>
      </c>
      <c r="BI124" s="24" t="s">
        <v>29</v>
      </c>
      <c r="BJ124" s="24" t="s">
        <v>29</v>
      </c>
      <c r="BK124" s="24" t="s">
        <v>29</v>
      </c>
      <c r="BL124" s="24" t="s">
        <v>29</v>
      </c>
      <c r="BM124" s="24" t="s">
        <v>29</v>
      </c>
      <c r="BN124" s="24" t="s">
        <v>29</v>
      </c>
      <c r="BO124" s="24" t="s">
        <v>29</v>
      </c>
      <c r="BP124" s="24" t="s">
        <v>29</v>
      </c>
      <c r="BQ124" s="24" t="s">
        <v>29</v>
      </c>
      <c r="BR124" s="24" t="s">
        <v>29</v>
      </c>
      <c r="BS124" s="24" t="s">
        <v>29</v>
      </c>
      <c r="BT124" s="24" t="s">
        <v>29</v>
      </c>
      <c r="BU124" s="24" t="s">
        <v>29</v>
      </c>
      <c r="BV124" s="24" t="s">
        <v>29</v>
      </c>
      <c r="BW124" s="24" t="s">
        <v>29</v>
      </c>
      <c r="BX124" s="24" t="s">
        <v>29</v>
      </c>
      <c r="BY124" s="24" t="s">
        <v>29</v>
      </c>
      <c r="BZ124" s="24" t="s">
        <v>29</v>
      </c>
      <c r="CA124" s="24" t="s">
        <v>29</v>
      </c>
      <c r="CB124" s="24" t="s">
        <v>29</v>
      </c>
    </row>
    <row r="125" spans="2:80" s="1" customFormat="1" ht="13.9" customHeight="1">
      <c r="B125" s="57" t="s">
        <v>789</v>
      </c>
      <c r="C125" s="59" t="str">
        <f>Individual_Scores_Men_JV!C125</f>
        <v/>
      </c>
      <c r="D125" s="60" t="str">
        <f>Individual_Scores_Men_JV!D125</f>
        <v/>
      </c>
      <c r="E125" s="58"/>
      <c r="F125" s="13"/>
      <c r="G125" s="24" t="s">
        <v>29</v>
      </c>
      <c r="H125" s="24" t="s">
        <v>29</v>
      </c>
      <c r="I125" s="24" t="s">
        <v>29</v>
      </c>
      <c r="J125" s="24" t="s">
        <v>29</v>
      </c>
      <c r="K125" s="24" t="s">
        <v>29</v>
      </c>
      <c r="L125" s="24" t="s">
        <v>29</v>
      </c>
      <c r="M125" s="24" t="s">
        <v>29</v>
      </c>
      <c r="N125" s="24" t="s">
        <v>29</v>
      </c>
      <c r="O125" s="24" t="s">
        <v>29</v>
      </c>
      <c r="P125" s="24" t="s">
        <v>29</v>
      </c>
      <c r="Q125" s="24" t="s">
        <v>29</v>
      </c>
      <c r="R125" s="24" t="s">
        <v>29</v>
      </c>
      <c r="S125" s="24" t="s">
        <v>29</v>
      </c>
      <c r="T125" s="24" t="s">
        <v>29</v>
      </c>
      <c r="U125" s="24" t="s">
        <v>29</v>
      </c>
      <c r="V125" s="24" t="s">
        <v>29</v>
      </c>
      <c r="W125" s="24" t="s">
        <v>29</v>
      </c>
      <c r="X125" s="24" t="s">
        <v>29</v>
      </c>
      <c r="Y125" s="24" t="s">
        <v>29</v>
      </c>
      <c r="Z125" s="24" t="s">
        <v>29</v>
      </c>
      <c r="AA125" s="24" t="s">
        <v>29</v>
      </c>
      <c r="AB125" s="24" t="s">
        <v>29</v>
      </c>
      <c r="AC125" s="24" t="s">
        <v>29</v>
      </c>
      <c r="AD125" s="24" t="s">
        <v>29</v>
      </c>
      <c r="AE125" s="24" t="s">
        <v>29</v>
      </c>
      <c r="AF125" s="24" t="s">
        <v>29</v>
      </c>
      <c r="AG125" s="24" t="s">
        <v>29</v>
      </c>
      <c r="AH125" s="24" t="s">
        <v>29</v>
      </c>
      <c r="AI125" s="24" t="s">
        <v>29</v>
      </c>
      <c r="AJ125" s="24" t="s">
        <v>29</v>
      </c>
      <c r="AK125" s="24" t="s">
        <v>29</v>
      </c>
      <c r="AL125" s="24" t="s">
        <v>29</v>
      </c>
      <c r="AM125" s="24" t="s">
        <v>29</v>
      </c>
      <c r="AN125" s="24" t="s">
        <v>29</v>
      </c>
      <c r="AO125" s="24" t="s">
        <v>29</v>
      </c>
      <c r="AP125" s="24" t="s">
        <v>29</v>
      </c>
      <c r="AQ125" s="24" t="s">
        <v>29</v>
      </c>
      <c r="AR125" s="24" t="s">
        <v>29</v>
      </c>
      <c r="AS125" s="24" t="s">
        <v>29</v>
      </c>
      <c r="AT125" s="24" t="s">
        <v>29</v>
      </c>
      <c r="AU125" s="24" t="s">
        <v>29</v>
      </c>
      <c r="AV125" s="24" t="s">
        <v>29</v>
      </c>
      <c r="AW125" s="24" t="s">
        <v>29</v>
      </c>
      <c r="AX125" s="24" t="s">
        <v>29</v>
      </c>
      <c r="AY125" s="24" t="s">
        <v>29</v>
      </c>
      <c r="AZ125" s="24" t="s">
        <v>29</v>
      </c>
      <c r="BA125" s="24" t="s">
        <v>29</v>
      </c>
      <c r="BB125" s="24" t="s">
        <v>29</v>
      </c>
      <c r="BC125" s="24" t="s">
        <v>29</v>
      </c>
      <c r="BD125" s="24" t="s">
        <v>29</v>
      </c>
      <c r="BE125" s="24" t="s">
        <v>29</v>
      </c>
      <c r="BF125" s="24" t="s">
        <v>29</v>
      </c>
      <c r="BG125" s="24" t="s">
        <v>29</v>
      </c>
      <c r="BH125" s="24" t="s">
        <v>29</v>
      </c>
      <c r="BI125" s="24" t="s">
        <v>29</v>
      </c>
      <c r="BJ125" s="24" t="s">
        <v>29</v>
      </c>
      <c r="BK125" s="24" t="s">
        <v>29</v>
      </c>
      <c r="BL125" s="24" t="s">
        <v>29</v>
      </c>
      <c r="BM125" s="24" t="s">
        <v>29</v>
      </c>
      <c r="BN125" s="24" t="s">
        <v>29</v>
      </c>
      <c r="BO125" s="24" t="s">
        <v>29</v>
      </c>
      <c r="BP125" s="24" t="s">
        <v>29</v>
      </c>
      <c r="BQ125" s="24" t="s">
        <v>29</v>
      </c>
      <c r="BR125" s="24" t="s">
        <v>29</v>
      </c>
      <c r="BS125" s="24" t="s">
        <v>29</v>
      </c>
      <c r="BT125" s="24" t="s">
        <v>29</v>
      </c>
      <c r="BU125" s="24" t="s">
        <v>29</v>
      </c>
      <c r="BV125" s="24" t="s">
        <v>29</v>
      </c>
      <c r="BW125" s="24" t="s">
        <v>29</v>
      </c>
      <c r="BX125" s="24" t="s">
        <v>29</v>
      </c>
      <c r="BY125" s="24" t="s">
        <v>29</v>
      </c>
      <c r="BZ125" s="24" t="s">
        <v>29</v>
      </c>
      <c r="CA125" s="24" t="s">
        <v>29</v>
      </c>
      <c r="CB125" s="24" t="s">
        <v>29</v>
      </c>
    </row>
    <row r="126" spans="2:80" s="1" customFormat="1" ht="13.9" customHeight="1">
      <c r="B126" s="57" t="s">
        <v>789</v>
      </c>
      <c r="C126" s="59" t="str">
        <f>Individual_Scores_Men_JV!C126</f>
        <v/>
      </c>
      <c r="D126" s="60" t="str">
        <f>Individual_Scores_Men_JV!D126</f>
        <v/>
      </c>
      <c r="E126" s="58"/>
      <c r="F126" s="13"/>
      <c r="G126" s="24" t="s">
        <v>29</v>
      </c>
      <c r="H126" s="24" t="s">
        <v>29</v>
      </c>
      <c r="I126" s="24" t="s">
        <v>29</v>
      </c>
      <c r="J126" s="24" t="s">
        <v>29</v>
      </c>
      <c r="K126" s="24" t="s">
        <v>29</v>
      </c>
      <c r="L126" s="24" t="s">
        <v>29</v>
      </c>
      <c r="M126" s="24" t="s">
        <v>29</v>
      </c>
      <c r="N126" s="24" t="s">
        <v>29</v>
      </c>
      <c r="O126" s="24" t="s">
        <v>29</v>
      </c>
      <c r="P126" s="24" t="s">
        <v>29</v>
      </c>
      <c r="Q126" s="24" t="s">
        <v>29</v>
      </c>
      <c r="R126" s="24" t="s">
        <v>29</v>
      </c>
      <c r="S126" s="24" t="s">
        <v>29</v>
      </c>
      <c r="T126" s="24" t="s">
        <v>29</v>
      </c>
      <c r="U126" s="24" t="s">
        <v>29</v>
      </c>
      <c r="V126" s="24" t="s">
        <v>29</v>
      </c>
      <c r="W126" s="24" t="s">
        <v>29</v>
      </c>
      <c r="X126" s="24" t="s">
        <v>29</v>
      </c>
      <c r="Y126" s="24" t="s">
        <v>29</v>
      </c>
      <c r="Z126" s="24" t="s">
        <v>29</v>
      </c>
      <c r="AA126" s="24" t="s">
        <v>29</v>
      </c>
      <c r="AB126" s="24" t="s">
        <v>29</v>
      </c>
      <c r="AC126" s="24" t="s">
        <v>29</v>
      </c>
      <c r="AD126" s="24" t="s">
        <v>29</v>
      </c>
      <c r="AE126" s="24" t="s">
        <v>29</v>
      </c>
      <c r="AF126" s="24" t="s">
        <v>29</v>
      </c>
      <c r="AG126" s="24" t="s">
        <v>29</v>
      </c>
      <c r="AH126" s="24" t="s">
        <v>29</v>
      </c>
      <c r="AI126" s="24" t="s">
        <v>29</v>
      </c>
      <c r="AJ126" s="24" t="s">
        <v>29</v>
      </c>
      <c r="AK126" s="24" t="s">
        <v>29</v>
      </c>
      <c r="AL126" s="24" t="s">
        <v>29</v>
      </c>
      <c r="AM126" s="24" t="s">
        <v>29</v>
      </c>
      <c r="AN126" s="24" t="s">
        <v>29</v>
      </c>
      <c r="AO126" s="24" t="s">
        <v>29</v>
      </c>
      <c r="AP126" s="24" t="s">
        <v>29</v>
      </c>
      <c r="AQ126" s="24" t="s">
        <v>29</v>
      </c>
      <c r="AR126" s="24" t="s">
        <v>29</v>
      </c>
      <c r="AS126" s="24" t="s">
        <v>29</v>
      </c>
      <c r="AT126" s="24" t="s">
        <v>29</v>
      </c>
      <c r="AU126" s="24" t="s">
        <v>29</v>
      </c>
      <c r="AV126" s="24" t="s">
        <v>29</v>
      </c>
      <c r="AW126" s="24" t="s">
        <v>29</v>
      </c>
      <c r="AX126" s="24" t="s">
        <v>29</v>
      </c>
      <c r="AY126" s="24" t="s">
        <v>29</v>
      </c>
      <c r="AZ126" s="24" t="s">
        <v>29</v>
      </c>
      <c r="BA126" s="24" t="s">
        <v>29</v>
      </c>
      <c r="BB126" s="24" t="s">
        <v>29</v>
      </c>
      <c r="BC126" s="24" t="s">
        <v>29</v>
      </c>
      <c r="BD126" s="24" t="s">
        <v>29</v>
      </c>
      <c r="BE126" s="24" t="s">
        <v>29</v>
      </c>
      <c r="BF126" s="24" t="s">
        <v>29</v>
      </c>
      <c r="BG126" s="24" t="s">
        <v>29</v>
      </c>
      <c r="BH126" s="24" t="s">
        <v>29</v>
      </c>
      <c r="BI126" s="24" t="s">
        <v>29</v>
      </c>
      <c r="BJ126" s="24" t="s">
        <v>29</v>
      </c>
      <c r="BK126" s="24" t="s">
        <v>29</v>
      </c>
      <c r="BL126" s="24" t="s">
        <v>29</v>
      </c>
      <c r="BM126" s="24" t="s">
        <v>29</v>
      </c>
      <c r="BN126" s="24" t="s">
        <v>29</v>
      </c>
      <c r="BO126" s="24" t="s">
        <v>29</v>
      </c>
      <c r="BP126" s="24" t="s">
        <v>29</v>
      </c>
      <c r="BQ126" s="24" t="s">
        <v>29</v>
      </c>
      <c r="BR126" s="24" t="s">
        <v>29</v>
      </c>
      <c r="BS126" s="24" t="s">
        <v>29</v>
      </c>
      <c r="BT126" s="24" t="s">
        <v>29</v>
      </c>
      <c r="BU126" s="24" t="s">
        <v>29</v>
      </c>
      <c r="BV126" s="24" t="s">
        <v>29</v>
      </c>
      <c r="BW126" s="24" t="s">
        <v>29</v>
      </c>
      <c r="BX126" s="24" t="s">
        <v>29</v>
      </c>
      <c r="BY126" s="24" t="s">
        <v>29</v>
      </c>
      <c r="BZ126" s="24" t="s">
        <v>29</v>
      </c>
      <c r="CA126" s="24" t="s">
        <v>29</v>
      </c>
      <c r="CB126" s="24" t="s">
        <v>29</v>
      </c>
    </row>
    <row r="127" spans="2:80" s="1" customFormat="1" ht="13.9" customHeight="1">
      <c r="B127" s="57" t="s">
        <v>29</v>
      </c>
      <c r="C127" s="57" t="s">
        <v>29</v>
      </c>
      <c r="D127" s="57" t="s">
        <v>29</v>
      </c>
      <c r="E127" s="61"/>
      <c r="G127" s="24" t="s">
        <v>29</v>
      </c>
      <c r="H127" s="24" t="s">
        <v>29</v>
      </c>
      <c r="I127" s="24" t="s">
        <v>29</v>
      </c>
      <c r="J127" s="24" t="s">
        <v>29</v>
      </c>
      <c r="K127" s="24" t="s">
        <v>29</v>
      </c>
      <c r="L127" s="24" t="s">
        <v>29</v>
      </c>
      <c r="M127" s="24" t="s">
        <v>29</v>
      </c>
      <c r="N127" s="24" t="s">
        <v>29</v>
      </c>
      <c r="O127" s="24" t="s">
        <v>29</v>
      </c>
      <c r="P127" s="24" t="s">
        <v>29</v>
      </c>
      <c r="Q127" s="24" t="s">
        <v>29</v>
      </c>
      <c r="R127" s="24" t="s">
        <v>29</v>
      </c>
      <c r="S127" s="24" t="s">
        <v>29</v>
      </c>
      <c r="T127" s="24" t="s">
        <v>29</v>
      </c>
      <c r="U127" s="24" t="s">
        <v>29</v>
      </c>
      <c r="V127" s="24" t="s">
        <v>29</v>
      </c>
      <c r="W127" s="24" t="s">
        <v>29</v>
      </c>
      <c r="X127" s="24" t="s">
        <v>29</v>
      </c>
      <c r="Y127" s="24" t="s">
        <v>29</v>
      </c>
      <c r="Z127" s="24" t="s">
        <v>29</v>
      </c>
      <c r="AA127" s="24" t="s">
        <v>29</v>
      </c>
      <c r="AB127" s="24" t="s">
        <v>29</v>
      </c>
      <c r="AC127" s="24" t="s">
        <v>29</v>
      </c>
      <c r="AD127" s="24" t="s">
        <v>29</v>
      </c>
      <c r="AE127" s="24" t="s">
        <v>29</v>
      </c>
      <c r="AF127" s="24" t="s">
        <v>29</v>
      </c>
      <c r="AG127" s="24" t="s">
        <v>29</v>
      </c>
      <c r="AH127" s="24" t="s">
        <v>29</v>
      </c>
      <c r="AI127" s="24" t="s">
        <v>29</v>
      </c>
      <c r="AJ127" s="24" t="s">
        <v>29</v>
      </c>
      <c r="AK127" s="24" t="s">
        <v>29</v>
      </c>
      <c r="AL127" s="24" t="s">
        <v>29</v>
      </c>
      <c r="AM127" s="24" t="s">
        <v>29</v>
      </c>
      <c r="AN127" s="24" t="s">
        <v>29</v>
      </c>
      <c r="AO127" s="24" t="s">
        <v>29</v>
      </c>
      <c r="AP127" s="24" t="s">
        <v>29</v>
      </c>
      <c r="AQ127" s="24" t="s">
        <v>29</v>
      </c>
      <c r="AR127" s="24" t="s">
        <v>29</v>
      </c>
      <c r="AS127" s="24" t="s">
        <v>29</v>
      </c>
      <c r="AT127" s="24" t="s">
        <v>29</v>
      </c>
      <c r="AU127" s="24" t="s">
        <v>29</v>
      </c>
      <c r="AV127" s="24" t="s">
        <v>29</v>
      </c>
      <c r="AW127" s="24" t="s">
        <v>29</v>
      </c>
      <c r="AX127" s="24" t="s">
        <v>29</v>
      </c>
      <c r="AY127" s="24" t="s">
        <v>29</v>
      </c>
      <c r="AZ127" s="24" t="s">
        <v>29</v>
      </c>
      <c r="BA127" s="24" t="s">
        <v>29</v>
      </c>
      <c r="BB127" s="24" t="s">
        <v>29</v>
      </c>
      <c r="BC127" s="24" t="s">
        <v>29</v>
      </c>
      <c r="BD127" s="24" t="s">
        <v>29</v>
      </c>
      <c r="BE127" s="24" t="s">
        <v>29</v>
      </c>
      <c r="BF127" s="24" t="s">
        <v>29</v>
      </c>
      <c r="BG127" s="24" t="s">
        <v>29</v>
      </c>
      <c r="BH127" s="24" t="s">
        <v>29</v>
      </c>
      <c r="BI127" s="24" t="s">
        <v>29</v>
      </c>
      <c r="BJ127" s="24" t="s">
        <v>29</v>
      </c>
      <c r="BK127" s="24" t="s">
        <v>29</v>
      </c>
      <c r="BL127" s="24" t="s">
        <v>29</v>
      </c>
      <c r="BM127" s="24" t="s">
        <v>29</v>
      </c>
      <c r="BN127" s="24" t="s">
        <v>29</v>
      </c>
      <c r="BO127" s="24" t="s">
        <v>29</v>
      </c>
      <c r="BP127" s="24" t="s">
        <v>29</v>
      </c>
      <c r="BQ127" s="24" t="s">
        <v>29</v>
      </c>
      <c r="BR127" s="24" t="s">
        <v>29</v>
      </c>
      <c r="BS127" s="24" t="s">
        <v>29</v>
      </c>
      <c r="BT127" s="24" t="s">
        <v>29</v>
      </c>
      <c r="BU127" s="24" t="s">
        <v>29</v>
      </c>
      <c r="BV127" s="24" t="s">
        <v>29</v>
      </c>
      <c r="BW127" s="24" t="s">
        <v>29</v>
      </c>
      <c r="BX127" s="24" t="s">
        <v>29</v>
      </c>
      <c r="BY127" s="24" t="s">
        <v>29</v>
      </c>
      <c r="BZ127" s="24" t="s">
        <v>29</v>
      </c>
      <c r="CA127" s="24" t="s">
        <v>29</v>
      </c>
      <c r="CB127" s="24" t="s">
        <v>29</v>
      </c>
    </row>
    <row r="128" spans="2:80" s="1" customFormat="1" ht="13.9" customHeight="1">
      <c r="B128" s="57" t="s">
        <v>29</v>
      </c>
      <c r="C128" s="57" t="s">
        <v>29</v>
      </c>
      <c r="D128" s="57" t="s">
        <v>29</v>
      </c>
      <c r="E128" s="61"/>
      <c r="G128" s="24" t="s">
        <v>29</v>
      </c>
      <c r="H128" s="24" t="s">
        <v>29</v>
      </c>
      <c r="I128" s="24" t="s">
        <v>29</v>
      </c>
      <c r="J128" s="24" t="s">
        <v>29</v>
      </c>
      <c r="K128" s="24" t="s">
        <v>29</v>
      </c>
      <c r="L128" s="24" t="s">
        <v>29</v>
      </c>
      <c r="M128" s="24" t="s">
        <v>29</v>
      </c>
      <c r="N128" s="24" t="s">
        <v>29</v>
      </c>
      <c r="O128" s="24" t="s">
        <v>29</v>
      </c>
      <c r="P128" s="24" t="s">
        <v>29</v>
      </c>
      <c r="Q128" s="24" t="s">
        <v>29</v>
      </c>
      <c r="R128" s="24" t="s">
        <v>29</v>
      </c>
      <c r="S128" s="24" t="s">
        <v>29</v>
      </c>
      <c r="T128" s="24" t="s">
        <v>29</v>
      </c>
      <c r="U128" s="24" t="s">
        <v>29</v>
      </c>
      <c r="V128" s="24" t="s">
        <v>29</v>
      </c>
      <c r="W128" s="24" t="s">
        <v>29</v>
      </c>
      <c r="X128" s="24" t="s">
        <v>29</v>
      </c>
      <c r="Y128" s="24" t="s">
        <v>29</v>
      </c>
      <c r="Z128" s="24" t="s">
        <v>29</v>
      </c>
      <c r="AA128" s="24" t="s">
        <v>29</v>
      </c>
      <c r="AB128" s="24" t="s">
        <v>29</v>
      </c>
      <c r="AC128" s="24" t="s">
        <v>29</v>
      </c>
      <c r="AD128" s="24" t="s">
        <v>29</v>
      </c>
      <c r="AE128" s="24" t="s">
        <v>29</v>
      </c>
      <c r="AF128" s="24" t="s">
        <v>29</v>
      </c>
      <c r="AG128" s="24" t="s">
        <v>29</v>
      </c>
      <c r="AH128" s="24" t="s">
        <v>29</v>
      </c>
      <c r="AI128" s="24" t="s">
        <v>29</v>
      </c>
      <c r="AJ128" s="24" t="s">
        <v>29</v>
      </c>
      <c r="AK128" s="24" t="s">
        <v>29</v>
      </c>
      <c r="AL128" s="24" t="s">
        <v>29</v>
      </c>
      <c r="AM128" s="24" t="s">
        <v>29</v>
      </c>
      <c r="AN128" s="24" t="s">
        <v>29</v>
      </c>
      <c r="AO128" s="24" t="s">
        <v>29</v>
      </c>
      <c r="AP128" s="24" t="s">
        <v>29</v>
      </c>
      <c r="AQ128" s="24" t="s">
        <v>29</v>
      </c>
      <c r="AR128" s="24" t="s">
        <v>29</v>
      </c>
      <c r="AS128" s="24" t="s">
        <v>29</v>
      </c>
      <c r="AT128" s="24" t="s">
        <v>29</v>
      </c>
      <c r="AU128" s="24" t="s">
        <v>29</v>
      </c>
      <c r="AV128" s="24" t="s">
        <v>29</v>
      </c>
      <c r="AW128" s="24" t="s">
        <v>29</v>
      </c>
      <c r="AX128" s="24" t="s">
        <v>29</v>
      </c>
      <c r="AY128" s="24" t="s">
        <v>29</v>
      </c>
      <c r="AZ128" s="24" t="s">
        <v>29</v>
      </c>
      <c r="BA128" s="24" t="s">
        <v>29</v>
      </c>
      <c r="BB128" s="24" t="s">
        <v>29</v>
      </c>
      <c r="BC128" s="24" t="s">
        <v>29</v>
      </c>
      <c r="BD128" s="24" t="s">
        <v>29</v>
      </c>
      <c r="BE128" s="24" t="s">
        <v>29</v>
      </c>
      <c r="BF128" s="24" t="s">
        <v>29</v>
      </c>
      <c r="BG128" s="24" t="s">
        <v>29</v>
      </c>
      <c r="BH128" s="24" t="s">
        <v>29</v>
      </c>
      <c r="BI128" s="24" t="s">
        <v>29</v>
      </c>
      <c r="BJ128" s="24" t="s">
        <v>29</v>
      </c>
      <c r="BK128" s="24" t="s">
        <v>29</v>
      </c>
      <c r="BL128" s="24" t="s">
        <v>29</v>
      </c>
      <c r="BM128" s="24" t="s">
        <v>29</v>
      </c>
      <c r="BN128" s="24" t="s">
        <v>29</v>
      </c>
      <c r="BO128" s="24" t="s">
        <v>29</v>
      </c>
      <c r="BP128" s="24" t="s">
        <v>29</v>
      </c>
      <c r="BQ128" s="24" t="s">
        <v>29</v>
      </c>
      <c r="BR128" s="24" t="s">
        <v>29</v>
      </c>
      <c r="BS128" s="24" t="s">
        <v>29</v>
      </c>
      <c r="BT128" s="24" t="s">
        <v>29</v>
      </c>
      <c r="BU128" s="24" t="s">
        <v>29</v>
      </c>
      <c r="BV128" s="24" t="s">
        <v>29</v>
      </c>
      <c r="BW128" s="24" t="s">
        <v>29</v>
      </c>
      <c r="BX128" s="24" t="s">
        <v>29</v>
      </c>
      <c r="BY128" s="24" t="s">
        <v>29</v>
      </c>
      <c r="BZ128" s="24" t="s">
        <v>29</v>
      </c>
      <c r="CA128" s="24" t="s">
        <v>29</v>
      </c>
      <c r="CB128" s="24" t="s">
        <v>29</v>
      </c>
    </row>
    <row r="129" spans="2:80" s="1" customFormat="1" ht="13.9" customHeight="1">
      <c r="B129" s="57" t="str">
        <f>Roster_Selection_Men!AF174&amp;" " &amp; "JV1 "</f>
        <v xml:space="preserve">Pikeville ,University Of JV1 </v>
      </c>
      <c r="C129" s="57" t="str">
        <f>Roster_Selection_Men!AH174</f>
        <v>6504-6389</v>
      </c>
      <c r="D129" s="57" t="str">
        <f>Roster_Selection_Men!AI174</f>
        <v>Andrew Allen</v>
      </c>
      <c r="E129" s="58"/>
      <c r="F129" s="1" t="str">
        <f>IF(ISERROR(Individual_Scores_Men_JV!E129), " ", IF(Individual_Scores_Men_JV!E129 = "Yes", "Yes", "  "))</f>
        <v xml:space="preserve">  </v>
      </c>
      <c r="G129" s="24" t="s">
        <v>738</v>
      </c>
      <c r="H129" s="44">
        <v>215</v>
      </c>
      <c r="I129" s="44">
        <v>171</v>
      </c>
      <c r="J129" s="44">
        <v>157</v>
      </c>
      <c r="K129" s="44">
        <v>212</v>
      </c>
      <c r="L129" s="44">
        <v>195</v>
      </c>
      <c r="M129" s="44">
        <v>191</v>
      </c>
      <c r="N129" s="44">
        <v>170</v>
      </c>
      <c r="O129" s="44">
        <v>170</v>
      </c>
      <c r="P129" s="44">
        <v>133</v>
      </c>
      <c r="Q129" s="44">
        <v>172</v>
      </c>
      <c r="R129" s="44">
        <v>231</v>
      </c>
      <c r="S129" s="44">
        <v>191</v>
      </c>
      <c r="T129" s="19">
        <f>SUM(H129:S129)</f>
        <v>2208</v>
      </c>
      <c r="U129" s="19">
        <f>COUNTIF(H129:S129, "&gt;0" )</f>
        <v>12</v>
      </c>
      <c r="V129" s="19">
        <f>T129/U129</f>
        <v>184</v>
      </c>
      <c r="W129" s="24" t="s">
        <v>29</v>
      </c>
      <c r="X129" s="24" t="s">
        <v>29</v>
      </c>
      <c r="Y129" s="24" t="s">
        <v>29</v>
      </c>
      <c r="Z129" s="24" t="s">
        <v>29</v>
      </c>
      <c r="AA129" s="24" t="s">
        <v>29</v>
      </c>
      <c r="AB129" s="24" t="s">
        <v>29</v>
      </c>
      <c r="AC129" s="24" t="s">
        <v>29</v>
      </c>
      <c r="AD129" s="24" t="s">
        <v>29</v>
      </c>
      <c r="AE129" s="24" t="s">
        <v>29</v>
      </c>
      <c r="AF129" s="24" t="s">
        <v>29</v>
      </c>
      <c r="AG129" s="24" t="s">
        <v>29</v>
      </c>
      <c r="AH129" s="24" t="s">
        <v>29</v>
      </c>
      <c r="AI129" s="24" t="s">
        <v>29</v>
      </c>
      <c r="AJ129" s="24" t="s">
        <v>29</v>
      </c>
      <c r="AK129" s="24" t="s">
        <v>29</v>
      </c>
      <c r="AL129" s="24" t="s">
        <v>29</v>
      </c>
      <c r="AM129" s="24" t="s">
        <v>29</v>
      </c>
      <c r="AN129" s="24" t="s">
        <v>29</v>
      </c>
      <c r="AO129" s="24" t="s">
        <v>29</v>
      </c>
      <c r="AP129" s="24" t="s">
        <v>29</v>
      </c>
      <c r="AQ129" s="24" t="s">
        <v>29</v>
      </c>
      <c r="AR129" s="24" t="s">
        <v>29</v>
      </c>
      <c r="AS129" s="24" t="s">
        <v>29</v>
      </c>
      <c r="AT129" s="24" t="s">
        <v>29</v>
      </c>
      <c r="AU129" s="24" t="s">
        <v>29</v>
      </c>
      <c r="AV129" s="24" t="s">
        <v>29</v>
      </c>
      <c r="AW129" s="24" t="s">
        <v>29</v>
      </c>
      <c r="AX129" s="24" t="s">
        <v>29</v>
      </c>
      <c r="AY129" s="24" t="s">
        <v>29</v>
      </c>
      <c r="AZ129" s="24" t="s">
        <v>29</v>
      </c>
      <c r="BA129" s="24" t="s">
        <v>29</v>
      </c>
      <c r="BB129" s="24" t="s">
        <v>29</v>
      </c>
      <c r="BC129" s="24" t="s">
        <v>29</v>
      </c>
      <c r="BD129" s="24" t="s">
        <v>29</v>
      </c>
      <c r="BE129" s="24" t="s">
        <v>29</v>
      </c>
      <c r="BF129" s="24" t="s">
        <v>29</v>
      </c>
      <c r="BG129" s="24" t="s">
        <v>29</v>
      </c>
      <c r="BH129" s="24" t="s">
        <v>29</v>
      </c>
      <c r="BI129" s="24" t="s">
        <v>29</v>
      </c>
      <c r="BJ129" s="24" t="s">
        <v>29</v>
      </c>
      <c r="BK129" s="24" t="s">
        <v>29</v>
      </c>
      <c r="BL129" s="24" t="s">
        <v>29</v>
      </c>
      <c r="BM129" s="24" t="s">
        <v>29</v>
      </c>
      <c r="BN129" s="24" t="s">
        <v>29</v>
      </c>
      <c r="BO129" s="24" t="s">
        <v>29</v>
      </c>
      <c r="BP129" s="24" t="s">
        <v>29</v>
      </c>
      <c r="BQ129" s="24" t="s">
        <v>29</v>
      </c>
      <c r="BR129" s="24" t="s">
        <v>29</v>
      </c>
      <c r="BS129" s="24" t="s">
        <v>29</v>
      </c>
      <c r="BT129" s="24" t="s">
        <v>29</v>
      </c>
      <c r="BU129" s="24" t="s">
        <v>29</v>
      </c>
      <c r="BV129" s="24" t="s">
        <v>29</v>
      </c>
      <c r="BW129" s="24" t="s">
        <v>29</v>
      </c>
      <c r="BX129" s="24" t="s">
        <v>29</v>
      </c>
      <c r="BY129" s="24" t="s">
        <v>29</v>
      </c>
      <c r="BZ129" s="24" t="s">
        <v>29</v>
      </c>
      <c r="CA129" s="24" t="s">
        <v>29</v>
      </c>
      <c r="CB129" s="24" t="s">
        <v>29</v>
      </c>
    </row>
    <row r="130" spans="2:80" s="1" customFormat="1" ht="13.9" customHeight="1">
      <c r="B130" s="57" t="str">
        <f>Roster_Selection_Men!AF175&amp;" " &amp; "JV1 "</f>
        <v xml:space="preserve">Pikeville ,University Of JV1 </v>
      </c>
      <c r="C130" s="57" t="str">
        <f>Roster_Selection_Men!AH175</f>
        <v>18-93372</v>
      </c>
      <c r="D130" s="57" t="str">
        <f>Roster_Selection_Men!AI175</f>
        <v>Blake Hisle</v>
      </c>
      <c r="E130" s="58"/>
      <c r="F130" s="1" t="str">
        <f>IF(ISERROR(Individual_Scores_Men_JV!E130), " ", IF(Individual_Scores_Men_JV!E130 = "Yes", "Yes", "  "))</f>
        <v xml:space="preserve">  </v>
      </c>
      <c r="G130" s="24" t="s">
        <v>29</v>
      </c>
      <c r="H130" s="24" t="s">
        <v>29</v>
      </c>
      <c r="I130" s="24" t="s">
        <v>29</v>
      </c>
      <c r="J130" s="24" t="s">
        <v>29</v>
      </c>
      <c r="K130" s="24" t="s">
        <v>29</v>
      </c>
      <c r="L130" s="24" t="s">
        <v>29</v>
      </c>
      <c r="M130" s="24" t="s">
        <v>29</v>
      </c>
      <c r="N130" s="24" t="s">
        <v>29</v>
      </c>
      <c r="O130" s="24" t="s">
        <v>29</v>
      </c>
      <c r="P130" s="24" t="s">
        <v>29</v>
      </c>
      <c r="Q130" s="24" t="s">
        <v>29</v>
      </c>
      <c r="R130" s="24" t="s">
        <v>29</v>
      </c>
      <c r="S130" s="24" t="s">
        <v>29</v>
      </c>
      <c r="T130" s="24" t="s">
        <v>29</v>
      </c>
      <c r="U130" s="24" t="s">
        <v>29</v>
      </c>
      <c r="V130" s="24" t="s">
        <v>29</v>
      </c>
      <c r="W130" s="24" t="s">
        <v>29</v>
      </c>
      <c r="X130" s="24" t="s">
        <v>29</v>
      </c>
      <c r="Y130" s="24" t="s">
        <v>29</v>
      </c>
      <c r="Z130" s="24" t="s">
        <v>29</v>
      </c>
      <c r="AA130" s="24" t="s">
        <v>29</v>
      </c>
      <c r="AB130" s="24" t="s">
        <v>29</v>
      </c>
      <c r="AC130" s="24" t="s">
        <v>29</v>
      </c>
      <c r="AD130" s="24" t="s">
        <v>29</v>
      </c>
      <c r="AE130" s="24" t="s">
        <v>29</v>
      </c>
      <c r="AF130" s="24" t="s">
        <v>29</v>
      </c>
      <c r="AG130" s="24" t="s">
        <v>29</v>
      </c>
      <c r="AH130" s="24" t="s">
        <v>29</v>
      </c>
      <c r="AI130" s="24" t="s">
        <v>29</v>
      </c>
      <c r="AJ130" s="24" t="s">
        <v>29</v>
      </c>
      <c r="AK130" s="24" t="s">
        <v>29</v>
      </c>
      <c r="AL130" s="24" t="s">
        <v>29</v>
      </c>
      <c r="AM130" s="24" t="s">
        <v>29</v>
      </c>
      <c r="AN130" s="24" t="s">
        <v>29</v>
      </c>
      <c r="AO130" s="24" t="s">
        <v>29</v>
      </c>
      <c r="AP130" s="24" t="s">
        <v>29</v>
      </c>
      <c r="AQ130" s="24" t="s">
        <v>29</v>
      </c>
      <c r="AR130" s="24" t="s">
        <v>29</v>
      </c>
      <c r="AS130" s="24" t="s">
        <v>29</v>
      </c>
      <c r="AT130" s="24" t="s">
        <v>29</v>
      </c>
      <c r="AU130" s="24" t="s">
        <v>29</v>
      </c>
      <c r="AV130" s="24" t="s">
        <v>29</v>
      </c>
      <c r="AW130" s="24" t="s">
        <v>29</v>
      </c>
      <c r="AX130" s="24" t="s">
        <v>29</v>
      </c>
      <c r="AY130" s="24" t="s">
        <v>29</v>
      </c>
      <c r="AZ130" s="24" t="s">
        <v>29</v>
      </c>
      <c r="BA130" s="24" t="s">
        <v>29</v>
      </c>
      <c r="BB130" s="24" t="s">
        <v>29</v>
      </c>
      <c r="BC130" s="24" t="s">
        <v>29</v>
      </c>
      <c r="BD130" s="24" t="s">
        <v>29</v>
      </c>
      <c r="BE130" s="24" t="s">
        <v>29</v>
      </c>
      <c r="BF130" s="24" t="s">
        <v>29</v>
      </c>
      <c r="BG130" s="24" t="s">
        <v>29</v>
      </c>
      <c r="BH130" s="24" t="s">
        <v>29</v>
      </c>
      <c r="BI130" s="24" t="s">
        <v>29</v>
      </c>
      <c r="BJ130" s="24" t="s">
        <v>29</v>
      </c>
      <c r="BK130" s="24" t="s">
        <v>29</v>
      </c>
      <c r="BL130" s="24" t="s">
        <v>29</v>
      </c>
      <c r="BM130" s="24" t="s">
        <v>29</v>
      </c>
      <c r="BN130" s="24" t="s">
        <v>29</v>
      </c>
      <c r="BO130" s="24" t="s">
        <v>29</v>
      </c>
      <c r="BP130" s="24" t="s">
        <v>29</v>
      </c>
      <c r="BQ130" s="24" t="s">
        <v>29</v>
      </c>
      <c r="BR130" s="24" t="s">
        <v>29</v>
      </c>
      <c r="BS130" s="24" t="s">
        <v>29</v>
      </c>
      <c r="BT130" s="24" t="s">
        <v>29</v>
      </c>
      <c r="BU130" s="24" t="s">
        <v>29</v>
      </c>
      <c r="BV130" s="24" t="s">
        <v>29</v>
      </c>
      <c r="BW130" s="24" t="s">
        <v>29</v>
      </c>
      <c r="BX130" s="24" t="s">
        <v>29</v>
      </c>
      <c r="BY130" s="24" t="s">
        <v>29</v>
      </c>
      <c r="BZ130" s="24" t="s">
        <v>29</v>
      </c>
      <c r="CA130" s="24" t="s">
        <v>29</v>
      </c>
      <c r="CB130" s="24" t="s">
        <v>29</v>
      </c>
    </row>
    <row r="131" spans="2:80" s="1" customFormat="1" ht="13.9" customHeight="1">
      <c r="B131" s="57" t="str">
        <f>Roster_Selection_Men!AF176&amp;" " &amp; "JV1 "</f>
        <v xml:space="preserve">Pikeville ,University Of JV1 </v>
      </c>
      <c r="C131" s="57" t="str">
        <f>Roster_Selection_Men!AH176</f>
        <v>17-16719</v>
      </c>
      <c r="D131" s="57" t="str">
        <f>Roster_Selection_Men!AI176</f>
        <v>Bryce Baltzer</v>
      </c>
      <c r="E131" s="58"/>
      <c r="F131" s="1" t="str">
        <f>IF(ISERROR(Individual_Scores_Men_JV!E131), " ", IF(Individual_Scores_Men_JV!E131 = "Yes", "Yes", "  "))</f>
        <v xml:space="preserve">  </v>
      </c>
      <c r="G131" s="24" t="s">
        <v>29</v>
      </c>
      <c r="H131" s="24" t="s">
        <v>29</v>
      </c>
      <c r="I131" s="24" t="s">
        <v>29</v>
      </c>
      <c r="J131" s="24" t="s">
        <v>29</v>
      </c>
      <c r="K131" s="24" t="s">
        <v>29</v>
      </c>
      <c r="L131" s="24" t="s">
        <v>29</v>
      </c>
      <c r="M131" s="24" t="s">
        <v>29</v>
      </c>
      <c r="N131" s="24" t="s">
        <v>29</v>
      </c>
      <c r="O131" s="24" t="s">
        <v>29</v>
      </c>
      <c r="P131" s="24" t="s">
        <v>29</v>
      </c>
      <c r="Q131" s="24" t="s">
        <v>29</v>
      </c>
      <c r="R131" s="24" t="s">
        <v>29</v>
      </c>
      <c r="S131" s="24" t="s">
        <v>29</v>
      </c>
      <c r="T131" s="24" t="s">
        <v>29</v>
      </c>
      <c r="U131" s="24" t="s">
        <v>29</v>
      </c>
      <c r="V131" s="24" t="s">
        <v>29</v>
      </c>
      <c r="W131" s="24" t="s">
        <v>29</v>
      </c>
      <c r="X131" s="24" t="s">
        <v>29</v>
      </c>
      <c r="Y131" s="24" t="s">
        <v>29</v>
      </c>
      <c r="Z131" s="24" t="s">
        <v>29</v>
      </c>
      <c r="AA131" s="24" t="s">
        <v>29</v>
      </c>
      <c r="AB131" s="24" t="s">
        <v>29</v>
      </c>
      <c r="AC131" s="24" t="s">
        <v>29</v>
      </c>
      <c r="AD131" s="24" t="s">
        <v>29</v>
      </c>
      <c r="AE131" s="24" t="s">
        <v>29</v>
      </c>
      <c r="AF131" s="24" t="s">
        <v>29</v>
      </c>
      <c r="AG131" s="24" t="s">
        <v>29</v>
      </c>
      <c r="AH131" s="24" t="s">
        <v>29</v>
      </c>
      <c r="AI131" s="24" t="s">
        <v>29</v>
      </c>
      <c r="AJ131" s="24" t="s">
        <v>29</v>
      </c>
      <c r="AK131" s="24" t="s">
        <v>29</v>
      </c>
      <c r="AL131" s="24" t="s">
        <v>29</v>
      </c>
      <c r="AM131" s="24" t="s">
        <v>29</v>
      </c>
      <c r="AN131" s="24" t="s">
        <v>29</v>
      </c>
      <c r="AO131" s="24" t="s">
        <v>29</v>
      </c>
      <c r="AP131" s="24" t="s">
        <v>29</v>
      </c>
      <c r="AQ131" s="24" t="s">
        <v>29</v>
      </c>
      <c r="AR131" s="24" t="s">
        <v>29</v>
      </c>
      <c r="AS131" s="24" t="s">
        <v>29</v>
      </c>
      <c r="AT131" s="24" t="s">
        <v>29</v>
      </c>
      <c r="AU131" s="24" t="s">
        <v>29</v>
      </c>
      <c r="AV131" s="24" t="s">
        <v>29</v>
      </c>
      <c r="AW131" s="24" t="s">
        <v>29</v>
      </c>
      <c r="AX131" s="24" t="s">
        <v>29</v>
      </c>
      <c r="AY131" s="24" t="s">
        <v>29</v>
      </c>
      <c r="AZ131" s="24" t="s">
        <v>29</v>
      </c>
      <c r="BA131" s="24" t="s">
        <v>29</v>
      </c>
      <c r="BB131" s="24" t="s">
        <v>29</v>
      </c>
      <c r="BC131" s="24" t="s">
        <v>29</v>
      </c>
      <c r="BD131" s="24" t="s">
        <v>29</v>
      </c>
      <c r="BE131" s="24" t="s">
        <v>29</v>
      </c>
      <c r="BF131" s="24" t="s">
        <v>29</v>
      </c>
      <c r="BG131" s="24" t="s">
        <v>29</v>
      </c>
      <c r="BH131" s="24" t="s">
        <v>29</v>
      </c>
      <c r="BI131" s="24" t="s">
        <v>29</v>
      </c>
      <c r="BJ131" s="24" t="s">
        <v>29</v>
      </c>
      <c r="BK131" s="24" t="s">
        <v>29</v>
      </c>
      <c r="BL131" s="24" t="s">
        <v>29</v>
      </c>
      <c r="BM131" s="24" t="s">
        <v>29</v>
      </c>
      <c r="BN131" s="24" t="s">
        <v>29</v>
      </c>
      <c r="BO131" s="24" t="s">
        <v>29</v>
      </c>
      <c r="BP131" s="24" t="s">
        <v>29</v>
      </c>
      <c r="BQ131" s="24" t="s">
        <v>29</v>
      </c>
      <c r="BR131" s="24" t="s">
        <v>29</v>
      </c>
      <c r="BS131" s="24" t="s">
        <v>29</v>
      </c>
      <c r="BT131" s="24" t="s">
        <v>29</v>
      </c>
      <c r="BU131" s="24" t="s">
        <v>29</v>
      </c>
      <c r="BV131" s="24" t="s">
        <v>29</v>
      </c>
      <c r="BW131" s="24" t="s">
        <v>29</v>
      </c>
      <c r="BX131" s="24" t="s">
        <v>29</v>
      </c>
      <c r="BY131" s="24" t="s">
        <v>29</v>
      </c>
      <c r="BZ131" s="24" t="s">
        <v>29</v>
      </c>
      <c r="CA131" s="24" t="s">
        <v>29</v>
      </c>
      <c r="CB131" s="24" t="s">
        <v>29</v>
      </c>
    </row>
    <row r="132" spans="2:80" s="1" customFormat="1" ht="13.9" customHeight="1">
      <c r="B132" s="57" t="str">
        <f>Roster_Selection_Men!AF177&amp;" " &amp; "JV1 "</f>
        <v xml:space="preserve">Pikeville ,University Of JV1 </v>
      </c>
      <c r="C132" s="57" t="str">
        <f>Roster_Selection_Men!AH177</f>
        <v>11-144954</v>
      </c>
      <c r="D132" s="57" t="str">
        <f>Roster_Selection_Men!AI177</f>
        <v>Jeffery Dovenbarger</v>
      </c>
      <c r="E132" s="58"/>
      <c r="F132" s="1" t="str">
        <f>IF(ISERROR(Individual_Scores_Men_JV!E132), " ", IF(Individual_Scores_Men_JV!E132 = "Yes", "Yes", "  "))</f>
        <v xml:space="preserve">  </v>
      </c>
      <c r="G132" s="24" t="s">
        <v>29</v>
      </c>
      <c r="H132" s="24" t="s">
        <v>29</v>
      </c>
      <c r="I132" s="24" t="s">
        <v>29</v>
      </c>
      <c r="J132" s="24" t="s">
        <v>29</v>
      </c>
      <c r="K132" s="24" t="s">
        <v>29</v>
      </c>
      <c r="L132" s="24" t="s">
        <v>29</v>
      </c>
      <c r="M132" s="24" t="s">
        <v>29</v>
      </c>
      <c r="N132" s="24" t="s">
        <v>29</v>
      </c>
      <c r="O132" s="24" t="s">
        <v>29</v>
      </c>
      <c r="P132" s="24" t="s">
        <v>29</v>
      </c>
      <c r="Q132" s="24" t="s">
        <v>29</v>
      </c>
      <c r="R132" s="24" t="s">
        <v>29</v>
      </c>
      <c r="S132" s="24" t="s">
        <v>29</v>
      </c>
      <c r="T132" s="24" t="s">
        <v>29</v>
      </c>
      <c r="U132" s="24" t="s">
        <v>29</v>
      </c>
      <c r="V132" s="24" t="s">
        <v>29</v>
      </c>
      <c r="W132" s="24" t="s">
        <v>29</v>
      </c>
      <c r="X132" s="24" t="s">
        <v>29</v>
      </c>
      <c r="Y132" s="24" t="s">
        <v>29</v>
      </c>
      <c r="Z132" s="24" t="s">
        <v>29</v>
      </c>
      <c r="AA132" s="24" t="s">
        <v>29</v>
      </c>
      <c r="AB132" s="24" t="s">
        <v>29</v>
      </c>
      <c r="AC132" s="24" t="s">
        <v>29</v>
      </c>
      <c r="AD132" s="24" t="s">
        <v>29</v>
      </c>
      <c r="AE132" s="24" t="s">
        <v>29</v>
      </c>
      <c r="AF132" s="24" t="s">
        <v>29</v>
      </c>
      <c r="AG132" s="24" t="s">
        <v>29</v>
      </c>
      <c r="AH132" s="24" t="s">
        <v>29</v>
      </c>
      <c r="AI132" s="24" t="s">
        <v>29</v>
      </c>
      <c r="AJ132" s="24" t="s">
        <v>29</v>
      </c>
      <c r="AK132" s="24" t="s">
        <v>29</v>
      </c>
      <c r="AL132" s="24" t="s">
        <v>29</v>
      </c>
      <c r="AM132" s="24" t="s">
        <v>29</v>
      </c>
      <c r="AN132" s="24" t="s">
        <v>29</v>
      </c>
      <c r="AO132" s="24" t="s">
        <v>29</v>
      </c>
      <c r="AP132" s="24" t="s">
        <v>29</v>
      </c>
      <c r="AQ132" s="24" t="s">
        <v>29</v>
      </c>
      <c r="AR132" s="24" t="s">
        <v>29</v>
      </c>
      <c r="AS132" s="24" t="s">
        <v>29</v>
      </c>
      <c r="AT132" s="24" t="s">
        <v>29</v>
      </c>
      <c r="AU132" s="24" t="s">
        <v>29</v>
      </c>
      <c r="AV132" s="24" t="s">
        <v>29</v>
      </c>
      <c r="AW132" s="24" t="s">
        <v>29</v>
      </c>
      <c r="AX132" s="24" t="s">
        <v>29</v>
      </c>
      <c r="AY132" s="24" t="s">
        <v>29</v>
      </c>
      <c r="AZ132" s="24" t="s">
        <v>29</v>
      </c>
      <c r="BA132" s="24" t="s">
        <v>29</v>
      </c>
      <c r="BB132" s="24" t="s">
        <v>29</v>
      </c>
      <c r="BC132" s="24" t="s">
        <v>29</v>
      </c>
      <c r="BD132" s="24" t="s">
        <v>29</v>
      </c>
      <c r="BE132" s="24" t="s">
        <v>29</v>
      </c>
      <c r="BF132" s="24" t="s">
        <v>29</v>
      </c>
      <c r="BG132" s="24" t="s">
        <v>29</v>
      </c>
      <c r="BH132" s="24" t="s">
        <v>29</v>
      </c>
      <c r="BI132" s="24" t="s">
        <v>29</v>
      </c>
      <c r="BJ132" s="24" t="s">
        <v>29</v>
      </c>
      <c r="BK132" s="24" t="s">
        <v>29</v>
      </c>
      <c r="BL132" s="24" t="s">
        <v>29</v>
      </c>
      <c r="BM132" s="24" t="s">
        <v>29</v>
      </c>
      <c r="BN132" s="24" t="s">
        <v>29</v>
      </c>
      <c r="BO132" s="24" t="s">
        <v>29</v>
      </c>
      <c r="BP132" s="24" t="s">
        <v>29</v>
      </c>
      <c r="BQ132" s="24" t="s">
        <v>29</v>
      </c>
      <c r="BR132" s="24" t="s">
        <v>29</v>
      </c>
      <c r="BS132" s="24" t="s">
        <v>29</v>
      </c>
      <c r="BT132" s="24" t="s">
        <v>29</v>
      </c>
      <c r="BU132" s="24" t="s">
        <v>29</v>
      </c>
      <c r="BV132" s="24" t="s">
        <v>29</v>
      </c>
      <c r="BW132" s="24" t="s">
        <v>29</v>
      </c>
      <c r="BX132" s="24" t="s">
        <v>29</v>
      </c>
      <c r="BY132" s="24" t="s">
        <v>29</v>
      </c>
      <c r="BZ132" s="24" t="s">
        <v>29</v>
      </c>
      <c r="CA132" s="24" t="s">
        <v>29</v>
      </c>
      <c r="CB132" s="24" t="s">
        <v>29</v>
      </c>
    </row>
    <row r="133" spans="2:80" s="1" customFormat="1" ht="13.9" customHeight="1">
      <c r="B133" s="57" t="str">
        <f>Roster_Selection_Men!AF178&amp;" " &amp; "JV1 "</f>
        <v xml:space="preserve">Pikeville ,University Of JV1 </v>
      </c>
      <c r="C133" s="57" t="str">
        <f>Roster_Selection_Men!AH178</f>
        <v>11-279622</v>
      </c>
      <c r="D133" s="57" t="str">
        <f>Roster_Selection_Men!AI178</f>
        <v>Joshua Smith</v>
      </c>
      <c r="E133" s="58"/>
      <c r="F133" s="1" t="str">
        <f>IF(ISERROR(Individual_Scores_Men_JV!E133), " ", IF(Individual_Scores_Men_JV!E133 = "Yes", "Yes", "  "))</f>
        <v xml:space="preserve">  </v>
      </c>
      <c r="G133" s="24" t="s">
        <v>29</v>
      </c>
      <c r="H133" s="24" t="s">
        <v>29</v>
      </c>
      <c r="I133" s="24" t="s">
        <v>29</v>
      </c>
      <c r="J133" s="24" t="s">
        <v>29</v>
      </c>
      <c r="K133" s="24" t="s">
        <v>29</v>
      </c>
      <c r="L133" s="24" t="s">
        <v>29</v>
      </c>
      <c r="M133" s="24" t="s">
        <v>29</v>
      </c>
      <c r="N133" s="24" t="s">
        <v>29</v>
      </c>
      <c r="O133" s="24" t="s">
        <v>29</v>
      </c>
      <c r="P133" s="24" t="s">
        <v>29</v>
      </c>
      <c r="Q133" s="24" t="s">
        <v>29</v>
      </c>
      <c r="R133" s="24" t="s">
        <v>29</v>
      </c>
      <c r="S133" s="24" t="s">
        <v>29</v>
      </c>
      <c r="T133" s="24" t="s">
        <v>29</v>
      </c>
      <c r="U133" s="24" t="s">
        <v>29</v>
      </c>
      <c r="V133" s="24" t="s">
        <v>29</v>
      </c>
      <c r="W133" s="24" t="s">
        <v>29</v>
      </c>
      <c r="X133" s="24" t="s">
        <v>29</v>
      </c>
      <c r="Y133" s="24" t="s">
        <v>29</v>
      </c>
      <c r="Z133" s="24" t="s">
        <v>29</v>
      </c>
      <c r="AA133" s="24" t="s">
        <v>29</v>
      </c>
      <c r="AB133" s="24" t="s">
        <v>29</v>
      </c>
      <c r="AC133" s="24" t="s">
        <v>29</v>
      </c>
      <c r="AD133" s="24" t="s">
        <v>29</v>
      </c>
      <c r="AE133" s="24" t="s">
        <v>29</v>
      </c>
      <c r="AF133" s="24" t="s">
        <v>29</v>
      </c>
      <c r="AG133" s="24" t="s">
        <v>29</v>
      </c>
      <c r="AH133" s="24" t="s">
        <v>29</v>
      </c>
      <c r="AI133" s="24" t="s">
        <v>29</v>
      </c>
      <c r="AJ133" s="24" t="s">
        <v>29</v>
      </c>
      <c r="AK133" s="24" t="s">
        <v>29</v>
      </c>
      <c r="AL133" s="24" t="s">
        <v>29</v>
      </c>
      <c r="AM133" s="24" t="s">
        <v>29</v>
      </c>
      <c r="AN133" s="24" t="s">
        <v>29</v>
      </c>
      <c r="AO133" s="24" t="s">
        <v>29</v>
      </c>
      <c r="AP133" s="24" t="s">
        <v>29</v>
      </c>
      <c r="AQ133" s="24" t="s">
        <v>29</v>
      </c>
      <c r="AR133" s="24" t="s">
        <v>29</v>
      </c>
      <c r="AS133" s="24" t="s">
        <v>29</v>
      </c>
      <c r="AT133" s="24" t="s">
        <v>29</v>
      </c>
      <c r="AU133" s="24" t="s">
        <v>29</v>
      </c>
      <c r="AV133" s="24" t="s">
        <v>29</v>
      </c>
      <c r="AW133" s="24" t="s">
        <v>29</v>
      </c>
      <c r="AX133" s="24" t="s">
        <v>29</v>
      </c>
      <c r="AY133" s="24" t="s">
        <v>29</v>
      </c>
      <c r="AZ133" s="24" t="s">
        <v>29</v>
      </c>
      <c r="BA133" s="24" t="s">
        <v>29</v>
      </c>
      <c r="BB133" s="24" t="s">
        <v>29</v>
      </c>
      <c r="BC133" s="24" t="s">
        <v>29</v>
      </c>
      <c r="BD133" s="24" t="s">
        <v>29</v>
      </c>
      <c r="BE133" s="24" t="s">
        <v>29</v>
      </c>
      <c r="BF133" s="24" t="s">
        <v>29</v>
      </c>
      <c r="BG133" s="24" t="s">
        <v>29</v>
      </c>
      <c r="BH133" s="24" t="s">
        <v>29</v>
      </c>
      <c r="BI133" s="24" t="s">
        <v>29</v>
      </c>
      <c r="BJ133" s="24" t="s">
        <v>29</v>
      </c>
      <c r="BK133" s="24" t="s">
        <v>29</v>
      </c>
      <c r="BL133" s="24" t="s">
        <v>29</v>
      </c>
      <c r="BM133" s="24" t="s">
        <v>29</v>
      </c>
      <c r="BN133" s="24" t="s">
        <v>29</v>
      </c>
      <c r="BO133" s="24" t="s">
        <v>29</v>
      </c>
      <c r="BP133" s="24" t="s">
        <v>29</v>
      </c>
      <c r="BQ133" s="24" t="s">
        <v>29</v>
      </c>
      <c r="BR133" s="24" t="s">
        <v>29</v>
      </c>
      <c r="BS133" s="24" t="s">
        <v>29</v>
      </c>
      <c r="BT133" s="24" t="s">
        <v>29</v>
      </c>
      <c r="BU133" s="24" t="s">
        <v>29</v>
      </c>
      <c r="BV133" s="24" t="s">
        <v>29</v>
      </c>
      <c r="BW133" s="24" t="s">
        <v>29</v>
      </c>
      <c r="BX133" s="24" t="s">
        <v>29</v>
      </c>
      <c r="BY133" s="24" t="s">
        <v>29</v>
      </c>
      <c r="BZ133" s="24" t="s">
        <v>29</v>
      </c>
      <c r="CA133" s="24" t="s">
        <v>29</v>
      </c>
      <c r="CB133" s="24" t="s">
        <v>29</v>
      </c>
    </row>
    <row r="134" spans="2:80" s="1" customFormat="1" ht="13.9" customHeight="1">
      <c r="B134" s="57" t="str">
        <f>Roster_Selection_Men!AF179&amp;" " &amp; "JV1 "</f>
        <v xml:space="preserve">Pikeville ,University Of JV1 </v>
      </c>
      <c r="C134" s="57" t="str">
        <f>Roster_Selection_Men!AH179</f>
        <v>11-106778</v>
      </c>
      <c r="D134" s="57" t="str">
        <f>Roster_Selection_Men!AI179</f>
        <v>Larry Iagulli</v>
      </c>
      <c r="E134" s="58"/>
      <c r="F134" s="1" t="str">
        <f>IF(ISERROR(Individual_Scores_Men_JV!E134), " ", IF(Individual_Scores_Men_JV!E134 = "Yes", "Yes", "  "))</f>
        <v xml:space="preserve">  </v>
      </c>
      <c r="G134" s="24" t="s">
        <v>29</v>
      </c>
      <c r="H134" s="24" t="s">
        <v>29</v>
      </c>
      <c r="I134" s="24" t="s">
        <v>29</v>
      </c>
      <c r="J134" s="24" t="s">
        <v>29</v>
      </c>
      <c r="K134" s="24" t="s">
        <v>29</v>
      </c>
      <c r="L134" s="24" t="s">
        <v>29</v>
      </c>
      <c r="M134" s="24" t="s">
        <v>29</v>
      </c>
      <c r="N134" s="24" t="s">
        <v>29</v>
      </c>
      <c r="O134" s="24" t="s">
        <v>29</v>
      </c>
      <c r="P134" s="24" t="s">
        <v>29</v>
      </c>
      <c r="Q134" s="24" t="s">
        <v>29</v>
      </c>
      <c r="R134" s="24" t="s">
        <v>29</v>
      </c>
      <c r="S134" s="24" t="s">
        <v>29</v>
      </c>
      <c r="T134" s="24" t="s">
        <v>29</v>
      </c>
      <c r="U134" s="24" t="s">
        <v>29</v>
      </c>
      <c r="V134" s="24" t="s">
        <v>29</v>
      </c>
      <c r="W134" s="24" t="s">
        <v>29</v>
      </c>
      <c r="X134" s="24" t="s">
        <v>29</v>
      </c>
      <c r="Y134" s="24" t="s">
        <v>29</v>
      </c>
      <c r="Z134" s="24" t="s">
        <v>29</v>
      </c>
      <c r="AA134" s="24" t="s">
        <v>29</v>
      </c>
      <c r="AB134" s="24" t="s">
        <v>29</v>
      </c>
      <c r="AC134" s="24" t="s">
        <v>29</v>
      </c>
      <c r="AD134" s="24" t="s">
        <v>29</v>
      </c>
      <c r="AE134" s="24" t="s">
        <v>29</v>
      </c>
      <c r="AF134" s="24" t="s">
        <v>29</v>
      </c>
      <c r="AG134" s="24" t="s">
        <v>29</v>
      </c>
      <c r="AH134" s="24" t="s">
        <v>29</v>
      </c>
      <c r="AI134" s="24" t="s">
        <v>29</v>
      </c>
      <c r="AJ134" s="24" t="s">
        <v>29</v>
      </c>
      <c r="AK134" s="24" t="s">
        <v>29</v>
      </c>
      <c r="AL134" s="24" t="s">
        <v>29</v>
      </c>
      <c r="AM134" s="24" t="s">
        <v>29</v>
      </c>
      <c r="AN134" s="24" t="s">
        <v>29</v>
      </c>
      <c r="AO134" s="24" t="s">
        <v>29</v>
      </c>
      <c r="AP134" s="24" t="s">
        <v>29</v>
      </c>
      <c r="AQ134" s="24" t="s">
        <v>29</v>
      </c>
      <c r="AR134" s="24" t="s">
        <v>29</v>
      </c>
      <c r="AS134" s="24" t="s">
        <v>29</v>
      </c>
      <c r="AT134" s="24" t="s">
        <v>29</v>
      </c>
      <c r="AU134" s="24" t="s">
        <v>29</v>
      </c>
      <c r="AV134" s="24" t="s">
        <v>29</v>
      </c>
      <c r="AW134" s="24" t="s">
        <v>29</v>
      </c>
      <c r="AX134" s="24" t="s">
        <v>29</v>
      </c>
      <c r="AY134" s="24" t="s">
        <v>29</v>
      </c>
      <c r="AZ134" s="24" t="s">
        <v>29</v>
      </c>
      <c r="BA134" s="24" t="s">
        <v>29</v>
      </c>
      <c r="BB134" s="24" t="s">
        <v>29</v>
      </c>
      <c r="BC134" s="24" t="s">
        <v>29</v>
      </c>
      <c r="BD134" s="24" t="s">
        <v>29</v>
      </c>
      <c r="BE134" s="24" t="s">
        <v>29</v>
      </c>
      <c r="BF134" s="24" t="s">
        <v>29</v>
      </c>
      <c r="BG134" s="24" t="s">
        <v>29</v>
      </c>
      <c r="BH134" s="24" t="s">
        <v>29</v>
      </c>
      <c r="BI134" s="24" t="s">
        <v>29</v>
      </c>
      <c r="BJ134" s="24" t="s">
        <v>29</v>
      </c>
      <c r="BK134" s="24" t="s">
        <v>29</v>
      </c>
      <c r="BL134" s="24" t="s">
        <v>29</v>
      </c>
      <c r="BM134" s="24" t="s">
        <v>29</v>
      </c>
      <c r="BN134" s="24" t="s">
        <v>29</v>
      </c>
      <c r="BO134" s="24" t="s">
        <v>29</v>
      </c>
      <c r="BP134" s="24" t="s">
        <v>29</v>
      </c>
      <c r="BQ134" s="24" t="s">
        <v>29</v>
      </c>
      <c r="BR134" s="24" t="s">
        <v>29</v>
      </c>
      <c r="BS134" s="24" t="s">
        <v>29</v>
      </c>
      <c r="BT134" s="24" t="s">
        <v>29</v>
      </c>
      <c r="BU134" s="24" t="s">
        <v>29</v>
      </c>
      <c r="BV134" s="24" t="s">
        <v>29</v>
      </c>
      <c r="BW134" s="24" t="s">
        <v>29</v>
      </c>
      <c r="BX134" s="24" t="s">
        <v>29</v>
      </c>
      <c r="BY134" s="24" t="s">
        <v>29</v>
      </c>
      <c r="BZ134" s="24" t="s">
        <v>29</v>
      </c>
      <c r="CA134" s="24" t="s">
        <v>29</v>
      </c>
      <c r="CB134" s="24" t="s">
        <v>29</v>
      </c>
    </row>
    <row r="135" spans="2:80" s="1" customFormat="1" ht="13.9" customHeight="1">
      <c r="B135" s="57" t="str">
        <f>Roster_Selection_Men!AF180&amp;" " &amp; "JV1 "</f>
        <v xml:space="preserve">Pikeville ,University Of JV1 </v>
      </c>
      <c r="C135" s="57" t="str">
        <f>Roster_Selection_Men!AH180</f>
        <v>17-98505</v>
      </c>
      <c r="D135" s="57" t="str">
        <f>Roster_Selection_Men!AI180</f>
        <v>Ryan Marszalek</v>
      </c>
      <c r="E135" s="58"/>
      <c r="F135" s="1" t="str">
        <f>IF(ISERROR(Individual_Scores_Men_JV!E135), " ", IF(Individual_Scores_Men_JV!E135 = "Yes", "Yes", "  "))</f>
        <v xml:space="preserve">  </v>
      </c>
      <c r="G135" s="24" t="s">
        <v>29</v>
      </c>
      <c r="H135" s="24" t="s">
        <v>29</v>
      </c>
      <c r="I135" s="24" t="s">
        <v>29</v>
      </c>
      <c r="J135" s="24" t="s">
        <v>29</v>
      </c>
      <c r="K135" s="24" t="s">
        <v>29</v>
      </c>
      <c r="L135" s="24" t="s">
        <v>29</v>
      </c>
      <c r="M135" s="24" t="s">
        <v>29</v>
      </c>
      <c r="N135" s="24" t="s">
        <v>29</v>
      </c>
      <c r="O135" s="24" t="s">
        <v>29</v>
      </c>
      <c r="P135" s="24" t="s">
        <v>29</v>
      </c>
      <c r="Q135" s="24" t="s">
        <v>29</v>
      </c>
      <c r="R135" s="24" t="s">
        <v>29</v>
      </c>
      <c r="S135" s="24" t="s">
        <v>29</v>
      </c>
      <c r="T135" s="24" t="s">
        <v>29</v>
      </c>
      <c r="U135" s="24" t="s">
        <v>29</v>
      </c>
      <c r="V135" s="24" t="s">
        <v>29</v>
      </c>
      <c r="W135" s="24" t="s">
        <v>29</v>
      </c>
      <c r="X135" s="24" t="s">
        <v>29</v>
      </c>
      <c r="Y135" s="24" t="s">
        <v>29</v>
      </c>
      <c r="Z135" s="24" t="s">
        <v>29</v>
      </c>
      <c r="AA135" s="24" t="s">
        <v>29</v>
      </c>
      <c r="AB135" s="24" t="s">
        <v>29</v>
      </c>
      <c r="AC135" s="24" t="s">
        <v>29</v>
      </c>
      <c r="AD135" s="24" t="s">
        <v>29</v>
      </c>
      <c r="AE135" s="24" t="s">
        <v>29</v>
      </c>
      <c r="AF135" s="24" t="s">
        <v>29</v>
      </c>
      <c r="AG135" s="24" t="s">
        <v>29</v>
      </c>
      <c r="AH135" s="24" t="s">
        <v>29</v>
      </c>
      <c r="AI135" s="24" t="s">
        <v>29</v>
      </c>
      <c r="AJ135" s="24" t="s">
        <v>29</v>
      </c>
      <c r="AK135" s="24" t="s">
        <v>29</v>
      </c>
      <c r="AL135" s="24" t="s">
        <v>29</v>
      </c>
      <c r="AM135" s="24" t="s">
        <v>29</v>
      </c>
      <c r="AN135" s="24" t="s">
        <v>29</v>
      </c>
      <c r="AO135" s="24" t="s">
        <v>29</v>
      </c>
      <c r="AP135" s="24" t="s">
        <v>29</v>
      </c>
      <c r="AQ135" s="24" t="s">
        <v>29</v>
      </c>
      <c r="AR135" s="24" t="s">
        <v>29</v>
      </c>
      <c r="AS135" s="24" t="s">
        <v>29</v>
      </c>
      <c r="AT135" s="24" t="s">
        <v>29</v>
      </c>
      <c r="AU135" s="24" t="s">
        <v>29</v>
      </c>
      <c r="AV135" s="24" t="s">
        <v>29</v>
      </c>
      <c r="AW135" s="24" t="s">
        <v>29</v>
      </c>
      <c r="AX135" s="24" t="s">
        <v>29</v>
      </c>
      <c r="AY135" s="24" t="s">
        <v>29</v>
      </c>
      <c r="AZ135" s="24" t="s">
        <v>29</v>
      </c>
      <c r="BA135" s="24" t="s">
        <v>29</v>
      </c>
      <c r="BB135" s="24" t="s">
        <v>29</v>
      </c>
      <c r="BC135" s="24" t="s">
        <v>29</v>
      </c>
      <c r="BD135" s="24" t="s">
        <v>29</v>
      </c>
      <c r="BE135" s="24" t="s">
        <v>29</v>
      </c>
      <c r="BF135" s="24" t="s">
        <v>29</v>
      </c>
      <c r="BG135" s="24" t="s">
        <v>29</v>
      </c>
      <c r="BH135" s="24" t="s">
        <v>29</v>
      </c>
      <c r="BI135" s="24" t="s">
        <v>29</v>
      </c>
      <c r="BJ135" s="24" t="s">
        <v>29</v>
      </c>
      <c r="BK135" s="24" t="s">
        <v>29</v>
      </c>
      <c r="BL135" s="24" t="s">
        <v>29</v>
      </c>
      <c r="BM135" s="24" t="s">
        <v>29</v>
      </c>
      <c r="BN135" s="24" t="s">
        <v>29</v>
      </c>
      <c r="BO135" s="24" t="s">
        <v>29</v>
      </c>
      <c r="BP135" s="24" t="s">
        <v>29</v>
      </c>
      <c r="BQ135" s="24" t="s">
        <v>29</v>
      </c>
      <c r="BR135" s="24" t="s">
        <v>29</v>
      </c>
      <c r="BS135" s="24" t="s">
        <v>29</v>
      </c>
      <c r="BT135" s="24" t="s">
        <v>29</v>
      </c>
      <c r="BU135" s="24" t="s">
        <v>29</v>
      </c>
      <c r="BV135" s="24" t="s">
        <v>29</v>
      </c>
      <c r="BW135" s="24" t="s">
        <v>29</v>
      </c>
      <c r="BX135" s="24" t="s">
        <v>29</v>
      </c>
      <c r="BY135" s="24" t="s">
        <v>29</v>
      </c>
      <c r="BZ135" s="24" t="s">
        <v>29</v>
      </c>
      <c r="CA135" s="24" t="s">
        <v>29</v>
      </c>
      <c r="CB135" s="24" t="s">
        <v>29</v>
      </c>
    </row>
    <row r="136" spans="2:80" s="1" customFormat="1" ht="13.9" customHeight="1">
      <c r="B136" s="57" t="str">
        <f>Roster_Selection_Men!AF181&amp;" " &amp; "JV1 "</f>
        <v xml:space="preserve">Pikeville ,University Of JV1 </v>
      </c>
      <c r="C136" s="57" t="str">
        <f>Roster_Selection_Men!AH181</f>
        <v>7914-17288</v>
      </c>
      <c r="D136" s="57" t="str">
        <f>Roster_Selection_Men!AI181</f>
        <v>Tony Throckmorton</v>
      </c>
      <c r="E136" s="58"/>
      <c r="F136" s="1" t="str">
        <f>IF(ISERROR(Individual_Scores_Men_JV!E136), " ", IF(Individual_Scores_Men_JV!E136 = "Yes", "Yes", "  "))</f>
        <v xml:space="preserve">  </v>
      </c>
      <c r="G136" s="24" t="s">
        <v>29</v>
      </c>
      <c r="H136" s="24" t="s">
        <v>29</v>
      </c>
      <c r="I136" s="24" t="s">
        <v>29</v>
      </c>
      <c r="J136" s="24" t="s">
        <v>29</v>
      </c>
      <c r="K136" s="24" t="s">
        <v>29</v>
      </c>
      <c r="L136" s="24" t="s">
        <v>29</v>
      </c>
      <c r="M136" s="24" t="s">
        <v>29</v>
      </c>
      <c r="N136" s="24" t="s">
        <v>29</v>
      </c>
      <c r="O136" s="24" t="s">
        <v>29</v>
      </c>
      <c r="P136" s="24" t="s">
        <v>29</v>
      </c>
      <c r="Q136" s="24" t="s">
        <v>29</v>
      </c>
      <c r="R136" s="24" t="s">
        <v>29</v>
      </c>
      <c r="S136" s="24" t="s">
        <v>29</v>
      </c>
      <c r="T136" s="24" t="s">
        <v>29</v>
      </c>
      <c r="U136" s="24" t="s">
        <v>29</v>
      </c>
      <c r="V136" s="24" t="s">
        <v>29</v>
      </c>
      <c r="W136" s="24" t="s">
        <v>29</v>
      </c>
      <c r="X136" s="24" t="s">
        <v>29</v>
      </c>
      <c r="Y136" s="24" t="s">
        <v>29</v>
      </c>
      <c r="Z136" s="24" t="s">
        <v>29</v>
      </c>
      <c r="AA136" s="24" t="s">
        <v>29</v>
      </c>
      <c r="AB136" s="24" t="s">
        <v>29</v>
      </c>
      <c r="AC136" s="24" t="s">
        <v>29</v>
      </c>
      <c r="AD136" s="24" t="s">
        <v>29</v>
      </c>
      <c r="AE136" s="24" t="s">
        <v>29</v>
      </c>
      <c r="AF136" s="24" t="s">
        <v>29</v>
      </c>
      <c r="AG136" s="24" t="s">
        <v>29</v>
      </c>
      <c r="AH136" s="24" t="s">
        <v>29</v>
      </c>
      <c r="AI136" s="24" t="s">
        <v>29</v>
      </c>
      <c r="AJ136" s="24" t="s">
        <v>29</v>
      </c>
      <c r="AK136" s="24" t="s">
        <v>29</v>
      </c>
      <c r="AL136" s="24" t="s">
        <v>29</v>
      </c>
      <c r="AM136" s="24" t="s">
        <v>29</v>
      </c>
      <c r="AN136" s="24" t="s">
        <v>29</v>
      </c>
      <c r="AO136" s="24" t="s">
        <v>29</v>
      </c>
      <c r="AP136" s="24" t="s">
        <v>29</v>
      </c>
      <c r="AQ136" s="24" t="s">
        <v>29</v>
      </c>
      <c r="AR136" s="24" t="s">
        <v>29</v>
      </c>
      <c r="AS136" s="24" t="s">
        <v>29</v>
      </c>
      <c r="AT136" s="24" t="s">
        <v>29</v>
      </c>
      <c r="AU136" s="24" t="s">
        <v>29</v>
      </c>
      <c r="AV136" s="24" t="s">
        <v>29</v>
      </c>
      <c r="AW136" s="24" t="s">
        <v>29</v>
      </c>
      <c r="AX136" s="24" t="s">
        <v>29</v>
      </c>
      <c r="AY136" s="24" t="s">
        <v>29</v>
      </c>
      <c r="AZ136" s="24" t="s">
        <v>29</v>
      </c>
      <c r="BA136" s="24" t="s">
        <v>29</v>
      </c>
      <c r="BB136" s="24" t="s">
        <v>29</v>
      </c>
      <c r="BC136" s="24" t="s">
        <v>29</v>
      </c>
      <c r="BD136" s="24" t="s">
        <v>29</v>
      </c>
      <c r="BE136" s="24" t="s">
        <v>29</v>
      </c>
      <c r="BF136" s="24" t="s">
        <v>29</v>
      </c>
      <c r="BG136" s="24" t="s">
        <v>29</v>
      </c>
      <c r="BH136" s="24" t="s">
        <v>29</v>
      </c>
      <c r="BI136" s="24" t="s">
        <v>29</v>
      </c>
      <c r="BJ136" s="24" t="s">
        <v>29</v>
      </c>
      <c r="BK136" s="24" t="s">
        <v>29</v>
      </c>
      <c r="BL136" s="24" t="s">
        <v>29</v>
      </c>
      <c r="BM136" s="24" t="s">
        <v>29</v>
      </c>
      <c r="BN136" s="24" t="s">
        <v>29</v>
      </c>
      <c r="BO136" s="24" t="s">
        <v>29</v>
      </c>
      <c r="BP136" s="24" t="s">
        <v>29</v>
      </c>
      <c r="BQ136" s="24" t="s">
        <v>29</v>
      </c>
      <c r="BR136" s="24" t="s">
        <v>29</v>
      </c>
      <c r="BS136" s="24" t="s">
        <v>29</v>
      </c>
      <c r="BT136" s="24" t="s">
        <v>29</v>
      </c>
      <c r="BU136" s="24" t="s">
        <v>29</v>
      </c>
      <c r="BV136" s="24" t="s">
        <v>29</v>
      </c>
      <c r="BW136" s="24" t="s">
        <v>29</v>
      </c>
      <c r="BX136" s="24" t="s">
        <v>29</v>
      </c>
      <c r="BY136" s="24" t="s">
        <v>29</v>
      </c>
      <c r="BZ136" s="24" t="s">
        <v>29</v>
      </c>
      <c r="CA136" s="24" t="s">
        <v>29</v>
      </c>
      <c r="CB136" s="24" t="s">
        <v>29</v>
      </c>
    </row>
    <row r="137" spans="2:80" s="1" customFormat="1" ht="13.9" customHeight="1">
      <c r="B137" s="57" t="s">
        <v>790</v>
      </c>
      <c r="C137" s="59" t="str">
        <f>Individual_Scores_Men_JV!C137</f>
        <v/>
      </c>
      <c r="D137" s="60" t="str">
        <f>Individual_Scores_Men_JV!D137</f>
        <v/>
      </c>
      <c r="E137" s="58"/>
      <c r="F137" s="13"/>
      <c r="G137" s="24" t="s">
        <v>29</v>
      </c>
      <c r="H137" s="24" t="s">
        <v>29</v>
      </c>
      <c r="I137" s="24" t="s">
        <v>29</v>
      </c>
      <c r="J137" s="24" t="s">
        <v>29</v>
      </c>
      <c r="K137" s="24" t="s">
        <v>29</v>
      </c>
      <c r="L137" s="24" t="s">
        <v>29</v>
      </c>
      <c r="M137" s="24" t="s">
        <v>29</v>
      </c>
      <c r="N137" s="24" t="s">
        <v>29</v>
      </c>
      <c r="O137" s="24" t="s">
        <v>29</v>
      </c>
      <c r="P137" s="24" t="s">
        <v>29</v>
      </c>
      <c r="Q137" s="24" t="s">
        <v>29</v>
      </c>
      <c r="R137" s="24" t="s">
        <v>29</v>
      </c>
      <c r="S137" s="24" t="s">
        <v>29</v>
      </c>
      <c r="T137" s="24" t="s">
        <v>29</v>
      </c>
      <c r="U137" s="24" t="s">
        <v>29</v>
      </c>
      <c r="V137" s="24" t="s">
        <v>29</v>
      </c>
      <c r="W137" s="24" t="s">
        <v>29</v>
      </c>
      <c r="X137" s="24" t="s">
        <v>29</v>
      </c>
      <c r="Y137" s="24" t="s">
        <v>29</v>
      </c>
      <c r="Z137" s="24" t="s">
        <v>29</v>
      </c>
      <c r="AA137" s="24" t="s">
        <v>29</v>
      </c>
      <c r="AB137" s="24" t="s">
        <v>29</v>
      </c>
      <c r="AC137" s="24" t="s">
        <v>29</v>
      </c>
      <c r="AD137" s="24" t="s">
        <v>29</v>
      </c>
      <c r="AE137" s="24" t="s">
        <v>29</v>
      </c>
      <c r="AF137" s="24" t="s">
        <v>29</v>
      </c>
      <c r="AG137" s="24" t="s">
        <v>29</v>
      </c>
      <c r="AH137" s="24" t="s">
        <v>29</v>
      </c>
      <c r="AI137" s="24" t="s">
        <v>29</v>
      </c>
      <c r="AJ137" s="24" t="s">
        <v>29</v>
      </c>
      <c r="AK137" s="24" t="s">
        <v>29</v>
      </c>
      <c r="AL137" s="24" t="s">
        <v>29</v>
      </c>
      <c r="AM137" s="24" t="s">
        <v>29</v>
      </c>
      <c r="AN137" s="24" t="s">
        <v>29</v>
      </c>
      <c r="AO137" s="24" t="s">
        <v>29</v>
      </c>
      <c r="AP137" s="24" t="s">
        <v>29</v>
      </c>
      <c r="AQ137" s="24" t="s">
        <v>29</v>
      </c>
      <c r="AR137" s="24" t="s">
        <v>29</v>
      </c>
      <c r="AS137" s="24" t="s">
        <v>29</v>
      </c>
      <c r="AT137" s="24" t="s">
        <v>29</v>
      </c>
      <c r="AU137" s="24" t="s">
        <v>29</v>
      </c>
      <c r="AV137" s="24" t="s">
        <v>29</v>
      </c>
      <c r="AW137" s="24" t="s">
        <v>29</v>
      </c>
      <c r="AX137" s="24" t="s">
        <v>29</v>
      </c>
      <c r="AY137" s="24" t="s">
        <v>29</v>
      </c>
      <c r="AZ137" s="24" t="s">
        <v>29</v>
      </c>
      <c r="BA137" s="24" t="s">
        <v>29</v>
      </c>
      <c r="BB137" s="24" t="s">
        <v>29</v>
      </c>
      <c r="BC137" s="24" t="s">
        <v>29</v>
      </c>
      <c r="BD137" s="24" t="s">
        <v>29</v>
      </c>
      <c r="BE137" s="24" t="s">
        <v>29</v>
      </c>
      <c r="BF137" s="24" t="s">
        <v>29</v>
      </c>
      <c r="BG137" s="24" t="s">
        <v>29</v>
      </c>
      <c r="BH137" s="24" t="s">
        <v>29</v>
      </c>
      <c r="BI137" s="24" t="s">
        <v>29</v>
      </c>
      <c r="BJ137" s="24" t="s">
        <v>29</v>
      </c>
      <c r="BK137" s="24" t="s">
        <v>29</v>
      </c>
      <c r="BL137" s="24" t="s">
        <v>29</v>
      </c>
      <c r="BM137" s="24" t="s">
        <v>29</v>
      </c>
      <c r="BN137" s="24" t="s">
        <v>29</v>
      </c>
      <c r="BO137" s="24" t="s">
        <v>29</v>
      </c>
      <c r="BP137" s="24" t="s">
        <v>29</v>
      </c>
      <c r="BQ137" s="24" t="s">
        <v>29</v>
      </c>
      <c r="BR137" s="24" t="s">
        <v>29</v>
      </c>
      <c r="BS137" s="24" t="s">
        <v>29</v>
      </c>
      <c r="BT137" s="24" t="s">
        <v>29</v>
      </c>
      <c r="BU137" s="24" t="s">
        <v>29</v>
      </c>
      <c r="BV137" s="24" t="s">
        <v>29</v>
      </c>
      <c r="BW137" s="24" t="s">
        <v>29</v>
      </c>
      <c r="BX137" s="24" t="s">
        <v>29</v>
      </c>
      <c r="BY137" s="24" t="s">
        <v>29</v>
      </c>
      <c r="BZ137" s="24" t="s">
        <v>29</v>
      </c>
      <c r="CA137" s="24" t="s">
        <v>29</v>
      </c>
      <c r="CB137" s="24" t="s">
        <v>29</v>
      </c>
    </row>
    <row r="138" spans="2:80" s="1" customFormat="1" ht="13.9" customHeight="1">
      <c r="B138" s="57" t="s">
        <v>790</v>
      </c>
      <c r="C138" s="59" t="str">
        <f>Individual_Scores_Men_JV!C138</f>
        <v/>
      </c>
      <c r="D138" s="60" t="str">
        <f>Individual_Scores_Men_JV!D138</f>
        <v/>
      </c>
      <c r="E138" s="58"/>
      <c r="F138" s="13"/>
      <c r="G138" s="24" t="s">
        <v>29</v>
      </c>
      <c r="H138" s="24" t="s">
        <v>29</v>
      </c>
      <c r="I138" s="24" t="s">
        <v>29</v>
      </c>
      <c r="J138" s="24" t="s">
        <v>29</v>
      </c>
      <c r="K138" s="24" t="s">
        <v>29</v>
      </c>
      <c r="L138" s="24" t="s">
        <v>29</v>
      </c>
      <c r="M138" s="24" t="s">
        <v>29</v>
      </c>
      <c r="N138" s="24" t="s">
        <v>29</v>
      </c>
      <c r="O138" s="24" t="s">
        <v>29</v>
      </c>
      <c r="P138" s="24" t="s">
        <v>29</v>
      </c>
      <c r="Q138" s="24" t="s">
        <v>29</v>
      </c>
      <c r="R138" s="24" t="s">
        <v>29</v>
      </c>
      <c r="S138" s="24" t="s">
        <v>29</v>
      </c>
      <c r="T138" s="24" t="s">
        <v>29</v>
      </c>
      <c r="U138" s="24" t="s">
        <v>29</v>
      </c>
      <c r="V138" s="24" t="s">
        <v>29</v>
      </c>
      <c r="W138" s="24" t="s">
        <v>29</v>
      </c>
      <c r="X138" s="24" t="s">
        <v>29</v>
      </c>
      <c r="Y138" s="24" t="s">
        <v>29</v>
      </c>
      <c r="Z138" s="24" t="s">
        <v>29</v>
      </c>
      <c r="AA138" s="24" t="s">
        <v>29</v>
      </c>
      <c r="AB138" s="24" t="s">
        <v>29</v>
      </c>
      <c r="AC138" s="24" t="s">
        <v>29</v>
      </c>
      <c r="AD138" s="24" t="s">
        <v>29</v>
      </c>
      <c r="AE138" s="24" t="s">
        <v>29</v>
      </c>
      <c r="AF138" s="24" t="s">
        <v>29</v>
      </c>
      <c r="AG138" s="24" t="s">
        <v>29</v>
      </c>
      <c r="AH138" s="24" t="s">
        <v>29</v>
      </c>
      <c r="AI138" s="24" t="s">
        <v>29</v>
      </c>
      <c r="AJ138" s="24" t="s">
        <v>29</v>
      </c>
      <c r="AK138" s="24" t="s">
        <v>29</v>
      </c>
      <c r="AL138" s="24" t="s">
        <v>29</v>
      </c>
      <c r="AM138" s="24" t="s">
        <v>29</v>
      </c>
      <c r="AN138" s="24" t="s">
        <v>29</v>
      </c>
      <c r="AO138" s="24" t="s">
        <v>29</v>
      </c>
      <c r="AP138" s="24" t="s">
        <v>29</v>
      </c>
      <c r="AQ138" s="24" t="s">
        <v>29</v>
      </c>
      <c r="AR138" s="24" t="s">
        <v>29</v>
      </c>
      <c r="AS138" s="24" t="s">
        <v>29</v>
      </c>
      <c r="AT138" s="24" t="s">
        <v>29</v>
      </c>
      <c r="AU138" s="24" t="s">
        <v>29</v>
      </c>
      <c r="AV138" s="24" t="s">
        <v>29</v>
      </c>
      <c r="AW138" s="24" t="s">
        <v>29</v>
      </c>
      <c r="AX138" s="24" t="s">
        <v>29</v>
      </c>
      <c r="AY138" s="24" t="s">
        <v>29</v>
      </c>
      <c r="AZ138" s="24" t="s">
        <v>29</v>
      </c>
      <c r="BA138" s="24" t="s">
        <v>29</v>
      </c>
      <c r="BB138" s="24" t="s">
        <v>29</v>
      </c>
      <c r="BC138" s="24" t="s">
        <v>29</v>
      </c>
      <c r="BD138" s="24" t="s">
        <v>29</v>
      </c>
      <c r="BE138" s="24" t="s">
        <v>29</v>
      </c>
      <c r="BF138" s="24" t="s">
        <v>29</v>
      </c>
      <c r="BG138" s="24" t="s">
        <v>29</v>
      </c>
      <c r="BH138" s="24" t="s">
        <v>29</v>
      </c>
      <c r="BI138" s="24" t="s">
        <v>29</v>
      </c>
      <c r="BJ138" s="24" t="s">
        <v>29</v>
      </c>
      <c r="BK138" s="24" t="s">
        <v>29</v>
      </c>
      <c r="BL138" s="24" t="s">
        <v>29</v>
      </c>
      <c r="BM138" s="24" t="s">
        <v>29</v>
      </c>
      <c r="BN138" s="24" t="s">
        <v>29</v>
      </c>
      <c r="BO138" s="24" t="s">
        <v>29</v>
      </c>
      <c r="BP138" s="24" t="s">
        <v>29</v>
      </c>
      <c r="BQ138" s="24" t="s">
        <v>29</v>
      </c>
      <c r="BR138" s="24" t="s">
        <v>29</v>
      </c>
      <c r="BS138" s="24" t="s">
        <v>29</v>
      </c>
      <c r="BT138" s="24" t="s">
        <v>29</v>
      </c>
      <c r="BU138" s="24" t="s">
        <v>29</v>
      </c>
      <c r="BV138" s="24" t="s">
        <v>29</v>
      </c>
      <c r="BW138" s="24" t="s">
        <v>29</v>
      </c>
      <c r="BX138" s="24" t="s">
        <v>29</v>
      </c>
      <c r="BY138" s="24" t="s">
        <v>29</v>
      </c>
      <c r="BZ138" s="24" t="s">
        <v>29</v>
      </c>
      <c r="CA138" s="24" t="s">
        <v>29</v>
      </c>
      <c r="CB138" s="24" t="s">
        <v>29</v>
      </c>
    </row>
    <row r="139" spans="2:80" s="1" customFormat="1" ht="13.9" customHeight="1">
      <c r="B139" s="57" t="s">
        <v>790</v>
      </c>
      <c r="C139" s="59" t="str">
        <f>Individual_Scores_Men_JV!C139</f>
        <v/>
      </c>
      <c r="D139" s="60" t="str">
        <f>Individual_Scores_Men_JV!D139</f>
        <v/>
      </c>
      <c r="E139" s="58"/>
      <c r="F139" s="13"/>
      <c r="G139" s="24" t="s">
        <v>29</v>
      </c>
      <c r="H139" s="24" t="s">
        <v>29</v>
      </c>
      <c r="I139" s="24" t="s">
        <v>29</v>
      </c>
      <c r="J139" s="24" t="s">
        <v>29</v>
      </c>
      <c r="K139" s="24" t="s">
        <v>29</v>
      </c>
      <c r="L139" s="24" t="s">
        <v>29</v>
      </c>
      <c r="M139" s="24" t="s">
        <v>29</v>
      </c>
      <c r="N139" s="24" t="s">
        <v>29</v>
      </c>
      <c r="O139" s="24" t="s">
        <v>29</v>
      </c>
      <c r="P139" s="24" t="s">
        <v>29</v>
      </c>
      <c r="Q139" s="24" t="s">
        <v>29</v>
      </c>
      <c r="R139" s="24" t="s">
        <v>29</v>
      </c>
      <c r="S139" s="24" t="s">
        <v>29</v>
      </c>
      <c r="T139" s="24" t="s">
        <v>29</v>
      </c>
      <c r="U139" s="24" t="s">
        <v>29</v>
      </c>
      <c r="V139" s="24" t="s">
        <v>29</v>
      </c>
      <c r="W139" s="24" t="s">
        <v>29</v>
      </c>
      <c r="X139" s="24" t="s">
        <v>29</v>
      </c>
      <c r="Y139" s="24" t="s">
        <v>29</v>
      </c>
      <c r="Z139" s="24" t="s">
        <v>29</v>
      </c>
      <c r="AA139" s="24" t="s">
        <v>29</v>
      </c>
      <c r="AB139" s="24" t="s">
        <v>29</v>
      </c>
      <c r="AC139" s="24" t="s">
        <v>29</v>
      </c>
      <c r="AD139" s="24" t="s">
        <v>29</v>
      </c>
      <c r="AE139" s="24" t="s">
        <v>29</v>
      </c>
      <c r="AF139" s="24" t="s">
        <v>29</v>
      </c>
      <c r="AG139" s="24" t="s">
        <v>29</v>
      </c>
      <c r="AH139" s="24" t="s">
        <v>29</v>
      </c>
      <c r="AI139" s="24" t="s">
        <v>29</v>
      </c>
      <c r="AJ139" s="24" t="s">
        <v>29</v>
      </c>
      <c r="AK139" s="24" t="s">
        <v>29</v>
      </c>
      <c r="AL139" s="24" t="s">
        <v>29</v>
      </c>
      <c r="AM139" s="24" t="s">
        <v>29</v>
      </c>
      <c r="AN139" s="24" t="s">
        <v>29</v>
      </c>
      <c r="AO139" s="24" t="s">
        <v>29</v>
      </c>
      <c r="AP139" s="24" t="s">
        <v>29</v>
      </c>
      <c r="AQ139" s="24" t="s">
        <v>29</v>
      </c>
      <c r="AR139" s="24" t="s">
        <v>29</v>
      </c>
      <c r="AS139" s="24" t="s">
        <v>29</v>
      </c>
      <c r="AT139" s="24" t="s">
        <v>29</v>
      </c>
      <c r="AU139" s="24" t="s">
        <v>29</v>
      </c>
      <c r="AV139" s="24" t="s">
        <v>29</v>
      </c>
      <c r="AW139" s="24" t="s">
        <v>29</v>
      </c>
      <c r="AX139" s="24" t="s">
        <v>29</v>
      </c>
      <c r="AY139" s="24" t="s">
        <v>29</v>
      </c>
      <c r="AZ139" s="24" t="s">
        <v>29</v>
      </c>
      <c r="BA139" s="24" t="s">
        <v>29</v>
      </c>
      <c r="BB139" s="24" t="s">
        <v>29</v>
      </c>
      <c r="BC139" s="24" t="s">
        <v>29</v>
      </c>
      <c r="BD139" s="24" t="s">
        <v>29</v>
      </c>
      <c r="BE139" s="24" t="s">
        <v>29</v>
      </c>
      <c r="BF139" s="24" t="s">
        <v>29</v>
      </c>
      <c r="BG139" s="24" t="s">
        <v>29</v>
      </c>
      <c r="BH139" s="24" t="s">
        <v>29</v>
      </c>
      <c r="BI139" s="24" t="s">
        <v>29</v>
      </c>
      <c r="BJ139" s="24" t="s">
        <v>29</v>
      </c>
      <c r="BK139" s="24" t="s">
        <v>29</v>
      </c>
      <c r="BL139" s="24" t="s">
        <v>29</v>
      </c>
      <c r="BM139" s="24" t="s">
        <v>29</v>
      </c>
      <c r="BN139" s="24" t="s">
        <v>29</v>
      </c>
      <c r="BO139" s="24" t="s">
        <v>29</v>
      </c>
      <c r="BP139" s="24" t="s">
        <v>29</v>
      </c>
      <c r="BQ139" s="24" t="s">
        <v>29</v>
      </c>
      <c r="BR139" s="24" t="s">
        <v>29</v>
      </c>
      <c r="BS139" s="24" t="s">
        <v>29</v>
      </c>
      <c r="BT139" s="24" t="s">
        <v>29</v>
      </c>
      <c r="BU139" s="24" t="s">
        <v>29</v>
      </c>
      <c r="BV139" s="24" t="s">
        <v>29</v>
      </c>
      <c r="BW139" s="24" t="s">
        <v>29</v>
      </c>
      <c r="BX139" s="24" t="s">
        <v>29</v>
      </c>
      <c r="BY139" s="24" t="s">
        <v>29</v>
      </c>
      <c r="BZ139" s="24" t="s">
        <v>29</v>
      </c>
      <c r="CA139" s="24" t="s">
        <v>29</v>
      </c>
      <c r="CB139" s="24" t="s">
        <v>29</v>
      </c>
    </row>
    <row r="140" spans="2:80" s="1" customFormat="1" ht="13.9" customHeight="1">
      <c r="B140" s="57" t="s">
        <v>29</v>
      </c>
      <c r="C140" s="57" t="s">
        <v>29</v>
      </c>
      <c r="D140" s="57" t="s">
        <v>29</v>
      </c>
      <c r="E140" s="61"/>
      <c r="G140" s="24" t="s">
        <v>29</v>
      </c>
      <c r="H140" s="24" t="s">
        <v>29</v>
      </c>
      <c r="I140" s="24" t="s">
        <v>29</v>
      </c>
      <c r="J140" s="24" t="s">
        <v>29</v>
      </c>
      <c r="K140" s="24" t="s">
        <v>29</v>
      </c>
      <c r="L140" s="24" t="s">
        <v>29</v>
      </c>
      <c r="M140" s="24" t="s">
        <v>29</v>
      </c>
      <c r="N140" s="24" t="s">
        <v>29</v>
      </c>
      <c r="O140" s="24" t="s">
        <v>29</v>
      </c>
      <c r="P140" s="24" t="s">
        <v>29</v>
      </c>
      <c r="Q140" s="24" t="s">
        <v>29</v>
      </c>
      <c r="R140" s="24" t="s">
        <v>29</v>
      </c>
      <c r="S140" s="24" t="s">
        <v>29</v>
      </c>
      <c r="T140" s="24" t="s">
        <v>29</v>
      </c>
      <c r="U140" s="24" t="s">
        <v>29</v>
      </c>
      <c r="V140" s="24" t="s">
        <v>29</v>
      </c>
      <c r="W140" s="24" t="s">
        <v>29</v>
      </c>
      <c r="X140" s="24" t="s">
        <v>29</v>
      </c>
      <c r="Y140" s="24" t="s">
        <v>29</v>
      </c>
      <c r="Z140" s="24" t="s">
        <v>29</v>
      </c>
      <c r="AA140" s="24" t="s">
        <v>29</v>
      </c>
      <c r="AB140" s="24" t="s">
        <v>29</v>
      </c>
      <c r="AC140" s="24" t="s">
        <v>29</v>
      </c>
      <c r="AD140" s="24" t="s">
        <v>29</v>
      </c>
      <c r="AE140" s="24" t="s">
        <v>29</v>
      </c>
      <c r="AF140" s="24" t="s">
        <v>29</v>
      </c>
      <c r="AG140" s="24" t="s">
        <v>29</v>
      </c>
      <c r="AH140" s="24" t="s">
        <v>29</v>
      </c>
      <c r="AI140" s="24" t="s">
        <v>29</v>
      </c>
      <c r="AJ140" s="24" t="s">
        <v>29</v>
      </c>
      <c r="AK140" s="24" t="s">
        <v>29</v>
      </c>
      <c r="AL140" s="24" t="s">
        <v>29</v>
      </c>
      <c r="AM140" s="24" t="s">
        <v>29</v>
      </c>
      <c r="AN140" s="24" t="s">
        <v>29</v>
      </c>
      <c r="AO140" s="24" t="s">
        <v>29</v>
      </c>
      <c r="AP140" s="24" t="s">
        <v>29</v>
      </c>
      <c r="AQ140" s="24" t="s">
        <v>29</v>
      </c>
      <c r="AR140" s="24" t="s">
        <v>29</v>
      </c>
      <c r="AS140" s="24" t="s">
        <v>29</v>
      </c>
      <c r="AT140" s="24" t="s">
        <v>29</v>
      </c>
      <c r="AU140" s="24" t="s">
        <v>29</v>
      </c>
      <c r="AV140" s="24" t="s">
        <v>29</v>
      </c>
      <c r="AW140" s="24" t="s">
        <v>29</v>
      </c>
      <c r="AX140" s="24" t="s">
        <v>29</v>
      </c>
      <c r="AY140" s="24" t="s">
        <v>29</v>
      </c>
      <c r="AZ140" s="24" t="s">
        <v>29</v>
      </c>
      <c r="BA140" s="24" t="s">
        <v>29</v>
      </c>
      <c r="BB140" s="24" t="s">
        <v>29</v>
      </c>
      <c r="BC140" s="24" t="s">
        <v>29</v>
      </c>
      <c r="BD140" s="24" t="s">
        <v>29</v>
      </c>
      <c r="BE140" s="24" t="s">
        <v>29</v>
      </c>
      <c r="BF140" s="24" t="s">
        <v>29</v>
      </c>
      <c r="BG140" s="24" t="s">
        <v>29</v>
      </c>
      <c r="BH140" s="24" t="s">
        <v>29</v>
      </c>
      <c r="BI140" s="24" t="s">
        <v>29</v>
      </c>
      <c r="BJ140" s="24" t="s">
        <v>29</v>
      </c>
      <c r="BK140" s="24" t="s">
        <v>29</v>
      </c>
      <c r="BL140" s="24" t="s">
        <v>29</v>
      </c>
      <c r="BM140" s="24" t="s">
        <v>29</v>
      </c>
      <c r="BN140" s="24" t="s">
        <v>29</v>
      </c>
      <c r="BO140" s="24" t="s">
        <v>29</v>
      </c>
      <c r="BP140" s="24" t="s">
        <v>29</v>
      </c>
      <c r="BQ140" s="24" t="s">
        <v>29</v>
      </c>
      <c r="BR140" s="24" t="s">
        <v>29</v>
      </c>
      <c r="BS140" s="24" t="s">
        <v>29</v>
      </c>
      <c r="BT140" s="24" t="s">
        <v>29</v>
      </c>
      <c r="BU140" s="24" t="s">
        <v>29</v>
      </c>
      <c r="BV140" s="24" t="s">
        <v>29</v>
      </c>
      <c r="BW140" s="24" t="s">
        <v>29</v>
      </c>
      <c r="BX140" s="24" t="s">
        <v>29</v>
      </c>
      <c r="BY140" s="24" t="s">
        <v>29</v>
      </c>
      <c r="BZ140" s="24" t="s">
        <v>29</v>
      </c>
      <c r="CA140" s="24" t="s">
        <v>29</v>
      </c>
      <c r="CB140" s="24" t="s">
        <v>29</v>
      </c>
    </row>
    <row r="141" spans="2:80" s="1" customFormat="1" ht="13.9" customHeight="1">
      <c r="B141" s="57" t="s">
        <v>29</v>
      </c>
      <c r="C141" s="57" t="s">
        <v>29</v>
      </c>
      <c r="D141" s="57" t="s">
        <v>29</v>
      </c>
      <c r="E141" s="61"/>
      <c r="G141" s="24" t="s">
        <v>29</v>
      </c>
      <c r="H141" s="24" t="s">
        <v>29</v>
      </c>
      <c r="I141" s="24" t="s">
        <v>29</v>
      </c>
      <c r="J141" s="24" t="s">
        <v>29</v>
      </c>
      <c r="K141" s="24" t="s">
        <v>29</v>
      </c>
      <c r="L141" s="24" t="s">
        <v>29</v>
      </c>
      <c r="M141" s="24" t="s">
        <v>29</v>
      </c>
      <c r="N141" s="24" t="s">
        <v>29</v>
      </c>
      <c r="O141" s="24" t="s">
        <v>29</v>
      </c>
      <c r="P141" s="24" t="s">
        <v>29</v>
      </c>
      <c r="Q141" s="24" t="s">
        <v>29</v>
      </c>
      <c r="R141" s="24" t="s">
        <v>29</v>
      </c>
      <c r="S141" s="24" t="s">
        <v>29</v>
      </c>
      <c r="T141" s="24" t="s">
        <v>29</v>
      </c>
      <c r="U141" s="24" t="s">
        <v>29</v>
      </c>
      <c r="V141" s="24" t="s">
        <v>29</v>
      </c>
      <c r="W141" s="24" t="s">
        <v>29</v>
      </c>
      <c r="X141" s="24" t="s">
        <v>29</v>
      </c>
      <c r="Y141" s="24" t="s">
        <v>29</v>
      </c>
      <c r="Z141" s="24" t="s">
        <v>29</v>
      </c>
      <c r="AA141" s="24" t="s">
        <v>29</v>
      </c>
      <c r="AB141" s="24" t="s">
        <v>29</v>
      </c>
      <c r="AC141" s="24" t="s">
        <v>29</v>
      </c>
      <c r="AD141" s="24" t="s">
        <v>29</v>
      </c>
      <c r="AE141" s="24" t="s">
        <v>29</v>
      </c>
      <c r="AF141" s="24" t="s">
        <v>29</v>
      </c>
      <c r="AG141" s="24" t="s">
        <v>29</v>
      </c>
      <c r="AH141" s="24" t="s">
        <v>29</v>
      </c>
      <c r="AI141" s="24" t="s">
        <v>29</v>
      </c>
      <c r="AJ141" s="24" t="s">
        <v>29</v>
      </c>
      <c r="AK141" s="24" t="s">
        <v>29</v>
      </c>
      <c r="AL141" s="24" t="s">
        <v>29</v>
      </c>
      <c r="AM141" s="24" t="s">
        <v>29</v>
      </c>
      <c r="AN141" s="24" t="s">
        <v>29</v>
      </c>
      <c r="AO141" s="24" t="s">
        <v>29</v>
      </c>
      <c r="AP141" s="24" t="s">
        <v>29</v>
      </c>
      <c r="AQ141" s="24" t="s">
        <v>29</v>
      </c>
      <c r="AR141" s="24" t="s">
        <v>29</v>
      </c>
      <c r="AS141" s="24" t="s">
        <v>29</v>
      </c>
      <c r="AT141" s="24" t="s">
        <v>29</v>
      </c>
      <c r="AU141" s="24" t="s">
        <v>29</v>
      </c>
      <c r="AV141" s="24" t="s">
        <v>29</v>
      </c>
      <c r="AW141" s="24" t="s">
        <v>29</v>
      </c>
      <c r="AX141" s="24" t="s">
        <v>29</v>
      </c>
      <c r="AY141" s="24" t="s">
        <v>29</v>
      </c>
      <c r="AZ141" s="24" t="s">
        <v>29</v>
      </c>
      <c r="BA141" s="24" t="s">
        <v>29</v>
      </c>
      <c r="BB141" s="24" t="s">
        <v>29</v>
      </c>
      <c r="BC141" s="24" t="s">
        <v>29</v>
      </c>
      <c r="BD141" s="24" t="s">
        <v>29</v>
      </c>
      <c r="BE141" s="24" t="s">
        <v>29</v>
      </c>
      <c r="BF141" s="24" t="s">
        <v>29</v>
      </c>
      <c r="BG141" s="24" t="s">
        <v>29</v>
      </c>
      <c r="BH141" s="24" t="s">
        <v>29</v>
      </c>
      <c r="BI141" s="24" t="s">
        <v>29</v>
      </c>
      <c r="BJ141" s="24" t="s">
        <v>29</v>
      </c>
      <c r="BK141" s="24" t="s">
        <v>29</v>
      </c>
      <c r="BL141" s="24" t="s">
        <v>29</v>
      </c>
      <c r="BM141" s="24" t="s">
        <v>29</v>
      </c>
      <c r="BN141" s="24" t="s">
        <v>29</v>
      </c>
      <c r="BO141" s="24" t="s">
        <v>29</v>
      </c>
      <c r="BP141" s="24" t="s">
        <v>29</v>
      </c>
      <c r="BQ141" s="24" t="s">
        <v>29</v>
      </c>
      <c r="BR141" s="24" t="s">
        <v>29</v>
      </c>
      <c r="BS141" s="24" t="s">
        <v>29</v>
      </c>
      <c r="BT141" s="24" t="s">
        <v>29</v>
      </c>
      <c r="BU141" s="24" t="s">
        <v>29</v>
      </c>
      <c r="BV141" s="24" t="s">
        <v>29</v>
      </c>
      <c r="BW141" s="24" t="s">
        <v>29</v>
      </c>
      <c r="BX141" s="24" t="s">
        <v>29</v>
      </c>
      <c r="BY141" s="24" t="s">
        <v>29</v>
      </c>
      <c r="BZ141" s="24" t="s">
        <v>29</v>
      </c>
      <c r="CA141" s="24" t="s">
        <v>29</v>
      </c>
      <c r="CB141" s="24" t="s">
        <v>29</v>
      </c>
    </row>
    <row r="142" spans="2:80" s="1" customFormat="1" ht="13.9" customHeight="1">
      <c r="B142" s="57" t="str">
        <f>Roster_Selection_Men!AJ174&amp;" " &amp; "JV2 "</f>
        <v xml:space="preserve">Pikeville ,University Of JV2 </v>
      </c>
      <c r="C142" s="57" t="str">
        <f>Roster_Selection_Men!AL174</f>
        <v>21-46583</v>
      </c>
      <c r="D142" s="57" t="str">
        <f>Roster_Selection_Men!AM174</f>
        <v>Aramis Linville</v>
      </c>
      <c r="E142" s="58"/>
      <c r="F142" s="1" t="str">
        <f>IF(ISERROR(Individual_Scores_Men_JV!E142), " ", IF(Individual_Scores_Men_JV!E142 = "Yes", "Yes", "  "))</f>
        <v xml:space="preserve">  </v>
      </c>
      <c r="G142" s="24" t="s">
        <v>738</v>
      </c>
      <c r="H142" s="44">
        <v>180</v>
      </c>
      <c r="I142" s="44">
        <v>156</v>
      </c>
      <c r="J142" s="44">
        <v>182</v>
      </c>
      <c r="K142" s="44">
        <v>184</v>
      </c>
      <c r="L142" s="44">
        <v>206</v>
      </c>
      <c r="M142" s="44">
        <v>158</v>
      </c>
      <c r="N142" s="44">
        <v>129</v>
      </c>
      <c r="O142" s="44">
        <v>170</v>
      </c>
      <c r="P142" s="44">
        <v>207</v>
      </c>
      <c r="Q142" s="44">
        <v>127</v>
      </c>
      <c r="R142" s="44">
        <v>158</v>
      </c>
      <c r="S142" s="44">
        <v>116</v>
      </c>
      <c r="T142" s="19">
        <f>SUM(H142:S142)</f>
        <v>1973</v>
      </c>
      <c r="U142" s="19">
        <f>COUNTIF(H142:S142, "&gt;0" )</f>
        <v>12</v>
      </c>
      <c r="V142" s="19">
        <f>T142/U142</f>
        <v>164.41666666666666</v>
      </c>
      <c r="W142" s="24" t="s">
        <v>29</v>
      </c>
      <c r="X142" s="24" t="s">
        <v>29</v>
      </c>
      <c r="Y142" s="24" t="s">
        <v>29</v>
      </c>
      <c r="Z142" s="24" t="s">
        <v>29</v>
      </c>
      <c r="AA142" s="24" t="s">
        <v>29</v>
      </c>
      <c r="AB142" s="24" t="s">
        <v>29</v>
      </c>
      <c r="AC142" s="24" t="s">
        <v>29</v>
      </c>
      <c r="AD142" s="24" t="s">
        <v>29</v>
      </c>
      <c r="AE142" s="24" t="s">
        <v>29</v>
      </c>
      <c r="AF142" s="24" t="s">
        <v>29</v>
      </c>
      <c r="AG142" s="24" t="s">
        <v>29</v>
      </c>
      <c r="AH142" s="24" t="s">
        <v>29</v>
      </c>
      <c r="AI142" s="24" t="s">
        <v>29</v>
      </c>
      <c r="AJ142" s="24" t="s">
        <v>29</v>
      </c>
      <c r="AK142" s="24" t="s">
        <v>29</v>
      </c>
      <c r="AL142" s="24" t="s">
        <v>29</v>
      </c>
      <c r="AM142" s="24" t="s">
        <v>29</v>
      </c>
      <c r="AN142" s="24" t="s">
        <v>29</v>
      </c>
      <c r="AO142" s="24" t="s">
        <v>29</v>
      </c>
      <c r="AP142" s="24" t="s">
        <v>29</v>
      </c>
      <c r="AQ142" s="24" t="s">
        <v>29</v>
      </c>
      <c r="AR142" s="24" t="s">
        <v>29</v>
      </c>
      <c r="AS142" s="24" t="s">
        <v>29</v>
      </c>
      <c r="AT142" s="24" t="s">
        <v>29</v>
      </c>
      <c r="AU142" s="24" t="s">
        <v>29</v>
      </c>
      <c r="AV142" s="24" t="s">
        <v>29</v>
      </c>
      <c r="AW142" s="24" t="s">
        <v>29</v>
      </c>
      <c r="AX142" s="24" t="s">
        <v>29</v>
      </c>
      <c r="AY142" s="24" t="s">
        <v>29</v>
      </c>
      <c r="AZ142" s="24" t="s">
        <v>29</v>
      </c>
      <c r="BA142" s="24" t="s">
        <v>29</v>
      </c>
      <c r="BB142" s="24" t="s">
        <v>29</v>
      </c>
      <c r="BC142" s="24" t="s">
        <v>29</v>
      </c>
      <c r="BD142" s="24" t="s">
        <v>29</v>
      </c>
      <c r="BE142" s="24" t="s">
        <v>29</v>
      </c>
      <c r="BF142" s="24" t="s">
        <v>29</v>
      </c>
      <c r="BG142" s="24" t="s">
        <v>29</v>
      </c>
      <c r="BH142" s="24" t="s">
        <v>29</v>
      </c>
      <c r="BI142" s="24" t="s">
        <v>29</v>
      </c>
      <c r="BJ142" s="24" t="s">
        <v>29</v>
      </c>
      <c r="BK142" s="24" t="s">
        <v>29</v>
      </c>
      <c r="BL142" s="24" t="s">
        <v>29</v>
      </c>
      <c r="BM142" s="24" t="s">
        <v>29</v>
      </c>
      <c r="BN142" s="24" t="s">
        <v>29</v>
      </c>
      <c r="BO142" s="24" t="s">
        <v>29</v>
      </c>
      <c r="BP142" s="24" t="s">
        <v>29</v>
      </c>
      <c r="BQ142" s="24" t="s">
        <v>29</v>
      </c>
      <c r="BR142" s="24" t="s">
        <v>29</v>
      </c>
      <c r="BS142" s="24" t="s">
        <v>29</v>
      </c>
      <c r="BT142" s="24" t="s">
        <v>29</v>
      </c>
      <c r="BU142" s="24" t="s">
        <v>29</v>
      </c>
      <c r="BV142" s="24" t="s">
        <v>29</v>
      </c>
      <c r="BW142" s="24" t="s">
        <v>29</v>
      </c>
      <c r="BX142" s="24" t="s">
        <v>29</v>
      </c>
      <c r="BY142" s="24" t="s">
        <v>29</v>
      </c>
      <c r="BZ142" s="24" t="s">
        <v>29</v>
      </c>
      <c r="CA142" s="24" t="s">
        <v>29</v>
      </c>
      <c r="CB142" s="24" t="s">
        <v>29</v>
      </c>
    </row>
    <row r="143" spans="2:80" s="1" customFormat="1" ht="13.9" customHeight="1">
      <c r="B143" s="57" t="str">
        <f>Roster_Selection_Men!AJ175&amp;" " &amp; "JV2 "</f>
        <v xml:space="preserve">Pikeville ,University Of JV2 </v>
      </c>
      <c r="C143" s="57" t="str">
        <f>Roster_Selection_Men!AL175</f>
        <v>8652-7302</v>
      </c>
      <c r="D143" s="57" t="str">
        <f>Roster_Selection_Men!AM175</f>
        <v>Austin Terry</v>
      </c>
      <c r="E143" s="58"/>
      <c r="F143" s="1" t="str">
        <f>IF(ISERROR(Individual_Scores_Men_JV!E143), " ", IF(Individual_Scores_Men_JV!E143 = "Yes", "Yes", "  "))</f>
        <v xml:space="preserve">  </v>
      </c>
      <c r="G143" s="24" t="s">
        <v>29</v>
      </c>
      <c r="H143" s="24" t="s">
        <v>29</v>
      </c>
      <c r="I143" s="24" t="s">
        <v>29</v>
      </c>
      <c r="J143" s="24" t="s">
        <v>29</v>
      </c>
      <c r="K143" s="24" t="s">
        <v>29</v>
      </c>
      <c r="L143" s="24" t="s">
        <v>29</v>
      </c>
      <c r="M143" s="24" t="s">
        <v>29</v>
      </c>
      <c r="N143" s="24" t="s">
        <v>29</v>
      </c>
      <c r="O143" s="24" t="s">
        <v>29</v>
      </c>
      <c r="P143" s="24" t="s">
        <v>29</v>
      </c>
      <c r="Q143" s="24" t="s">
        <v>29</v>
      </c>
      <c r="R143" s="24" t="s">
        <v>29</v>
      </c>
      <c r="S143" s="24" t="s">
        <v>29</v>
      </c>
      <c r="T143" s="24" t="s">
        <v>29</v>
      </c>
      <c r="U143" s="24" t="s">
        <v>29</v>
      </c>
      <c r="V143" s="24" t="s">
        <v>29</v>
      </c>
      <c r="W143" s="24" t="s">
        <v>29</v>
      </c>
      <c r="X143" s="24" t="s">
        <v>29</v>
      </c>
      <c r="Y143" s="24" t="s">
        <v>29</v>
      </c>
      <c r="Z143" s="24" t="s">
        <v>29</v>
      </c>
      <c r="AA143" s="24" t="s">
        <v>29</v>
      </c>
      <c r="AB143" s="24" t="s">
        <v>29</v>
      </c>
      <c r="AC143" s="24" t="s">
        <v>29</v>
      </c>
      <c r="AD143" s="24" t="s">
        <v>29</v>
      </c>
      <c r="AE143" s="24" t="s">
        <v>29</v>
      </c>
      <c r="AF143" s="24" t="s">
        <v>29</v>
      </c>
      <c r="AG143" s="24" t="s">
        <v>29</v>
      </c>
      <c r="AH143" s="24" t="s">
        <v>29</v>
      </c>
      <c r="AI143" s="24" t="s">
        <v>29</v>
      </c>
      <c r="AJ143" s="24" t="s">
        <v>29</v>
      </c>
      <c r="AK143" s="24" t="s">
        <v>29</v>
      </c>
      <c r="AL143" s="24" t="s">
        <v>29</v>
      </c>
      <c r="AM143" s="24" t="s">
        <v>29</v>
      </c>
      <c r="AN143" s="24" t="s">
        <v>29</v>
      </c>
      <c r="AO143" s="24" t="s">
        <v>29</v>
      </c>
      <c r="AP143" s="24" t="s">
        <v>29</v>
      </c>
      <c r="AQ143" s="24" t="s">
        <v>29</v>
      </c>
      <c r="AR143" s="24" t="s">
        <v>29</v>
      </c>
      <c r="AS143" s="24" t="s">
        <v>29</v>
      </c>
      <c r="AT143" s="24" t="s">
        <v>29</v>
      </c>
      <c r="AU143" s="24" t="s">
        <v>29</v>
      </c>
      <c r="AV143" s="24" t="s">
        <v>29</v>
      </c>
      <c r="AW143" s="24" t="s">
        <v>29</v>
      </c>
      <c r="AX143" s="24" t="s">
        <v>29</v>
      </c>
      <c r="AY143" s="24" t="s">
        <v>29</v>
      </c>
      <c r="AZ143" s="24" t="s">
        <v>29</v>
      </c>
      <c r="BA143" s="24" t="s">
        <v>29</v>
      </c>
      <c r="BB143" s="24" t="s">
        <v>29</v>
      </c>
      <c r="BC143" s="24" t="s">
        <v>29</v>
      </c>
      <c r="BD143" s="24" t="s">
        <v>29</v>
      </c>
      <c r="BE143" s="24" t="s">
        <v>29</v>
      </c>
      <c r="BF143" s="24" t="s">
        <v>29</v>
      </c>
      <c r="BG143" s="24" t="s">
        <v>29</v>
      </c>
      <c r="BH143" s="24" t="s">
        <v>29</v>
      </c>
      <c r="BI143" s="24" t="s">
        <v>29</v>
      </c>
      <c r="BJ143" s="24" t="s">
        <v>29</v>
      </c>
      <c r="BK143" s="24" t="s">
        <v>29</v>
      </c>
      <c r="BL143" s="24" t="s">
        <v>29</v>
      </c>
      <c r="BM143" s="24" t="s">
        <v>29</v>
      </c>
      <c r="BN143" s="24" t="s">
        <v>29</v>
      </c>
      <c r="BO143" s="24" t="s">
        <v>29</v>
      </c>
      <c r="BP143" s="24" t="s">
        <v>29</v>
      </c>
      <c r="BQ143" s="24" t="s">
        <v>29</v>
      </c>
      <c r="BR143" s="24" t="s">
        <v>29</v>
      </c>
      <c r="BS143" s="24" t="s">
        <v>29</v>
      </c>
      <c r="BT143" s="24" t="s">
        <v>29</v>
      </c>
      <c r="BU143" s="24" t="s">
        <v>29</v>
      </c>
      <c r="BV143" s="24" t="s">
        <v>29</v>
      </c>
      <c r="BW143" s="24" t="s">
        <v>29</v>
      </c>
      <c r="BX143" s="24" t="s">
        <v>29</v>
      </c>
      <c r="BY143" s="24" t="s">
        <v>29</v>
      </c>
      <c r="BZ143" s="24" t="s">
        <v>29</v>
      </c>
      <c r="CA143" s="24" t="s">
        <v>29</v>
      </c>
      <c r="CB143" s="24" t="s">
        <v>29</v>
      </c>
    </row>
    <row r="144" spans="2:80" s="1" customFormat="1" ht="13.9" customHeight="1">
      <c r="B144" s="57" t="str">
        <f>Roster_Selection_Men!AJ176&amp;" " &amp; "JV2 "</f>
        <v xml:space="preserve">Pikeville ,University Of JV2 </v>
      </c>
      <c r="C144" s="57" t="str">
        <f>Roster_Selection_Men!AL176</f>
        <v>18-71233</v>
      </c>
      <c r="D144" s="57" t="str">
        <f>Roster_Selection_Men!AM176</f>
        <v>Connor Ostrowski</v>
      </c>
      <c r="E144" s="58"/>
      <c r="F144" s="1" t="str">
        <f>IF(ISERROR(Individual_Scores_Men_JV!E144), " ", IF(Individual_Scores_Men_JV!E144 = "Yes", "Yes", "  "))</f>
        <v xml:space="preserve">  </v>
      </c>
      <c r="G144" s="24" t="s">
        <v>29</v>
      </c>
      <c r="H144" s="24" t="s">
        <v>29</v>
      </c>
      <c r="I144" s="24" t="s">
        <v>29</v>
      </c>
      <c r="J144" s="24" t="s">
        <v>29</v>
      </c>
      <c r="K144" s="24" t="s">
        <v>29</v>
      </c>
      <c r="L144" s="24" t="s">
        <v>29</v>
      </c>
      <c r="M144" s="24" t="s">
        <v>29</v>
      </c>
      <c r="N144" s="24" t="s">
        <v>29</v>
      </c>
      <c r="O144" s="24" t="s">
        <v>29</v>
      </c>
      <c r="P144" s="24" t="s">
        <v>29</v>
      </c>
      <c r="Q144" s="24" t="s">
        <v>29</v>
      </c>
      <c r="R144" s="24" t="s">
        <v>29</v>
      </c>
      <c r="S144" s="24" t="s">
        <v>29</v>
      </c>
      <c r="T144" s="24" t="s">
        <v>29</v>
      </c>
      <c r="U144" s="24" t="s">
        <v>29</v>
      </c>
      <c r="V144" s="24" t="s">
        <v>29</v>
      </c>
      <c r="W144" s="24" t="s">
        <v>29</v>
      </c>
      <c r="X144" s="24" t="s">
        <v>29</v>
      </c>
      <c r="Y144" s="24" t="s">
        <v>29</v>
      </c>
      <c r="Z144" s="24" t="s">
        <v>29</v>
      </c>
      <c r="AA144" s="24" t="s">
        <v>29</v>
      </c>
      <c r="AB144" s="24" t="s">
        <v>29</v>
      </c>
      <c r="AC144" s="24" t="s">
        <v>29</v>
      </c>
      <c r="AD144" s="24" t="s">
        <v>29</v>
      </c>
      <c r="AE144" s="24" t="s">
        <v>29</v>
      </c>
      <c r="AF144" s="24" t="s">
        <v>29</v>
      </c>
      <c r="AG144" s="24" t="s">
        <v>29</v>
      </c>
      <c r="AH144" s="24" t="s">
        <v>29</v>
      </c>
      <c r="AI144" s="24" t="s">
        <v>29</v>
      </c>
      <c r="AJ144" s="24" t="s">
        <v>29</v>
      </c>
      <c r="AK144" s="24" t="s">
        <v>29</v>
      </c>
      <c r="AL144" s="24" t="s">
        <v>29</v>
      </c>
      <c r="AM144" s="24" t="s">
        <v>29</v>
      </c>
      <c r="AN144" s="24" t="s">
        <v>29</v>
      </c>
      <c r="AO144" s="24" t="s">
        <v>29</v>
      </c>
      <c r="AP144" s="24" t="s">
        <v>29</v>
      </c>
      <c r="AQ144" s="24" t="s">
        <v>29</v>
      </c>
      <c r="AR144" s="24" t="s">
        <v>29</v>
      </c>
      <c r="AS144" s="24" t="s">
        <v>29</v>
      </c>
      <c r="AT144" s="24" t="s">
        <v>29</v>
      </c>
      <c r="AU144" s="24" t="s">
        <v>29</v>
      </c>
      <c r="AV144" s="24" t="s">
        <v>29</v>
      </c>
      <c r="AW144" s="24" t="s">
        <v>29</v>
      </c>
      <c r="AX144" s="24" t="s">
        <v>29</v>
      </c>
      <c r="AY144" s="24" t="s">
        <v>29</v>
      </c>
      <c r="AZ144" s="24" t="s">
        <v>29</v>
      </c>
      <c r="BA144" s="24" t="s">
        <v>29</v>
      </c>
      <c r="BB144" s="24" t="s">
        <v>29</v>
      </c>
      <c r="BC144" s="24" t="s">
        <v>29</v>
      </c>
      <c r="BD144" s="24" t="s">
        <v>29</v>
      </c>
      <c r="BE144" s="24" t="s">
        <v>29</v>
      </c>
      <c r="BF144" s="24" t="s">
        <v>29</v>
      </c>
      <c r="BG144" s="24" t="s">
        <v>29</v>
      </c>
      <c r="BH144" s="24" t="s">
        <v>29</v>
      </c>
      <c r="BI144" s="24" t="s">
        <v>29</v>
      </c>
      <c r="BJ144" s="24" t="s">
        <v>29</v>
      </c>
      <c r="BK144" s="24" t="s">
        <v>29</v>
      </c>
      <c r="BL144" s="24" t="s">
        <v>29</v>
      </c>
      <c r="BM144" s="24" t="s">
        <v>29</v>
      </c>
      <c r="BN144" s="24" t="s">
        <v>29</v>
      </c>
      <c r="BO144" s="24" t="s">
        <v>29</v>
      </c>
      <c r="BP144" s="24" t="s">
        <v>29</v>
      </c>
      <c r="BQ144" s="24" t="s">
        <v>29</v>
      </c>
      <c r="BR144" s="24" t="s">
        <v>29</v>
      </c>
      <c r="BS144" s="24" t="s">
        <v>29</v>
      </c>
      <c r="BT144" s="24" t="s">
        <v>29</v>
      </c>
      <c r="BU144" s="24" t="s">
        <v>29</v>
      </c>
      <c r="BV144" s="24" t="s">
        <v>29</v>
      </c>
      <c r="BW144" s="24" t="s">
        <v>29</v>
      </c>
      <c r="BX144" s="24" t="s">
        <v>29</v>
      </c>
      <c r="BY144" s="24" t="s">
        <v>29</v>
      </c>
      <c r="BZ144" s="24" t="s">
        <v>29</v>
      </c>
      <c r="CA144" s="24" t="s">
        <v>29</v>
      </c>
      <c r="CB144" s="24" t="s">
        <v>29</v>
      </c>
    </row>
    <row r="145" spans="2:80" s="1" customFormat="1" ht="13.9" customHeight="1">
      <c r="B145" s="57" t="str">
        <f>Roster_Selection_Men!AJ177&amp;" " &amp; "JV2 "</f>
        <v xml:space="preserve">Pikeville ,University Of JV2 </v>
      </c>
      <c r="C145" s="57" t="str">
        <f>Roster_Selection_Men!AL177</f>
        <v>11-354274</v>
      </c>
      <c r="D145" s="57" t="str">
        <f>Roster_Selection_Men!AM177</f>
        <v>Hayden Kushman</v>
      </c>
      <c r="E145" s="58"/>
      <c r="F145" s="1" t="str">
        <f>IF(ISERROR(Individual_Scores_Men_JV!E145), " ", IF(Individual_Scores_Men_JV!E145 = "Yes", "Yes", "  "))</f>
        <v xml:space="preserve">  </v>
      </c>
      <c r="G145" s="24" t="s">
        <v>29</v>
      </c>
      <c r="H145" s="24" t="s">
        <v>29</v>
      </c>
      <c r="I145" s="24" t="s">
        <v>29</v>
      </c>
      <c r="J145" s="24" t="s">
        <v>29</v>
      </c>
      <c r="K145" s="24" t="s">
        <v>29</v>
      </c>
      <c r="L145" s="24" t="s">
        <v>29</v>
      </c>
      <c r="M145" s="24" t="s">
        <v>29</v>
      </c>
      <c r="N145" s="24" t="s">
        <v>29</v>
      </c>
      <c r="O145" s="24" t="s">
        <v>29</v>
      </c>
      <c r="P145" s="24" t="s">
        <v>29</v>
      </c>
      <c r="Q145" s="24" t="s">
        <v>29</v>
      </c>
      <c r="R145" s="24" t="s">
        <v>29</v>
      </c>
      <c r="S145" s="24" t="s">
        <v>29</v>
      </c>
      <c r="T145" s="24" t="s">
        <v>29</v>
      </c>
      <c r="U145" s="24" t="s">
        <v>29</v>
      </c>
      <c r="V145" s="24" t="s">
        <v>29</v>
      </c>
      <c r="W145" s="24" t="s">
        <v>29</v>
      </c>
      <c r="X145" s="24" t="s">
        <v>29</v>
      </c>
      <c r="Y145" s="24" t="s">
        <v>29</v>
      </c>
      <c r="Z145" s="24" t="s">
        <v>29</v>
      </c>
      <c r="AA145" s="24" t="s">
        <v>29</v>
      </c>
      <c r="AB145" s="24" t="s">
        <v>29</v>
      </c>
      <c r="AC145" s="24" t="s">
        <v>29</v>
      </c>
      <c r="AD145" s="24" t="s">
        <v>29</v>
      </c>
      <c r="AE145" s="24" t="s">
        <v>29</v>
      </c>
      <c r="AF145" s="24" t="s">
        <v>29</v>
      </c>
      <c r="AG145" s="24" t="s">
        <v>29</v>
      </c>
      <c r="AH145" s="24" t="s">
        <v>29</v>
      </c>
      <c r="AI145" s="24" t="s">
        <v>29</v>
      </c>
      <c r="AJ145" s="24" t="s">
        <v>29</v>
      </c>
      <c r="AK145" s="24" t="s">
        <v>29</v>
      </c>
      <c r="AL145" s="24" t="s">
        <v>29</v>
      </c>
      <c r="AM145" s="24" t="s">
        <v>29</v>
      </c>
      <c r="AN145" s="24" t="s">
        <v>29</v>
      </c>
      <c r="AO145" s="24" t="s">
        <v>29</v>
      </c>
      <c r="AP145" s="24" t="s">
        <v>29</v>
      </c>
      <c r="AQ145" s="24" t="s">
        <v>29</v>
      </c>
      <c r="AR145" s="24" t="s">
        <v>29</v>
      </c>
      <c r="AS145" s="24" t="s">
        <v>29</v>
      </c>
      <c r="AT145" s="24" t="s">
        <v>29</v>
      </c>
      <c r="AU145" s="24" t="s">
        <v>29</v>
      </c>
      <c r="AV145" s="24" t="s">
        <v>29</v>
      </c>
      <c r="AW145" s="24" t="s">
        <v>29</v>
      </c>
      <c r="AX145" s="24" t="s">
        <v>29</v>
      </c>
      <c r="AY145" s="24" t="s">
        <v>29</v>
      </c>
      <c r="AZ145" s="24" t="s">
        <v>29</v>
      </c>
      <c r="BA145" s="24" t="s">
        <v>29</v>
      </c>
      <c r="BB145" s="24" t="s">
        <v>29</v>
      </c>
      <c r="BC145" s="24" t="s">
        <v>29</v>
      </c>
      <c r="BD145" s="24" t="s">
        <v>29</v>
      </c>
      <c r="BE145" s="24" t="s">
        <v>29</v>
      </c>
      <c r="BF145" s="24" t="s">
        <v>29</v>
      </c>
      <c r="BG145" s="24" t="s">
        <v>29</v>
      </c>
      <c r="BH145" s="24" t="s">
        <v>29</v>
      </c>
      <c r="BI145" s="24" t="s">
        <v>29</v>
      </c>
      <c r="BJ145" s="24" t="s">
        <v>29</v>
      </c>
      <c r="BK145" s="24" t="s">
        <v>29</v>
      </c>
      <c r="BL145" s="24" t="s">
        <v>29</v>
      </c>
      <c r="BM145" s="24" t="s">
        <v>29</v>
      </c>
      <c r="BN145" s="24" t="s">
        <v>29</v>
      </c>
      <c r="BO145" s="24" t="s">
        <v>29</v>
      </c>
      <c r="BP145" s="24" t="s">
        <v>29</v>
      </c>
      <c r="BQ145" s="24" t="s">
        <v>29</v>
      </c>
      <c r="BR145" s="24" t="s">
        <v>29</v>
      </c>
      <c r="BS145" s="24" t="s">
        <v>29</v>
      </c>
      <c r="BT145" s="24" t="s">
        <v>29</v>
      </c>
      <c r="BU145" s="24" t="s">
        <v>29</v>
      </c>
      <c r="BV145" s="24" t="s">
        <v>29</v>
      </c>
      <c r="BW145" s="24" t="s">
        <v>29</v>
      </c>
      <c r="BX145" s="24" t="s">
        <v>29</v>
      </c>
      <c r="BY145" s="24" t="s">
        <v>29</v>
      </c>
      <c r="BZ145" s="24" t="s">
        <v>29</v>
      </c>
      <c r="CA145" s="24" t="s">
        <v>29</v>
      </c>
      <c r="CB145" s="24" t="s">
        <v>29</v>
      </c>
    </row>
    <row r="146" spans="2:80" s="1" customFormat="1" ht="13.9" customHeight="1">
      <c r="B146" s="57" t="str">
        <f>Roster_Selection_Men!AJ178&amp;" " &amp; "JV2 "</f>
        <v xml:space="preserve">Pikeville ,University Of JV2 </v>
      </c>
      <c r="C146" s="57" t="str">
        <f>Roster_Selection_Men!AL178</f>
        <v>15-41882</v>
      </c>
      <c r="D146" s="57" t="str">
        <f>Roster_Selection_Men!AM178</f>
        <v>Joshua Seymore</v>
      </c>
      <c r="E146" s="58"/>
      <c r="F146" s="1" t="str">
        <f>IF(ISERROR(Individual_Scores_Men_JV!E146), " ", IF(Individual_Scores_Men_JV!E146 = "Yes", "Yes", "  "))</f>
        <v xml:space="preserve">  </v>
      </c>
      <c r="G146" s="24" t="s">
        <v>29</v>
      </c>
      <c r="H146" s="24" t="s">
        <v>29</v>
      </c>
      <c r="I146" s="24" t="s">
        <v>29</v>
      </c>
      <c r="J146" s="24" t="s">
        <v>29</v>
      </c>
      <c r="K146" s="24" t="s">
        <v>29</v>
      </c>
      <c r="L146" s="24" t="s">
        <v>29</v>
      </c>
      <c r="M146" s="24" t="s">
        <v>29</v>
      </c>
      <c r="N146" s="24" t="s">
        <v>29</v>
      </c>
      <c r="O146" s="24" t="s">
        <v>29</v>
      </c>
      <c r="P146" s="24" t="s">
        <v>29</v>
      </c>
      <c r="Q146" s="24" t="s">
        <v>29</v>
      </c>
      <c r="R146" s="24" t="s">
        <v>29</v>
      </c>
      <c r="S146" s="24" t="s">
        <v>29</v>
      </c>
      <c r="T146" s="24" t="s">
        <v>29</v>
      </c>
      <c r="U146" s="24" t="s">
        <v>29</v>
      </c>
      <c r="V146" s="24" t="s">
        <v>29</v>
      </c>
      <c r="W146" s="24" t="s">
        <v>29</v>
      </c>
      <c r="X146" s="24" t="s">
        <v>29</v>
      </c>
      <c r="Y146" s="24" t="s">
        <v>29</v>
      </c>
      <c r="Z146" s="24" t="s">
        <v>29</v>
      </c>
      <c r="AA146" s="24" t="s">
        <v>29</v>
      </c>
      <c r="AB146" s="24" t="s">
        <v>29</v>
      </c>
      <c r="AC146" s="24" t="s">
        <v>29</v>
      </c>
      <c r="AD146" s="24" t="s">
        <v>29</v>
      </c>
      <c r="AE146" s="24" t="s">
        <v>29</v>
      </c>
      <c r="AF146" s="24" t="s">
        <v>29</v>
      </c>
      <c r="AG146" s="24" t="s">
        <v>29</v>
      </c>
      <c r="AH146" s="24" t="s">
        <v>29</v>
      </c>
      <c r="AI146" s="24" t="s">
        <v>29</v>
      </c>
      <c r="AJ146" s="24" t="s">
        <v>29</v>
      </c>
      <c r="AK146" s="24" t="s">
        <v>29</v>
      </c>
      <c r="AL146" s="24" t="s">
        <v>29</v>
      </c>
      <c r="AM146" s="24" t="s">
        <v>29</v>
      </c>
      <c r="AN146" s="24" t="s">
        <v>29</v>
      </c>
      <c r="AO146" s="24" t="s">
        <v>29</v>
      </c>
      <c r="AP146" s="24" t="s">
        <v>29</v>
      </c>
      <c r="AQ146" s="24" t="s">
        <v>29</v>
      </c>
      <c r="AR146" s="24" t="s">
        <v>29</v>
      </c>
      <c r="AS146" s="24" t="s">
        <v>29</v>
      </c>
      <c r="AT146" s="24" t="s">
        <v>29</v>
      </c>
      <c r="AU146" s="24" t="s">
        <v>29</v>
      </c>
      <c r="AV146" s="24" t="s">
        <v>29</v>
      </c>
      <c r="AW146" s="24" t="s">
        <v>29</v>
      </c>
      <c r="AX146" s="24" t="s">
        <v>29</v>
      </c>
      <c r="AY146" s="24" t="s">
        <v>29</v>
      </c>
      <c r="AZ146" s="24" t="s">
        <v>29</v>
      </c>
      <c r="BA146" s="24" t="s">
        <v>29</v>
      </c>
      <c r="BB146" s="24" t="s">
        <v>29</v>
      </c>
      <c r="BC146" s="24" t="s">
        <v>29</v>
      </c>
      <c r="BD146" s="24" t="s">
        <v>29</v>
      </c>
      <c r="BE146" s="24" t="s">
        <v>29</v>
      </c>
      <c r="BF146" s="24" t="s">
        <v>29</v>
      </c>
      <c r="BG146" s="24" t="s">
        <v>29</v>
      </c>
      <c r="BH146" s="24" t="s">
        <v>29</v>
      </c>
      <c r="BI146" s="24" t="s">
        <v>29</v>
      </c>
      <c r="BJ146" s="24" t="s">
        <v>29</v>
      </c>
      <c r="BK146" s="24" t="s">
        <v>29</v>
      </c>
      <c r="BL146" s="24" t="s">
        <v>29</v>
      </c>
      <c r="BM146" s="24" t="s">
        <v>29</v>
      </c>
      <c r="BN146" s="24" t="s">
        <v>29</v>
      </c>
      <c r="BO146" s="24" t="s">
        <v>29</v>
      </c>
      <c r="BP146" s="24" t="s">
        <v>29</v>
      </c>
      <c r="BQ146" s="24" t="s">
        <v>29</v>
      </c>
      <c r="BR146" s="24" t="s">
        <v>29</v>
      </c>
      <c r="BS146" s="24" t="s">
        <v>29</v>
      </c>
      <c r="BT146" s="24" t="s">
        <v>29</v>
      </c>
      <c r="BU146" s="24" t="s">
        <v>29</v>
      </c>
      <c r="BV146" s="24" t="s">
        <v>29</v>
      </c>
      <c r="BW146" s="24" t="s">
        <v>29</v>
      </c>
      <c r="BX146" s="24" t="s">
        <v>29</v>
      </c>
      <c r="BY146" s="24" t="s">
        <v>29</v>
      </c>
      <c r="BZ146" s="24" t="s">
        <v>29</v>
      </c>
      <c r="CA146" s="24" t="s">
        <v>29</v>
      </c>
      <c r="CB146" s="24" t="s">
        <v>29</v>
      </c>
    </row>
    <row r="147" spans="2:80" s="1" customFormat="1" ht="13.9" customHeight="1">
      <c r="B147" s="57" t="str">
        <f>Roster_Selection_Men!AJ179&amp;" " &amp; "JV2 "</f>
        <v xml:space="preserve">Pikeville ,University Of JV2 </v>
      </c>
      <c r="C147" s="57" t="str">
        <f>Roster_Selection_Men!AL179</f>
        <v>9024-106646</v>
      </c>
      <c r="D147" s="57" t="str">
        <f>Roster_Selection_Men!AM179</f>
        <v>Kesean Waldon</v>
      </c>
      <c r="E147" s="58"/>
      <c r="F147" s="1" t="str">
        <f>IF(ISERROR(Individual_Scores_Men_JV!E147), " ", IF(Individual_Scores_Men_JV!E147 = "Yes", "Yes", "  "))</f>
        <v xml:space="preserve">  </v>
      </c>
      <c r="G147" s="24" t="s">
        <v>29</v>
      </c>
      <c r="H147" s="24" t="s">
        <v>29</v>
      </c>
      <c r="I147" s="24" t="s">
        <v>29</v>
      </c>
      <c r="J147" s="24" t="s">
        <v>29</v>
      </c>
      <c r="K147" s="24" t="s">
        <v>29</v>
      </c>
      <c r="L147" s="24" t="s">
        <v>29</v>
      </c>
      <c r="M147" s="24" t="s">
        <v>29</v>
      </c>
      <c r="N147" s="24" t="s">
        <v>29</v>
      </c>
      <c r="O147" s="24" t="s">
        <v>29</v>
      </c>
      <c r="P147" s="24" t="s">
        <v>29</v>
      </c>
      <c r="Q147" s="24" t="s">
        <v>29</v>
      </c>
      <c r="R147" s="24" t="s">
        <v>29</v>
      </c>
      <c r="S147" s="24" t="s">
        <v>29</v>
      </c>
      <c r="T147" s="24" t="s">
        <v>29</v>
      </c>
      <c r="U147" s="24" t="s">
        <v>29</v>
      </c>
      <c r="V147" s="24" t="s">
        <v>29</v>
      </c>
      <c r="W147" s="24" t="s">
        <v>29</v>
      </c>
      <c r="X147" s="24" t="s">
        <v>29</v>
      </c>
      <c r="Y147" s="24" t="s">
        <v>29</v>
      </c>
      <c r="Z147" s="24" t="s">
        <v>29</v>
      </c>
      <c r="AA147" s="24" t="s">
        <v>29</v>
      </c>
      <c r="AB147" s="24" t="s">
        <v>29</v>
      </c>
      <c r="AC147" s="24" t="s">
        <v>29</v>
      </c>
      <c r="AD147" s="24" t="s">
        <v>29</v>
      </c>
      <c r="AE147" s="24" t="s">
        <v>29</v>
      </c>
      <c r="AF147" s="24" t="s">
        <v>29</v>
      </c>
      <c r="AG147" s="24" t="s">
        <v>29</v>
      </c>
      <c r="AH147" s="24" t="s">
        <v>29</v>
      </c>
      <c r="AI147" s="24" t="s">
        <v>29</v>
      </c>
      <c r="AJ147" s="24" t="s">
        <v>29</v>
      </c>
      <c r="AK147" s="24" t="s">
        <v>29</v>
      </c>
      <c r="AL147" s="24" t="s">
        <v>29</v>
      </c>
      <c r="AM147" s="24" t="s">
        <v>29</v>
      </c>
      <c r="AN147" s="24" t="s">
        <v>29</v>
      </c>
      <c r="AO147" s="24" t="s">
        <v>29</v>
      </c>
      <c r="AP147" s="24" t="s">
        <v>29</v>
      </c>
      <c r="AQ147" s="24" t="s">
        <v>29</v>
      </c>
      <c r="AR147" s="24" t="s">
        <v>29</v>
      </c>
      <c r="AS147" s="24" t="s">
        <v>29</v>
      </c>
      <c r="AT147" s="24" t="s">
        <v>29</v>
      </c>
      <c r="AU147" s="24" t="s">
        <v>29</v>
      </c>
      <c r="AV147" s="24" t="s">
        <v>29</v>
      </c>
      <c r="AW147" s="24" t="s">
        <v>29</v>
      </c>
      <c r="AX147" s="24" t="s">
        <v>29</v>
      </c>
      <c r="AY147" s="24" t="s">
        <v>29</v>
      </c>
      <c r="AZ147" s="24" t="s">
        <v>29</v>
      </c>
      <c r="BA147" s="24" t="s">
        <v>29</v>
      </c>
      <c r="BB147" s="24" t="s">
        <v>29</v>
      </c>
      <c r="BC147" s="24" t="s">
        <v>29</v>
      </c>
      <c r="BD147" s="24" t="s">
        <v>29</v>
      </c>
      <c r="BE147" s="24" t="s">
        <v>29</v>
      </c>
      <c r="BF147" s="24" t="s">
        <v>29</v>
      </c>
      <c r="BG147" s="24" t="s">
        <v>29</v>
      </c>
      <c r="BH147" s="24" t="s">
        <v>29</v>
      </c>
      <c r="BI147" s="24" t="s">
        <v>29</v>
      </c>
      <c r="BJ147" s="24" t="s">
        <v>29</v>
      </c>
      <c r="BK147" s="24" t="s">
        <v>29</v>
      </c>
      <c r="BL147" s="24" t="s">
        <v>29</v>
      </c>
      <c r="BM147" s="24" t="s">
        <v>29</v>
      </c>
      <c r="BN147" s="24" t="s">
        <v>29</v>
      </c>
      <c r="BO147" s="24" t="s">
        <v>29</v>
      </c>
      <c r="BP147" s="24" t="s">
        <v>29</v>
      </c>
      <c r="BQ147" s="24" t="s">
        <v>29</v>
      </c>
      <c r="BR147" s="24" t="s">
        <v>29</v>
      </c>
      <c r="BS147" s="24" t="s">
        <v>29</v>
      </c>
      <c r="BT147" s="24" t="s">
        <v>29</v>
      </c>
      <c r="BU147" s="24" t="s">
        <v>29</v>
      </c>
      <c r="BV147" s="24" t="s">
        <v>29</v>
      </c>
      <c r="BW147" s="24" t="s">
        <v>29</v>
      </c>
      <c r="BX147" s="24" t="s">
        <v>29</v>
      </c>
      <c r="BY147" s="24" t="s">
        <v>29</v>
      </c>
      <c r="BZ147" s="24" t="s">
        <v>29</v>
      </c>
      <c r="CA147" s="24" t="s">
        <v>29</v>
      </c>
      <c r="CB147" s="24" t="s">
        <v>29</v>
      </c>
    </row>
    <row r="148" spans="2:80" s="1" customFormat="1" ht="13.9" customHeight="1">
      <c r="B148" s="57" t="str">
        <f>Roster_Selection_Men!AJ180&amp;" " &amp; "JV2 "</f>
        <v xml:space="preserve">Pikeville ,University Of JV2 </v>
      </c>
      <c r="C148" s="57" t="str">
        <f>Roster_Selection_Men!AL180</f>
        <v>20-50129</v>
      </c>
      <c r="D148" s="57" t="str">
        <f>Roster_Selection_Men!AM180</f>
        <v>Ryan McWilliams</v>
      </c>
      <c r="E148" s="58"/>
      <c r="F148" s="1" t="str">
        <f>IF(ISERROR(Individual_Scores_Men_JV!E148), " ", IF(Individual_Scores_Men_JV!E148 = "Yes", "Yes", "  "))</f>
        <v xml:space="preserve">  </v>
      </c>
      <c r="G148" s="24" t="s">
        <v>29</v>
      </c>
      <c r="H148" s="24" t="s">
        <v>29</v>
      </c>
      <c r="I148" s="24" t="s">
        <v>29</v>
      </c>
      <c r="J148" s="24" t="s">
        <v>29</v>
      </c>
      <c r="K148" s="24" t="s">
        <v>29</v>
      </c>
      <c r="L148" s="24" t="s">
        <v>29</v>
      </c>
      <c r="M148" s="24" t="s">
        <v>29</v>
      </c>
      <c r="N148" s="24" t="s">
        <v>29</v>
      </c>
      <c r="O148" s="24" t="s">
        <v>29</v>
      </c>
      <c r="P148" s="24" t="s">
        <v>29</v>
      </c>
      <c r="Q148" s="24" t="s">
        <v>29</v>
      </c>
      <c r="R148" s="24" t="s">
        <v>29</v>
      </c>
      <c r="S148" s="24" t="s">
        <v>29</v>
      </c>
      <c r="T148" s="24" t="s">
        <v>29</v>
      </c>
      <c r="U148" s="24" t="s">
        <v>29</v>
      </c>
      <c r="V148" s="24" t="s">
        <v>29</v>
      </c>
      <c r="W148" s="24" t="s">
        <v>29</v>
      </c>
      <c r="X148" s="24" t="s">
        <v>29</v>
      </c>
      <c r="Y148" s="24" t="s">
        <v>29</v>
      </c>
      <c r="Z148" s="24" t="s">
        <v>29</v>
      </c>
      <c r="AA148" s="24" t="s">
        <v>29</v>
      </c>
      <c r="AB148" s="24" t="s">
        <v>29</v>
      </c>
      <c r="AC148" s="24" t="s">
        <v>29</v>
      </c>
      <c r="AD148" s="24" t="s">
        <v>29</v>
      </c>
      <c r="AE148" s="24" t="s">
        <v>29</v>
      </c>
      <c r="AF148" s="24" t="s">
        <v>29</v>
      </c>
      <c r="AG148" s="24" t="s">
        <v>29</v>
      </c>
      <c r="AH148" s="24" t="s">
        <v>29</v>
      </c>
      <c r="AI148" s="24" t="s">
        <v>29</v>
      </c>
      <c r="AJ148" s="24" t="s">
        <v>29</v>
      </c>
      <c r="AK148" s="24" t="s">
        <v>29</v>
      </c>
      <c r="AL148" s="24" t="s">
        <v>29</v>
      </c>
      <c r="AM148" s="24" t="s">
        <v>29</v>
      </c>
      <c r="AN148" s="24" t="s">
        <v>29</v>
      </c>
      <c r="AO148" s="24" t="s">
        <v>29</v>
      </c>
      <c r="AP148" s="24" t="s">
        <v>29</v>
      </c>
      <c r="AQ148" s="24" t="s">
        <v>29</v>
      </c>
      <c r="AR148" s="24" t="s">
        <v>29</v>
      </c>
      <c r="AS148" s="24" t="s">
        <v>29</v>
      </c>
      <c r="AT148" s="24" t="s">
        <v>29</v>
      </c>
      <c r="AU148" s="24" t="s">
        <v>29</v>
      </c>
      <c r="AV148" s="24" t="s">
        <v>29</v>
      </c>
      <c r="AW148" s="24" t="s">
        <v>29</v>
      </c>
      <c r="AX148" s="24" t="s">
        <v>29</v>
      </c>
      <c r="AY148" s="24" t="s">
        <v>29</v>
      </c>
      <c r="AZ148" s="24" t="s">
        <v>29</v>
      </c>
      <c r="BA148" s="24" t="s">
        <v>29</v>
      </c>
      <c r="BB148" s="24" t="s">
        <v>29</v>
      </c>
      <c r="BC148" s="24" t="s">
        <v>29</v>
      </c>
      <c r="BD148" s="24" t="s">
        <v>29</v>
      </c>
      <c r="BE148" s="24" t="s">
        <v>29</v>
      </c>
      <c r="BF148" s="24" t="s">
        <v>29</v>
      </c>
      <c r="BG148" s="24" t="s">
        <v>29</v>
      </c>
      <c r="BH148" s="24" t="s">
        <v>29</v>
      </c>
      <c r="BI148" s="24" t="s">
        <v>29</v>
      </c>
      <c r="BJ148" s="24" t="s">
        <v>29</v>
      </c>
      <c r="BK148" s="24" t="s">
        <v>29</v>
      </c>
      <c r="BL148" s="24" t="s">
        <v>29</v>
      </c>
      <c r="BM148" s="24" t="s">
        <v>29</v>
      </c>
      <c r="BN148" s="24" t="s">
        <v>29</v>
      </c>
      <c r="BO148" s="24" t="s">
        <v>29</v>
      </c>
      <c r="BP148" s="24" t="s">
        <v>29</v>
      </c>
      <c r="BQ148" s="24" t="s">
        <v>29</v>
      </c>
      <c r="BR148" s="24" t="s">
        <v>29</v>
      </c>
      <c r="BS148" s="24" t="s">
        <v>29</v>
      </c>
      <c r="BT148" s="24" t="s">
        <v>29</v>
      </c>
      <c r="BU148" s="24" t="s">
        <v>29</v>
      </c>
      <c r="BV148" s="24" t="s">
        <v>29</v>
      </c>
      <c r="BW148" s="24" t="s">
        <v>29</v>
      </c>
      <c r="BX148" s="24" t="s">
        <v>29</v>
      </c>
      <c r="BY148" s="24" t="s">
        <v>29</v>
      </c>
      <c r="BZ148" s="24" t="s">
        <v>29</v>
      </c>
      <c r="CA148" s="24" t="s">
        <v>29</v>
      </c>
      <c r="CB148" s="24" t="s">
        <v>29</v>
      </c>
    </row>
    <row r="149" spans="2:80" s="1" customFormat="1" ht="13.9" customHeight="1">
      <c r="B149" s="57" t="str">
        <f>Roster_Selection_Men!AJ181&amp;" " &amp; "JV2 "</f>
        <v xml:space="preserve"> JV2 </v>
      </c>
      <c r="C149" s="57" t="str">
        <f>Roster_Selection_Men!AL181</f>
        <v/>
      </c>
      <c r="D149" s="57" t="str">
        <f>Roster_Selection_Men!AM181</f>
        <v/>
      </c>
      <c r="E149" s="58"/>
      <c r="F149" s="1" t="str">
        <f>IF(ISERROR(Individual_Scores_Men_JV!E149), " ", IF(Individual_Scores_Men_JV!E149 = "Yes", "Yes", "  "))</f>
        <v xml:space="preserve">  </v>
      </c>
      <c r="G149" s="24" t="s">
        <v>29</v>
      </c>
      <c r="H149" s="24" t="s">
        <v>29</v>
      </c>
      <c r="I149" s="24" t="s">
        <v>29</v>
      </c>
      <c r="J149" s="24" t="s">
        <v>29</v>
      </c>
      <c r="K149" s="24" t="s">
        <v>29</v>
      </c>
      <c r="L149" s="24" t="s">
        <v>29</v>
      </c>
      <c r="M149" s="24" t="s">
        <v>29</v>
      </c>
      <c r="N149" s="24" t="s">
        <v>29</v>
      </c>
      <c r="O149" s="24" t="s">
        <v>29</v>
      </c>
      <c r="P149" s="24" t="s">
        <v>29</v>
      </c>
      <c r="Q149" s="24" t="s">
        <v>29</v>
      </c>
      <c r="R149" s="24" t="s">
        <v>29</v>
      </c>
      <c r="S149" s="24" t="s">
        <v>29</v>
      </c>
      <c r="T149" s="24" t="s">
        <v>29</v>
      </c>
      <c r="U149" s="24" t="s">
        <v>29</v>
      </c>
      <c r="V149" s="24" t="s">
        <v>29</v>
      </c>
      <c r="W149" s="24" t="s">
        <v>29</v>
      </c>
      <c r="X149" s="24" t="s">
        <v>29</v>
      </c>
      <c r="Y149" s="24" t="s">
        <v>29</v>
      </c>
      <c r="Z149" s="24" t="s">
        <v>29</v>
      </c>
      <c r="AA149" s="24" t="s">
        <v>29</v>
      </c>
      <c r="AB149" s="24" t="s">
        <v>29</v>
      </c>
      <c r="AC149" s="24" t="s">
        <v>29</v>
      </c>
      <c r="AD149" s="24" t="s">
        <v>29</v>
      </c>
      <c r="AE149" s="24" t="s">
        <v>29</v>
      </c>
      <c r="AF149" s="24" t="s">
        <v>29</v>
      </c>
      <c r="AG149" s="24" t="s">
        <v>29</v>
      </c>
      <c r="AH149" s="24" t="s">
        <v>29</v>
      </c>
      <c r="AI149" s="24" t="s">
        <v>29</v>
      </c>
      <c r="AJ149" s="24" t="s">
        <v>29</v>
      </c>
      <c r="AK149" s="24" t="s">
        <v>29</v>
      </c>
      <c r="AL149" s="24" t="s">
        <v>29</v>
      </c>
      <c r="AM149" s="24" t="s">
        <v>29</v>
      </c>
      <c r="AN149" s="24" t="s">
        <v>29</v>
      </c>
      <c r="AO149" s="24" t="s">
        <v>29</v>
      </c>
      <c r="AP149" s="24" t="s">
        <v>29</v>
      </c>
      <c r="AQ149" s="24" t="s">
        <v>29</v>
      </c>
      <c r="AR149" s="24" t="s">
        <v>29</v>
      </c>
      <c r="AS149" s="24" t="s">
        <v>29</v>
      </c>
      <c r="AT149" s="24" t="s">
        <v>29</v>
      </c>
      <c r="AU149" s="24" t="s">
        <v>29</v>
      </c>
      <c r="AV149" s="24" t="s">
        <v>29</v>
      </c>
      <c r="AW149" s="24" t="s">
        <v>29</v>
      </c>
      <c r="AX149" s="24" t="s">
        <v>29</v>
      </c>
      <c r="AY149" s="24" t="s">
        <v>29</v>
      </c>
      <c r="AZ149" s="24" t="s">
        <v>29</v>
      </c>
      <c r="BA149" s="24" t="s">
        <v>29</v>
      </c>
      <c r="BB149" s="24" t="s">
        <v>29</v>
      </c>
      <c r="BC149" s="24" t="s">
        <v>29</v>
      </c>
      <c r="BD149" s="24" t="s">
        <v>29</v>
      </c>
      <c r="BE149" s="24" t="s">
        <v>29</v>
      </c>
      <c r="BF149" s="24" t="s">
        <v>29</v>
      </c>
      <c r="BG149" s="24" t="s">
        <v>29</v>
      </c>
      <c r="BH149" s="24" t="s">
        <v>29</v>
      </c>
      <c r="BI149" s="24" t="s">
        <v>29</v>
      </c>
      <c r="BJ149" s="24" t="s">
        <v>29</v>
      </c>
      <c r="BK149" s="24" t="s">
        <v>29</v>
      </c>
      <c r="BL149" s="24" t="s">
        <v>29</v>
      </c>
      <c r="BM149" s="24" t="s">
        <v>29</v>
      </c>
      <c r="BN149" s="24" t="s">
        <v>29</v>
      </c>
      <c r="BO149" s="24" t="s">
        <v>29</v>
      </c>
      <c r="BP149" s="24" t="s">
        <v>29</v>
      </c>
      <c r="BQ149" s="24" t="s">
        <v>29</v>
      </c>
      <c r="BR149" s="24" t="s">
        <v>29</v>
      </c>
      <c r="BS149" s="24" t="s">
        <v>29</v>
      </c>
      <c r="BT149" s="24" t="s">
        <v>29</v>
      </c>
      <c r="BU149" s="24" t="s">
        <v>29</v>
      </c>
      <c r="BV149" s="24" t="s">
        <v>29</v>
      </c>
      <c r="BW149" s="24" t="s">
        <v>29</v>
      </c>
      <c r="BX149" s="24" t="s">
        <v>29</v>
      </c>
      <c r="BY149" s="24" t="s">
        <v>29</v>
      </c>
      <c r="BZ149" s="24" t="s">
        <v>29</v>
      </c>
      <c r="CA149" s="24" t="s">
        <v>29</v>
      </c>
      <c r="CB149" s="24" t="s">
        <v>29</v>
      </c>
    </row>
    <row r="150" spans="2:80" s="1" customFormat="1" ht="13.9" customHeight="1">
      <c r="B150" s="57" t="s">
        <v>790</v>
      </c>
      <c r="C150" s="59" t="str">
        <f>Individual_Scores_Men_JV!C150</f>
        <v/>
      </c>
      <c r="D150" s="60" t="str">
        <f>Individual_Scores_Men_JV!D150</f>
        <v/>
      </c>
      <c r="E150" s="58"/>
      <c r="F150" s="13"/>
      <c r="G150" s="24" t="s">
        <v>29</v>
      </c>
      <c r="H150" s="24" t="s">
        <v>29</v>
      </c>
      <c r="I150" s="24" t="s">
        <v>29</v>
      </c>
      <c r="J150" s="24" t="s">
        <v>29</v>
      </c>
      <c r="K150" s="24" t="s">
        <v>29</v>
      </c>
      <c r="L150" s="24" t="s">
        <v>29</v>
      </c>
      <c r="M150" s="24" t="s">
        <v>29</v>
      </c>
      <c r="N150" s="24" t="s">
        <v>29</v>
      </c>
      <c r="O150" s="24" t="s">
        <v>29</v>
      </c>
      <c r="P150" s="24" t="s">
        <v>29</v>
      </c>
      <c r="Q150" s="24" t="s">
        <v>29</v>
      </c>
      <c r="R150" s="24" t="s">
        <v>29</v>
      </c>
      <c r="S150" s="24" t="s">
        <v>29</v>
      </c>
      <c r="T150" s="24" t="s">
        <v>29</v>
      </c>
      <c r="U150" s="24" t="s">
        <v>29</v>
      </c>
      <c r="V150" s="24" t="s">
        <v>29</v>
      </c>
      <c r="W150" s="24" t="s">
        <v>29</v>
      </c>
      <c r="X150" s="24" t="s">
        <v>29</v>
      </c>
      <c r="Y150" s="24" t="s">
        <v>29</v>
      </c>
      <c r="Z150" s="24" t="s">
        <v>29</v>
      </c>
      <c r="AA150" s="24" t="s">
        <v>29</v>
      </c>
      <c r="AB150" s="24" t="s">
        <v>29</v>
      </c>
      <c r="AC150" s="24" t="s">
        <v>29</v>
      </c>
      <c r="AD150" s="24" t="s">
        <v>29</v>
      </c>
      <c r="AE150" s="24" t="s">
        <v>29</v>
      </c>
      <c r="AF150" s="24" t="s">
        <v>29</v>
      </c>
      <c r="AG150" s="24" t="s">
        <v>29</v>
      </c>
      <c r="AH150" s="24" t="s">
        <v>29</v>
      </c>
      <c r="AI150" s="24" t="s">
        <v>29</v>
      </c>
      <c r="AJ150" s="24" t="s">
        <v>29</v>
      </c>
      <c r="AK150" s="24" t="s">
        <v>29</v>
      </c>
      <c r="AL150" s="24" t="s">
        <v>29</v>
      </c>
      <c r="AM150" s="24" t="s">
        <v>29</v>
      </c>
      <c r="AN150" s="24" t="s">
        <v>29</v>
      </c>
      <c r="AO150" s="24" t="s">
        <v>29</v>
      </c>
      <c r="AP150" s="24" t="s">
        <v>29</v>
      </c>
      <c r="AQ150" s="24" t="s">
        <v>29</v>
      </c>
      <c r="AR150" s="24" t="s">
        <v>29</v>
      </c>
      <c r="AS150" s="24" t="s">
        <v>29</v>
      </c>
      <c r="AT150" s="24" t="s">
        <v>29</v>
      </c>
      <c r="AU150" s="24" t="s">
        <v>29</v>
      </c>
      <c r="AV150" s="24" t="s">
        <v>29</v>
      </c>
      <c r="AW150" s="24" t="s">
        <v>29</v>
      </c>
      <c r="AX150" s="24" t="s">
        <v>29</v>
      </c>
      <c r="AY150" s="24" t="s">
        <v>29</v>
      </c>
      <c r="AZ150" s="24" t="s">
        <v>29</v>
      </c>
      <c r="BA150" s="24" t="s">
        <v>29</v>
      </c>
      <c r="BB150" s="24" t="s">
        <v>29</v>
      </c>
      <c r="BC150" s="24" t="s">
        <v>29</v>
      </c>
      <c r="BD150" s="24" t="s">
        <v>29</v>
      </c>
      <c r="BE150" s="24" t="s">
        <v>29</v>
      </c>
      <c r="BF150" s="24" t="s">
        <v>29</v>
      </c>
      <c r="BG150" s="24" t="s">
        <v>29</v>
      </c>
      <c r="BH150" s="24" t="s">
        <v>29</v>
      </c>
      <c r="BI150" s="24" t="s">
        <v>29</v>
      </c>
      <c r="BJ150" s="24" t="s">
        <v>29</v>
      </c>
      <c r="BK150" s="24" t="s">
        <v>29</v>
      </c>
      <c r="BL150" s="24" t="s">
        <v>29</v>
      </c>
      <c r="BM150" s="24" t="s">
        <v>29</v>
      </c>
      <c r="BN150" s="24" t="s">
        <v>29</v>
      </c>
      <c r="BO150" s="24" t="s">
        <v>29</v>
      </c>
      <c r="BP150" s="24" t="s">
        <v>29</v>
      </c>
      <c r="BQ150" s="24" t="s">
        <v>29</v>
      </c>
      <c r="BR150" s="24" t="s">
        <v>29</v>
      </c>
      <c r="BS150" s="24" t="s">
        <v>29</v>
      </c>
      <c r="BT150" s="24" t="s">
        <v>29</v>
      </c>
      <c r="BU150" s="24" t="s">
        <v>29</v>
      </c>
      <c r="BV150" s="24" t="s">
        <v>29</v>
      </c>
      <c r="BW150" s="24" t="s">
        <v>29</v>
      </c>
      <c r="BX150" s="24" t="s">
        <v>29</v>
      </c>
      <c r="BY150" s="24" t="s">
        <v>29</v>
      </c>
      <c r="BZ150" s="24" t="s">
        <v>29</v>
      </c>
      <c r="CA150" s="24" t="s">
        <v>29</v>
      </c>
      <c r="CB150" s="24" t="s">
        <v>29</v>
      </c>
    </row>
    <row r="151" spans="2:80" s="1" customFormat="1" ht="13.9" customHeight="1">
      <c r="B151" s="57" t="s">
        <v>790</v>
      </c>
      <c r="C151" s="59" t="str">
        <f>Individual_Scores_Men_JV!C151</f>
        <v/>
      </c>
      <c r="D151" s="60" t="str">
        <f>Individual_Scores_Men_JV!D151</f>
        <v/>
      </c>
      <c r="E151" s="58"/>
      <c r="F151" s="13"/>
      <c r="G151" s="24" t="s">
        <v>29</v>
      </c>
      <c r="H151" s="24" t="s">
        <v>29</v>
      </c>
      <c r="I151" s="24" t="s">
        <v>29</v>
      </c>
      <c r="J151" s="24" t="s">
        <v>29</v>
      </c>
      <c r="K151" s="24" t="s">
        <v>29</v>
      </c>
      <c r="L151" s="24" t="s">
        <v>29</v>
      </c>
      <c r="M151" s="24" t="s">
        <v>29</v>
      </c>
      <c r="N151" s="24" t="s">
        <v>29</v>
      </c>
      <c r="O151" s="24" t="s">
        <v>29</v>
      </c>
      <c r="P151" s="24" t="s">
        <v>29</v>
      </c>
      <c r="Q151" s="24" t="s">
        <v>29</v>
      </c>
      <c r="R151" s="24" t="s">
        <v>29</v>
      </c>
      <c r="S151" s="24" t="s">
        <v>29</v>
      </c>
      <c r="T151" s="24" t="s">
        <v>29</v>
      </c>
      <c r="U151" s="24" t="s">
        <v>29</v>
      </c>
      <c r="V151" s="24" t="s">
        <v>29</v>
      </c>
      <c r="W151" s="24" t="s">
        <v>29</v>
      </c>
      <c r="X151" s="24" t="s">
        <v>29</v>
      </c>
      <c r="Y151" s="24" t="s">
        <v>29</v>
      </c>
      <c r="Z151" s="24" t="s">
        <v>29</v>
      </c>
      <c r="AA151" s="24" t="s">
        <v>29</v>
      </c>
      <c r="AB151" s="24" t="s">
        <v>29</v>
      </c>
      <c r="AC151" s="24" t="s">
        <v>29</v>
      </c>
      <c r="AD151" s="24" t="s">
        <v>29</v>
      </c>
      <c r="AE151" s="24" t="s">
        <v>29</v>
      </c>
      <c r="AF151" s="24" t="s">
        <v>29</v>
      </c>
      <c r="AG151" s="24" t="s">
        <v>29</v>
      </c>
      <c r="AH151" s="24" t="s">
        <v>29</v>
      </c>
      <c r="AI151" s="24" t="s">
        <v>29</v>
      </c>
      <c r="AJ151" s="24" t="s">
        <v>29</v>
      </c>
      <c r="AK151" s="24" t="s">
        <v>29</v>
      </c>
      <c r="AL151" s="24" t="s">
        <v>29</v>
      </c>
      <c r="AM151" s="24" t="s">
        <v>29</v>
      </c>
      <c r="AN151" s="24" t="s">
        <v>29</v>
      </c>
      <c r="AO151" s="24" t="s">
        <v>29</v>
      </c>
      <c r="AP151" s="24" t="s">
        <v>29</v>
      </c>
      <c r="AQ151" s="24" t="s">
        <v>29</v>
      </c>
      <c r="AR151" s="24" t="s">
        <v>29</v>
      </c>
      <c r="AS151" s="24" t="s">
        <v>29</v>
      </c>
      <c r="AT151" s="24" t="s">
        <v>29</v>
      </c>
      <c r="AU151" s="24" t="s">
        <v>29</v>
      </c>
      <c r="AV151" s="24" t="s">
        <v>29</v>
      </c>
      <c r="AW151" s="24" t="s">
        <v>29</v>
      </c>
      <c r="AX151" s="24" t="s">
        <v>29</v>
      </c>
      <c r="AY151" s="24" t="s">
        <v>29</v>
      </c>
      <c r="AZ151" s="24" t="s">
        <v>29</v>
      </c>
      <c r="BA151" s="24" t="s">
        <v>29</v>
      </c>
      <c r="BB151" s="24" t="s">
        <v>29</v>
      </c>
      <c r="BC151" s="24" t="s">
        <v>29</v>
      </c>
      <c r="BD151" s="24" t="s">
        <v>29</v>
      </c>
      <c r="BE151" s="24" t="s">
        <v>29</v>
      </c>
      <c r="BF151" s="24" t="s">
        <v>29</v>
      </c>
      <c r="BG151" s="24" t="s">
        <v>29</v>
      </c>
      <c r="BH151" s="24" t="s">
        <v>29</v>
      </c>
      <c r="BI151" s="24" t="s">
        <v>29</v>
      </c>
      <c r="BJ151" s="24" t="s">
        <v>29</v>
      </c>
      <c r="BK151" s="24" t="s">
        <v>29</v>
      </c>
      <c r="BL151" s="24" t="s">
        <v>29</v>
      </c>
      <c r="BM151" s="24" t="s">
        <v>29</v>
      </c>
      <c r="BN151" s="24" t="s">
        <v>29</v>
      </c>
      <c r="BO151" s="24" t="s">
        <v>29</v>
      </c>
      <c r="BP151" s="24" t="s">
        <v>29</v>
      </c>
      <c r="BQ151" s="24" t="s">
        <v>29</v>
      </c>
      <c r="BR151" s="24" t="s">
        <v>29</v>
      </c>
      <c r="BS151" s="24" t="s">
        <v>29</v>
      </c>
      <c r="BT151" s="24" t="s">
        <v>29</v>
      </c>
      <c r="BU151" s="24" t="s">
        <v>29</v>
      </c>
      <c r="BV151" s="24" t="s">
        <v>29</v>
      </c>
      <c r="BW151" s="24" t="s">
        <v>29</v>
      </c>
      <c r="BX151" s="24" t="s">
        <v>29</v>
      </c>
      <c r="BY151" s="24" t="s">
        <v>29</v>
      </c>
      <c r="BZ151" s="24" t="s">
        <v>29</v>
      </c>
      <c r="CA151" s="24" t="s">
        <v>29</v>
      </c>
      <c r="CB151" s="24" t="s">
        <v>29</v>
      </c>
    </row>
    <row r="152" spans="2:80" s="1" customFormat="1" ht="13.9" customHeight="1">
      <c r="B152" s="57" t="s">
        <v>790</v>
      </c>
      <c r="C152" s="59" t="str">
        <f>Individual_Scores_Men_JV!C152</f>
        <v/>
      </c>
      <c r="D152" s="60" t="str">
        <f>Individual_Scores_Men_JV!D152</f>
        <v/>
      </c>
      <c r="E152" s="58"/>
      <c r="F152" s="13"/>
      <c r="G152" s="24" t="s">
        <v>29</v>
      </c>
      <c r="H152" s="24" t="s">
        <v>29</v>
      </c>
      <c r="I152" s="24" t="s">
        <v>29</v>
      </c>
      <c r="J152" s="24" t="s">
        <v>29</v>
      </c>
      <c r="K152" s="24" t="s">
        <v>29</v>
      </c>
      <c r="L152" s="24" t="s">
        <v>29</v>
      </c>
      <c r="M152" s="24" t="s">
        <v>29</v>
      </c>
      <c r="N152" s="24" t="s">
        <v>29</v>
      </c>
      <c r="O152" s="24" t="s">
        <v>29</v>
      </c>
      <c r="P152" s="24" t="s">
        <v>29</v>
      </c>
      <c r="Q152" s="24" t="s">
        <v>29</v>
      </c>
      <c r="R152" s="24" t="s">
        <v>29</v>
      </c>
      <c r="S152" s="24" t="s">
        <v>29</v>
      </c>
      <c r="T152" s="24" t="s">
        <v>29</v>
      </c>
      <c r="U152" s="24" t="s">
        <v>29</v>
      </c>
      <c r="V152" s="24" t="s">
        <v>29</v>
      </c>
      <c r="W152" s="24" t="s">
        <v>29</v>
      </c>
      <c r="X152" s="24" t="s">
        <v>29</v>
      </c>
      <c r="Y152" s="24" t="s">
        <v>29</v>
      </c>
      <c r="Z152" s="24" t="s">
        <v>29</v>
      </c>
      <c r="AA152" s="24" t="s">
        <v>29</v>
      </c>
      <c r="AB152" s="24" t="s">
        <v>29</v>
      </c>
      <c r="AC152" s="24" t="s">
        <v>29</v>
      </c>
      <c r="AD152" s="24" t="s">
        <v>29</v>
      </c>
      <c r="AE152" s="24" t="s">
        <v>29</v>
      </c>
      <c r="AF152" s="24" t="s">
        <v>29</v>
      </c>
      <c r="AG152" s="24" t="s">
        <v>29</v>
      </c>
      <c r="AH152" s="24" t="s">
        <v>29</v>
      </c>
      <c r="AI152" s="24" t="s">
        <v>29</v>
      </c>
      <c r="AJ152" s="24" t="s">
        <v>29</v>
      </c>
      <c r="AK152" s="24" t="s">
        <v>29</v>
      </c>
      <c r="AL152" s="24" t="s">
        <v>29</v>
      </c>
      <c r="AM152" s="24" t="s">
        <v>29</v>
      </c>
      <c r="AN152" s="24" t="s">
        <v>29</v>
      </c>
      <c r="AO152" s="24" t="s">
        <v>29</v>
      </c>
      <c r="AP152" s="24" t="s">
        <v>29</v>
      </c>
      <c r="AQ152" s="24" t="s">
        <v>29</v>
      </c>
      <c r="AR152" s="24" t="s">
        <v>29</v>
      </c>
      <c r="AS152" s="24" t="s">
        <v>29</v>
      </c>
      <c r="AT152" s="24" t="s">
        <v>29</v>
      </c>
      <c r="AU152" s="24" t="s">
        <v>29</v>
      </c>
      <c r="AV152" s="24" t="s">
        <v>29</v>
      </c>
      <c r="AW152" s="24" t="s">
        <v>29</v>
      </c>
      <c r="AX152" s="24" t="s">
        <v>29</v>
      </c>
      <c r="AY152" s="24" t="s">
        <v>29</v>
      </c>
      <c r="AZ152" s="24" t="s">
        <v>29</v>
      </c>
      <c r="BA152" s="24" t="s">
        <v>29</v>
      </c>
      <c r="BB152" s="24" t="s">
        <v>29</v>
      </c>
      <c r="BC152" s="24" t="s">
        <v>29</v>
      </c>
      <c r="BD152" s="24" t="s">
        <v>29</v>
      </c>
      <c r="BE152" s="24" t="s">
        <v>29</v>
      </c>
      <c r="BF152" s="24" t="s">
        <v>29</v>
      </c>
      <c r="BG152" s="24" t="s">
        <v>29</v>
      </c>
      <c r="BH152" s="24" t="s">
        <v>29</v>
      </c>
      <c r="BI152" s="24" t="s">
        <v>29</v>
      </c>
      <c r="BJ152" s="24" t="s">
        <v>29</v>
      </c>
      <c r="BK152" s="24" t="s">
        <v>29</v>
      </c>
      <c r="BL152" s="24" t="s">
        <v>29</v>
      </c>
      <c r="BM152" s="24" t="s">
        <v>29</v>
      </c>
      <c r="BN152" s="24" t="s">
        <v>29</v>
      </c>
      <c r="BO152" s="24" t="s">
        <v>29</v>
      </c>
      <c r="BP152" s="24" t="s">
        <v>29</v>
      </c>
      <c r="BQ152" s="24" t="s">
        <v>29</v>
      </c>
      <c r="BR152" s="24" t="s">
        <v>29</v>
      </c>
      <c r="BS152" s="24" t="s">
        <v>29</v>
      </c>
      <c r="BT152" s="24" t="s">
        <v>29</v>
      </c>
      <c r="BU152" s="24" t="s">
        <v>29</v>
      </c>
      <c r="BV152" s="24" t="s">
        <v>29</v>
      </c>
      <c r="BW152" s="24" t="s">
        <v>29</v>
      </c>
      <c r="BX152" s="24" t="s">
        <v>29</v>
      </c>
      <c r="BY152" s="24" t="s">
        <v>29</v>
      </c>
      <c r="BZ152" s="24" t="s">
        <v>29</v>
      </c>
      <c r="CA152" s="24" t="s">
        <v>29</v>
      </c>
      <c r="CB152" s="24" t="s">
        <v>29</v>
      </c>
    </row>
    <row r="153" spans="2:80" s="1" customFormat="1" ht="13.9" customHeight="1">
      <c r="B153" s="57" t="s">
        <v>29</v>
      </c>
      <c r="C153" s="57" t="s">
        <v>29</v>
      </c>
      <c r="D153" s="57" t="s">
        <v>29</v>
      </c>
      <c r="E153" s="61"/>
      <c r="G153" s="24" t="s">
        <v>29</v>
      </c>
      <c r="H153" s="24" t="s">
        <v>29</v>
      </c>
      <c r="I153" s="24" t="s">
        <v>29</v>
      </c>
      <c r="J153" s="24" t="s">
        <v>29</v>
      </c>
      <c r="K153" s="24" t="s">
        <v>29</v>
      </c>
      <c r="L153" s="24" t="s">
        <v>29</v>
      </c>
      <c r="M153" s="24" t="s">
        <v>29</v>
      </c>
      <c r="N153" s="24" t="s">
        <v>29</v>
      </c>
      <c r="O153" s="24" t="s">
        <v>29</v>
      </c>
      <c r="P153" s="24" t="s">
        <v>29</v>
      </c>
      <c r="Q153" s="24" t="s">
        <v>29</v>
      </c>
      <c r="R153" s="24" t="s">
        <v>29</v>
      </c>
      <c r="S153" s="24" t="s">
        <v>29</v>
      </c>
      <c r="T153" s="24" t="s">
        <v>29</v>
      </c>
      <c r="U153" s="24" t="s">
        <v>29</v>
      </c>
      <c r="V153" s="24" t="s">
        <v>29</v>
      </c>
      <c r="W153" s="24" t="s">
        <v>29</v>
      </c>
      <c r="X153" s="24" t="s">
        <v>29</v>
      </c>
      <c r="Y153" s="24" t="s">
        <v>29</v>
      </c>
      <c r="Z153" s="24" t="s">
        <v>29</v>
      </c>
      <c r="AA153" s="24" t="s">
        <v>29</v>
      </c>
      <c r="AB153" s="24" t="s">
        <v>29</v>
      </c>
      <c r="AC153" s="24" t="s">
        <v>29</v>
      </c>
      <c r="AD153" s="24" t="s">
        <v>29</v>
      </c>
      <c r="AE153" s="24" t="s">
        <v>29</v>
      </c>
      <c r="AF153" s="24" t="s">
        <v>29</v>
      </c>
      <c r="AG153" s="24" t="s">
        <v>29</v>
      </c>
      <c r="AH153" s="24" t="s">
        <v>29</v>
      </c>
      <c r="AI153" s="24" t="s">
        <v>29</v>
      </c>
      <c r="AJ153" s="24" t="s">
        <v>29</v>
      </c>
      <c r="AK153" s="24" t="s">
        <v>29</v>
      </c>
      <c r="AL153" s="24" t="s">
        <v>29</v>
      </c>
      <c r="AM153" s="24" t="s">
        <v>29</v>
      </c>
      <c r="AN153" s="24" t="s">
        <v>29</v>
      </c>
      <c r="AO153" s="24" t="s">
        <v>29</v>
      </c>
      <c r="AP153" s="24" t="s">
        <v>29</v>
      </c>
      <c r="AQ153" s="24" t="s">
        <v>29</v>
      </c>
      <c r="AR153" s="24" t="s">
        <v>29</v>
      </c>
      <c r="AS153" s="24" t="s">
        <v>29</v>
      </c>
      <c r="AT153" s="24" t="s">
        <v>29</v>
      </c>
      <c r="AU153" s="24" t="s">
        <v>29</v>
      </c>
      <c r="AV153" s="24" t="s">
        <v>29</v>
      </c>
      <c r="AW153" s="24" t="s">
        <v>29</v>
      </c>
      <c r="AX153" s="24" t="s">
        <v>29</v>
      </c>
      <c r="AY153" s="24" t="s">
        <v>29</v>
      </c>
      <c r="AZ153" s="24" t="s">
        <v>29</v>
      </c>
      <c r="BA153" s="24" t="s">
        <v>29</v>
      </c>
      <c r="BB153" s="24" t="s">
        <v>29</v>
      </c>
      <c r="BC153" s="24" t="s">
        <v>29</v>
      </c>
      <c r="BD153" s="24" t="s">
        <v>29</v>
      </c>
      <c r="BE153" s="24" t="s">
        <v>29</v>
      </c>
      <c r="BF153" s="24" t="s">
        <v>29</v>
      </c>
      <c r="BG153" s="24" t="s">
        <v>29</v>
      </c>
      <c r="BH153" s="24" t="s">
        <v>29</v>
      </c>
      <c r="BI153" s="24" t="s">
        <v>29</v>
      </c>
      <c r="BJ153" s="24" t="s">
        <v>29</v>
      </c>
      <c r="BK153" s="24" t="s">
        <v>29</v>
      </c>
      <c r="BL153" s="24" t="s">
        <v>29</v>
      </c>
      <c r="BM153" s="24" t="s">
        <v>29</v>
      </c>
      <c r="BN153" s="24" t="s">
        <v>29</v>
      </c>
      <c r="BO153" s="24" t="s">
        <v>29</v>
      </c>
      <c r="BP153" s="24" t="s">
        <v>29</v>
      </c>
      <c r="BQ153" s="24" t="s">
        <v>29</v>
      </c>
      <c r="BR153" s="24" t="s">
        <v>29</v>
      </c>
      <c r="BS153" s="24" t="s">
        <v>29</v>
      </c>
      <c r="BT153" s="24" t="s">
        <v>29</v>
      </c>
      <c r="BU153" s="24" t="s">
        <v>29</v>
      </c>
      <c r="BV153" s="24" t="s">
        <v>29</v>
      </c>
      <c r="BW153" s="24" t="s">
        <v>29</v>
      </c>
      <c r="BX153" s="24" t="s">
        <v>29</v>
      </c>
      <c r="BY153" s="24" t="s">
        <v>29</v>
      </c>
      <c r="BZ153" s="24" t="s">
        <v>29</v>
      </c>
      <c r="CA153" s="24" t="s">
        <v>29</v>
      </c>
      <c r="CB153" s="24" t="s">
        <v>29</v>
      </c>
    </row>
    <row r="154" spans="2:80" s="1" customFormat="1" ht="13.9" customHeight="1">
      <c r="B154" s="57" t="s">
        <v>29</v>
      </c>
      <c r="C154" s="57" t="s">
        <v>29</v>
      </c>
      <c r="D154" s="57" t="s">
        <v>29</v>
      </c>
      <c r="E154" s="61"/>
      <c r="G154" s="24" t="s">
        <v>29</v>
      </c>
      <c r="H154" s="24" t="s">
        <v>29</v>
      </c>
      <c r="I154" s="24" t="s">
        <v>29</v>
      </c>
      <c r="J154" s="24" t="s">
        <v>29</v>
      </c>
      <c r="K154" s="24" t="s">
        <v>29</v>
      </c>
      <c r="L154" s="24" t="s">
        <v>29</v>
      </c>
      <c r="M154" s="24" t="s">
        <v>29</v>
      </c>
      <c r="N154" s="24" t="s">
        <v>29</v>
      </c>
      <c r="O154" s="24" t="s">
        <v>29</v>
      </c>
      <c r="P154" s="24" t="s">
        <v>29</v>
      </c>
      <c r="Q154" s="24" t="s">
        <v>29</v>
      </c>
      <c r="R154" s="24" t="s">
        <v>29</v>
      </c>
      <c r="S154" s="24" t="s">
        <v>29</v>
      </c>
      <c r="T154" s="24" t="s">
        <v>29</v>
      </c>
      <c r="U154" s="24" t="s">
        <v>29</v>
      </c>
      <c r="V154" s="24" t="s">
        <v>29</v>
      </c>
      <c r="W154" s="24" t="s">
        <v>29</v>
      </c>
      <c r="X154" s="24" t="s">
        <v>29</v>
      </c>
      <c r="Y154" s="24" t="s">
        <v>29</v>
      </c>
      <c r="Z154" s="24" t="s">
        <v>29</v>
      </c>
      <c r="AA154" s="24" t="s">
        <v>29</v>
      </c>
      <c r="AB154" s="24" t="s">
        <v>29</v>
      </c>
      <c r="AC154" s="24" t="s">
        <v>29</v>
      </c>
      <c r="AD154" s="24" t="s">
        <v>29</v>
      </c>
      <c r="AE154" s="24" t="s">
        <v>29</v>
      </c>
      <c r="AF154" s="24" t="s">
        <v>29</v>
      </c>
      <c r="AG154" s="24" t="s">
        <v>29</v>
      </c>
      <c r="AH154" s="24" t="s">
        <v>29</v>
      </c>
      <c r="AI154" s="24" t="s">
        <v>29</v>
      </c>
      <c r="AJ154" s="24" t="s">
        <v>29</v>
      </c>
      <c r="AK154" s="24" t="s">
        <v>29</v>
      </c>
      <c r="AL154" s="24" t="s">
        <v>29</v>
      </c>
      <c r="AM154" s="24" t="s">
        <v>29</v>
      </c>
      <c r="AN154" s="24" t="s">
        <v>29</v>
      </c>
      <c r="AO154" s="24" t="s">
        <v>29</v>
      </c>
      <c r="AP154" s="24" t="s">
        <v>29</v>
      </c>
      <c r="AQ154" s="24" t="s">
        <v>29</v>
      </c>
      <c r="AR154" s="24" t="s">
        <v>29</v>
      </c>
      <c r="AS154" s="24" t="s">
        <v>29</v>
      </c>
      <c r="AT154" s="24" t="s">
        <v>29</v>
      </c>
      <c r="AU154" s="24" t="s">
        <v>29</v>
      </c>
      <c r="AV154" s="24" t="s">
        <v>29</v>
      </c>
      <c r="AW154" s="24" t="s">
        <v>29</v>
      </c>
      <c r="AX154" s="24" t="s">
        <v>29</v>
      </c>
      <c r="AY154" s="24" t="s">
        <v>29</v>
      </c>
      <c r="AZ154" s="24" t="s">
        <v>29</v>
      </c>
      <c r="BA154" s="24" t="s">
        <v>29</v>
      </c>
      <c r="BB154" s="24" t="s">
        <v>29</v>
      </c>
      <c r="BC154" s="24" t="s">
        <v>29</v>
      </c>
      <c r="BD154" s="24" t="s">
        <v>29</v>
      </c>
      <c r="BE154" s="24" t="s">
        <v>29</v>
      </c>
      <c r="BF154" s="24" t="s">
        <v>29</v>
      </c>
      <c r="BG154" s="24" t="s">
        <v>29</v>
      </c>
      <c r="BH154" s="24" t="s">
        <v>29</v>
      </c>
      <c r="BI154" s="24" t="s">
        <v>29</v>
      </c>
      <c r="BJ154" s="24" t="s">
        <v>29</v>
      </c>
      <c r="BK154" s="24" t="s">
        <v>29</v>
      </c>
      <c r="BL154" s="24" t="s">
        <v>29</v>
      </c>
      <c r="BM154" s="24" t="s">
        <v>29</v>
      </c>
      <c r="BN154" s="24" t="s">
        <v>29</v>
      </c>
      <c r="BO154" s="24" t="s">
        <v>29</v>
      </c>
      <c r="BP154" s="24" t="s">
        <v>29</v>
      </c>
      <c r="BQ154" s="24" t="s">
        <v>29</v>
      </c>
      <c r="BR154" s="24" t="s">
        <v>29</v>
      </c>
      <c r="BS154" s="24" t="s">
        <v>29</v>
      </c>
      <c r="BT154" s="24" t="s">
        <v>29</v>
      </c>
      <c r="BU154" s="24" t="s">
        <v>29</v>
      </c>
      <c r="BV154" s="24" t="s">
        <v>29</v>
      </c>
      <c r="BW154" s="24" t="s">
        <v>29</v>
      </c>
      <c r="BX154" s="24" t="s">
        <v>29</v>
      </c>
      <c r="BY154" s="24" t="s">
        <v>29</v>
      </c>
      <c r="BZ154" s="24" t="s">
        <v>29</v>
      </c>
      <c r="CA154" s="24" t="s">
        <v>29</v>
      </c>
      <c r="CB154" s="24" t="s">
        <v>29</v>
      </c>
    </row>
    <row r="155" spans="2:80" s="1" customFormat="1" ht="13.9" customHeight="1">
      <c r="B155" s="57" t="str">
        <f>Roster_Selection_Men!AF202&amp;" " &amp; "JV1 "</f>
        <v xml:space="preserve">Rock Valley College JV1 </v>
      </c>
      <c r="C155" s="57" t="str">
        <f>Roster_Selection_Men!AH202</f>
        <v>16-160486</v>
      </c>
      <c r="D155" s="57" t="str">
        <f>Roster_Selection_Men!AI202</f>
        <v>Christian Bauer</v>
      </c>
      <c r="E155" s="58"/>
      <c r="F155" s="1" t="str">
        <f>IF(ISERROR(Individual_Scores_Men_JV!E155), " ", IF(Individual_Scores_Men_JV!E155 = "Yes", "Yes", "  "))</f>
        <v xml:space="preserve">  </v>
      </c>
      <c r="G155" s="24" t="s">
        <v>738</v>
      </c>
      <c r="H155" s="44">
        <v>159</v>
      </c>
      <c r="I155" s="44">
        <v>159</v>
      </c>
      <c r="J155" s="44">
        <v>151</v>
      </c>
      <c r="K155" s="44">
        <v>225</v>
      </c>
      <c r="L155" s="44">
        <v>148</v>
      </c>
      <c r="M155" s="44">
        <v>141</v>
      </c>
      <c r="N155" s="44">
        <v>223</v>
      </c>
      <c r="O155" s="44">
        <v>203</v>
      </c>
      <c r="P155" s="44">
        <v>137</v>
      </c>
      <c r="Q155" s="44">
        <v>154</v>
      </c>
      <c r="R155" s="44">
        <v>137</v>
      </c>
      <c r="S155" s="44">
        <v>195</v>
      </c>
      <c r="T155" s="19">
        <f>SUM(H155:S155)</f>
        <v>2032</v>
      </c>
      <c r="U155" s="19">
        <f>COUNTIF(H155:S155, "&gt;0" )</f>
        <v>12</v>
      </c>
      <c r="V155" s="19">
        <f>T155/U155</f>
        <v>169.33333333333334</v>
      </c>
      <c r="W155" s="24" t="s">
        <v>29</v>
      </c>
      <c r="X155" s="24" t="s">
        <v>29</v>
      </c>
      <c r="Y155" s="24" t="s">
        <v>29</v>
      </c>
      <c r="Z155" s="24" t="s">
        <v>29</v>
      </c>
      <c r="AA155" s="24" t="s">
        <v>29</v>
      </c>
      <c r="AB155" s="24" t="s">
        <v>29</v>
      </c>
      <c r="AC155" s="24" t="s">
        <v>29</v>
      </c>
      <c r="AD155" s="24" t="s">
        <v>29</v>
      </c>
      <c r="AE155" s="24" t="s">
        <v>29</v>
      </c>
      <c r="AF155" s="24" t="s">
        <v>29</v>
      </c>
      <c r="AG155" s="24" t="s">
        <v>29</v>
      </c>
      <c r="AH155" s="24" t="s">
        <v>29</v>
      </c>
      <c r="AI155" s="24" t="s">
        <v>29</v>
      </c>
      <c r="AJ155" s="24" t="s">
        <v>29</v>
      </c>
      <c r="AK155" s="24" t="s">
        <v>29</v>
      </c>
      <c r="AL155" s="24" t="s">
        <v>29</v>
      </c>
      <c r="AM155" s="24" t="s">
        <v>29</v>
      </c>
      <c r="AN155" s="24" t="s">
        <v>29</v>
      </c>
      <c r="AO155" s="24" t="s">
        <v>29</v>
      </c>
      <c r="AP155" s="24" t="s">
        <v>29</v>
      </c>
      <c r="AQ155" s="24" t="s">
        <v>29</v>
      </c>
      <c r="AR155" s="24" t="s">
        <v>29</v>
      </c>
      <c r="AS155" s="24" t="s">
        <v>29</v>
      </c>
      <c r="AT155" s="24" t="s">
        <v>29</v>
      </c>
      <c r="AU155" s="24" t="s">
        <v>29</v>
      </c>
      <c r="AV155" s="24" t="s">
        <v>29</v>
      </c>
      <c r="AW155" s="24" t="s">
        <v>29</v>
      </c>
      <c r="AX155" s="24" t="s">
        <v>29</v>
      </c>
      <c r="AY155" s="24" t="s">
        <v>29</v>
      </c>
      <c r="AZ155" s="24" t="s">
        <v>29</v>
      </c>
      <c r="BA155" s="24" t="s">
        <v>29</v>
      </c>
      <c r="BB155" s="24" t="s">
        <v>29</v>
      </c>
      <c r="BC155" s="24" t="s">
        <v>29</v>
      </c>
      <c r="BD155" s="24" t="s">
        <v>29</v>
      </c>
      <c r="BE155" s="24" t="s">
        <v>29</v>
      </c>
      <c r="BF155" s="24" t="s">
        <v>29</v>
      </c>
      <c r="BG155" s="24" t="s">
        <v>29</v>
      </c>
      <c r="BH155" s="24" t="s">
        <v>29</v>
      </c>
      <c r="BI155" s="24" t="s">
        <v>29</v>
      </c>
      <c r="BJ155" s="24" t="s">
        <v>29</v>
      </c>
      <c r="BK155" s="24" t="s">
        <v>29</v>
      </c>
      <c r="BL155" s="24" t="s">
        <v>29</v>
      </c>
      <c r="BM155" s="24" t="s">
        <v>29</v>
      </c>
      <c r="BN155" s="24" t="s">
        <v>29</v>
      </c>
      <c r="BO155" s="24" t="s">
        <v>29</v>
      </c>
      <c r="BP155" s="24" t="s">
        <v>29</v>
      </c>
      <c r="BQ155" s="24" t="s">
        <v>29</v>
      </c>
      <c r="BR155" s="24" t="s">
        <v>29</v>
      </c>
      <c r="BS155" s="24" t="s">
        <v>29</v>
      </c>
      <c r="BT155" s="24" t="s">
        <v>29</v>
      </c>
      <c r="BU155" s="24" t="s">
        <v>29</v>
      </c>
      <c r="BV155" s="24" t="s">
        <v>29</v>
      </c>
      <c r="BW155" s="24" t="s">
        <v>29</v>
      </c>
      <c r="BX155" s="24" t="s">
        <v>29</v>
      </c>
      <c r="BY155" s="24" t="s">
        <v>29</v>
      </c>
      <c r="BZ155" s="24" t="s">
        <v>29</v>
      </c>
      <c r="CA155" s="24" t="s">
        <v>29</v>
      </c>
      <c r="CB155" s="24" t="s">
        <v>29</v>
      </c>
    </row>
    <row r="156" spans="2:80" s="1" customFormat="1" ht="13.9" customHeight="1">
      <c r="B156" s="57" t="str">
        <f>Roster_Selection_Men!AF203&amp;" " &amp; "JV1 "</f>
        <v xml:space="preserve">Rock Valley College JV1 </v>
      </c>
      <c r="C156" s="57" t="str">
        <f>Roster_Selection_Men!AH203</f>
        <v>11-379844</v>
      </c>
      <c r="D156" s="57" t="str">
        <f>Roster_Selection_Men!AI203</f>
        <v>Christopher Welzien</v>
      </c>
      <c r="E156" s="58"/>
      <c r="F156" s="1" t="str">
        <f>IF(ISERROR(Individual_Scores_Men_JV!E156), " ", IF(Individual_Scores_Men_JV!E156 = "Yes", "Yes", "  "))</f>
        <v xml:space="preserve">  </v>
      </c>
      <c r="G156" s="24" t="s">
        <v>29</v>
      </c>
      <c r="H156" s="24" t="s">
        <v>29</v>
      </c>
      <c r="I156" s="24" t="s">
        <v>29</v>
      </c>
      <c r="J156" s="24" t="s">
        <v>29</v>
      </c>
      <c r="K156" s="24" t="s">
        <v>29</v>
      </c>
      <c r="L156" s="24" t="s">
        <v>29</v>
      </c>
      <c r="M156" s="24" t="s">
        <v>29</v>
      </c>
      <c r="N156" s="24" t="s">
        <v>29</v>
      </c>
      <c r="O156" s="24" t="s">
        <v>29</v>
      </c>
      <c r="P156" s="24" t="s">
        <v>29</v>
      </c>
      <c r="Q156" s="24" t="s">
        <v>29</v>
      </c>
      <c r="R156" s="24" t="s">
        <v>29</v>
      </c>
      <c r="S156" s="24" t="s">
        <v>29</v>
      </c>
      <c r="T156" s="24" t="s">
        <v>29</v>
      </c>
      <c r="U156" s="24" t="s">
        <v>29</v>
      </c>
      <c r="V156" s="24" t="s">
        <v>29</v>
      </c>
      <c r="W156" s="24" t="s">
        <v>29</v>
      </c>
      <c r="X156" s="24" t="s">
        <v>29</v>
      </c>
      <c r="Y156" s="24" t="s">
        <v>29</v>
      </c>
      <c r="Z156" s="24" t="s">
        <v>29</v>
      </c>
      <c r="AA156" s="24" t="s">
        <v>29</v>
      </c>
      <c r="AB156" s="24" t="s">
        <v>29</v>
      </c>
      <c r="AC156" s="24" t="s">
        <v>29</v>
      </c>
      <c r="AD156" s="24" t="s">
        <v>29</v>
      </c>
      <c r="AE156" s="24" t="s">
        <v>29</v>
      </c>
      <c r="AF156" s="24" t="s">
        <v>29</v>
      </c>
      <c r="AG156" s="24" t="s">
        <v>29</v>
      </c>
      <c r="AH156" s="24" t="s">
        <v>29</v>
      </c>
      <c r="AI156" s="24" t="s">
        <v>29</v>
      </c>
      <c r="AJ156" s="24" t="s">
        <v>29</v>
      </c>
      <c r="AK156" s="24" t="s">
        <v>29</v>
      </c>
      <c r="AL156" s="24" t="s">
        <v>29</v>
      </c>
      <c r="AM156" s="24" t="s">
        <v>29</v>
      </c>
      <c r="AN156" s="24" t="s">
        <v>29</v>
      </c>
      <c r="AO156" s="24" t="s">
        <v>29</v>
      </c>
      <c r="AP156" s="24" t="s">
        <v>29</v>
      </c>
      <c r="AQ156" s="24" t="s">
        <v>29</v>
      </c>
      <c r="AR156" s="24" t="s">
        <v>29</v>
      </c>
      <c r="AS156" s="24" t="s">
        <v>29</v>
      </c>
      <c r="AT156" s="24" t="s">
        <v>29</v>
      </c>
      <c r="AU156" s="24" t="s">
        <v>29</v>
      </c>
      <c r="AV156" s="24" t="s">
        <v>29</v>
      </c>
      <c r="AW156" s="24" t="s">
        <v>29</v>
      </c>
      <c r="AX156" s="24" t="s">
        <v>29</v>
      </c>
      <c r="AY156" s="24" t="s">
        <v>29</v>
      </c>
      <c r="AZ156" s="24" t="s">
        <v>29</v>
      </c>
      <c r="BA156" s="24" t="s">
        <v>29</v>
      </c>
      <c r="BB156" s="24" t="s">
        <v>29</v>
      </c>
      <c r="BC156" s="24" t="s">
        <v>29</v>
      </c>
      <c r="BD156" s="24" t="s">
        <v>29</v>
      </c>
      <c r="BE156" s="24" t="s">
        <v>29</v>
      </c>
      <c r="BF156" s="24" t="s">
        <v>29</v>
      </c>
      <c r="BG156" s="24" t="s">
        <v>29</v>
      </c>
      <c r="BH156" s="24" t="s">
        <v>29</v>
      </c>
      <c r="BI156" s="24" t="s">
        <v>29</v>
      </c>
      <c r="BJ156" s="24" t="s">
        <v>29</v>
      </c>
      <c r="BK156" s="24" t="s">
        <v>29</v>
      </c>
      <c r="BL156" s="24" t="s">
        <v>29</v>
      </c>
      <c r="BM156" s="24" t="s">
        <v>29</v>
      </c>
      <c r="BN156" s="24" t="s">
        <v>29</v>
      </c>
      <c r="BO156" s="24" t="s">
        <v>29</v>
      </c>
      <c r="BP156" s="24" t="s">
        <v>29</v>
      </c>
      <c r="BQ156" s="24" t="s">
        <v>29</v>
      </c>
      <c r="BR156" s="24" t="s">
        <v>29</v>
      </c>
      <c r="BS156" s="24" t="s">
        <v>29</v>
      </c>
      <c r="BT156" s="24" t="s">
        <v>29</v>
      </c>
      <c r="BU156" s="24" t="s">
        <v>29</v>
      </c>
      <c r="BV156" s="24" t="s">
        <v>29</v>
      </c>
      <c r="BW156" s="24" t="s">
        <v>29</v>
      </c>
      <c r="BX156" s="24" t="s">
        <v>29</v>
      </c>
      <c r="BY156" s="24" t="s">
        <v>29</v>
      </c>
      <c r="BZ156" s="24" t="s">
        <v>29</v>
      </c>
      <c r="CA156" s="24" t="s">
        <v>29</v>
      </c>
      <c r="CB156" s="24" t="s">
        <v>29</v>
      </c>
    </row>
    <row r="157" spans="2:80" s="1" customFormat="1" ht="13.9" customHeight="1">
      <c r="B157" s="57" t="str">
        <f>Roster_Selection_Men!AF204&amp;" " &amp; "JV1 "</f>
        <v xml:space="preserve">Rock Valley College JV1 </v>
      </c>
      <c r="C157" s="57" t="str">
        <f>Roster_Selection_Men!AH204</f>
        <v>7914-7354</v>
      </c>
      <c r="D157" s="57" t="str">
        <f>Roster_Selection_Men!AI204</f>
        <v>Hunter Glasow</v>
      </c>
      <c r="E157" s="58"/>
      <c r="F157" s="1" t="str">
        <f>IF(ISERROR(Individual_Scores_Men_JV!E157), " ", IF(Individual_Scores_Men_JV!E157 = "Yes", "Yes", "  "))</f>
        <v xml:space="preserve">  </v>
      </c>
      <c r="G157" s="24" t="s">
        <v>29</v>
      </c>
      <c r="H157" s="24" t="s">
        <v>29</v>
      </c>
      <c r="I157" s="24" t="s">
        <v>29</v>
      </c>
      <c r="J157" s="24" t="s">
        <v>29</v>
      </c>
      <c r="K157" s="24" t="s">
        <v>29</v>
      </c>
      <c r="L157" s="24" t="s">
        <v>29</v>
      </c>
      <c r="M157" s="24" t="s">
        <v>29</v>
      </c>
      <c r="N157" s="24" t="s">
        <v>29</v>
      </c>
      <c r="O157" s="24" t="s">
        <v>29</v>
      </c>
      <c r="P157" s="24" t="s">
        <v>29</v>
      </c>
      <c r="Q157" s="24" t="s">
        <v>29</v>
      </c>
      <c r="R157" s="24" t="s">
        <v>29</v>
      </c>
      <c r="S157" s="24" t="s">
        <v>29</v>
      </c>
      <c r="T157" s="24" t="s">
        <v>29</v>
      </c>
      <c r="U157" s="24" t="s">
        <v>29</v>
      </c>
      <c r="V157" s="24" t="s">
        <v>29</v>
      </c>
      <c r="W157" s="24" t="s">
        <v>29</v>
      </c>
      <c r="X157" s="24" t="s">
        <v>29</v>
      </c>
      <c r="Y157" s="24" t="s">
        <v>29</v>
      </c>
      <c r="Z157" s="24" t="s">
        <v>29</v>
      </c>
      <c r="AA157" s="24" t="s">
        <v>29</v>
      </c>
      <c r="AB157" s="24" t="s">
        <v>29</v>
      </c>
      <c r="AC157" s="24" t="s">
        <v>29</v>
      </c>
      <c r="AD157" s="24" t="s">
        <v>29</v>
      </c>
      <c r="AE157" s="24" t="s">
        <v>29</v>
      </c>
      <c r="AF157" s="24" t="s">
        <v>29</v>
      </c>
      <c r="AG157" s="24" t="s">
        <v>29</v>
      </c>
      <c r="AH157" s="24" t="s">
        <v>29</v>
      </c>
      <c r="AI157" s="24" t="s">
        <v>29</v>
      </c>
      <c r="AJ157" s="24" t="s">
        <v>29</v>
      </c>
      <c r="AK157" s="24" t="s">
        <v>29</v>
      </c>
      <c r="AL157" s="24" t="s">
        <v>29</v>
      </c>
      <c r="AM157" s="24" t="s">
        <v>29</v>
      </c>
      <c r="AN157" s="24" t="s">
        <v>29</v>
      </c>
      <c r="AO157" s="24" t="s">
        <v>29</v>
      </c>
      <c r="AP157" s="24" t="s">
        <v>29</v>
      </c>
      <c r="AQ157" s="24" t="s">
        <v>29</v>
      </c>
      <c r="AR157" s="24" t="s">
        <v>29</v>
      </c>
      <c r="AS157" s="24" t="s">
        <v>29</v>
      </c>
      <c r="AT157" s="24" t="s">
        <v>29</v>
      </c>
      <c r="AU157" s="24" t="s">
        <v>29</v>
      </c>
      <c r="AV157" s="24" t="s">
        <v>29</v>
      </c>
      <c r="AW157" s="24" t="s">
        <v>29</v>
      </c>
      <c r="AX157" s="24" t="s">
        <v>29</v>
      </c>
      <c r="AY157" s="24" t="s">
        <v>29</v>
      </c>
      <c r="AZ157" s="24" t="s">
        <v>29</v>
      </c>
      <c r="BA157" s="24" t="s">
        <v>29</v>
      </c>
      <c r="BB157" s="24" t="s">
        <v>29</v>
      </c>
      <c r="BC157" s="24" t="s">
        <v>29</v>
      </c>
      <c r="BD157" s="24" t="s">
        <v>29</v>
      </c>
      <c r="BE157" s="24" t="s">
        <v>29</v>
      </c>
      <c r="BF157" s="24" t="s">
        <v>29</v>
      </c>
      <c r="BG157" s="24" t="s">
        <v>29</v>
      </c>
      <c r="BH157" s="24" t="s">
        <v>29</v>
      </c>
      <c r="BI157" s="24" t="s">
        <v>29</v>
      </c>
      <c r="BJ157" s="24" t="s">
        <v>29</v>
      </c>
      <c r="BK157" s="24" t="s">
        <v>29</v>
      </c>
      <c r="BL157" s="24" t="s">
        <v>29</v>
      </c>
      <c r="BM157" s="24" t="s">
        <v>29</v>
      </c>
      <c r="BN157" s="24" t="s">
        <v>29</v>
      </c>
      <c r="BO157" s="24" t="s">
        <v>29</v>
      </c>
      <c r="BP157" s="24" t="s">
        <v>29</v>
      </c>
      <c r="BQ157" s="24" t="s">
        <v>29</v>
      </c>
      <c r="BR157" s="24" t="s">
        <v>29</v>
      </c>
      <c r="BS157" s="24" t="s">
        <v>29</v>
      </c>
      <c r="BT157" s="24" t="s">
        <v>29</v>
      </c>
      <c r="BU157" s="24" t="s">
        <v>29</v>
      </c>
      <c r="BV157" s="24" t="s">
        <v>29</v>
      </c>
      <c r="BW157" s="24" t="s">
        <v>29</v>
      </c>
      <c r="BX157" s="24" t="s">
        <v>29</v>
      </c>
      <c r="BY157" s="24" t="s">
        <v>29</v>
      </c>
      <c r="BZ157" s="24" t="s">
        <v>29</v>
      </c>
      <c r="CA157" s="24" t="s">
        <v>29</v>
      </c>
      <c r="CB157" s="24" t="s">
        <v>29</v>
      </c>
    </row>
    <row r="158" spans="2:80" s="1" customFormat="1" ht="13.9" customHeight="1">
      <c r="B158" s="57" t="str">
        <f>Roster_Selection_Men!AF205&amp;" " &amp; "JV1 "</f>
        <v xml:space="preserve">Rock Valley College JV1 </v>
      </c>
      <c r="C158" s="57" t="str">
        <f>Roster_Selection_Men!AH205</f>
        <v>17-97138</v>
      </c>
      <c r="D158" s="57" t="str">
        <f>Roster_Selection_Men!AI205</f>
        <v>Justin Curtis</v>
      </c>
      <c r="E158" s="58"/>
      <c r="F158" s="1" t="str">
        <f>IF(ISERROR(Individual_Scores_Men_JV!E158), " ", IF(Individual_Scores_Men_JV!E158 = "Yes", "Yes", "  "))</f>
        <v xml:space="preserve">  </v>
      </c>
      <c r="G158" s="24" t="s">
        <v>29</v>
      </c>
      <c r="H158" s="24" t="s">
        <v>29</v>
      </c>
      <c r="I158" s="24" t="s">
        <v>29</v>
      </c>
      <c r="J158" s="24" t="s">
        <v>29</v>
      </c>
      <c r="K158" s="24" t="s">
        <v>29</v>
      </c>
      <c r="L158" s="24" t="s">
        <v>29</v>
      </c>
      <c r="M158" s="24" t="s">
        <v>29</v>
      </c>
      <c r="N158" s="24" t="s">
        <v>29</v>
      </c>
      <c r="O158" s="24" t="s">
        <v>29</v>
      </c>
      <c r="P158" s="24" t="s">
        <v>29</v>
      </c>
      <c r="Q158" s="24" t="s">
        <v>29</v>
      </c>
      <c r="R158" s="24" t="s">
        <v>29</v>
      </c>
      <c r="S158" s="24" t="s">
        <v>29</v>
      </c>
      <c r="T158" s="24" t="s">
        <v>29</v>
      </c>
      <c r="U158" s="24" t="s">
        <v>29</v>
      </c>
      <c r="V158" s="24" t="s">
        <v>29</v>
      </c>
      <c r="W158" s="24" t="s">
        <v>29</v>
      </c>
      <c r="X158" s="24" t="s">
        <v>29</v>
      </c>
      <c r="Y158" s="24" t="s">
        <v>29</v>
      </c>
      <c r="Z158" s="24" t="s">
        <v>29</v>
      </c>
      <c r="AA158" s="24" t="s">
        <v>29</v>
      </c>
      <c r="AB158" s="24" t="s">
        <v>29</v>
      </c>
      <c r="AC158" s="24" t="s">
        <v>29</v>
      </c>
      <c r="AD158" s="24" t="s">
        <v>29</v>
      </c>
      <c r="AE158" s="24" t="s">
        <v>29</v>
      </c>
      <c r="AF158" s="24" t="s">
        <v>29</v>
      </c>
      <c r="AG158" s="24" t="s">
        <v>29</v>
      </c>
      <c r="AH158" s="24" t="s">
        <v>29</v>
      </c>
      <c r="AI158" s="24" t="s">
        <v>29</v>
      </c>
      <c r="AJ158" s="24" t="s">
        <v>29</v>
      </c>
      <c r="AK158" s="24" t="s">
        <v>29</v>
      </c>
      <c r="AL158" s="24" t="s">
        <v>29</v>
      </c>
      <c r="AM158" s="24" t="s">
        <v>29</v>
      </c>
      <c r="AN158" s="24" t="s">
        <v>29</v>
      </c>
      <c r="AO158" s="24" t="s">
        <v>29</v>
      </c>
      <c r="AP158" s="24" t="s">
        <v>29</v>
      </c>
      <c r="AQ158" s="24" t="s">
        <v>29</v>
      </c>
      <c r="AR158" s="24" t="s">
        <v>29</v>
      </c>
      <c r="AS158" s="24" t="s">
        <v>29</v>
      </c>
      <c r="AT158" s="24" t="s">
        <v>29</v>
      </c>
      <c r="AU158" s="24" t="s">
        <v>29</v>
      </c>
      <c r="AV158" s="24" t="s">
        <v>29</v>
      </c>
      <c r="AW158" s="24" t="s">
        <v>29</v>
      </c>
      <c r="AX158" s="24" t="s">
        <v>29</v>
      </c>
      <c r="AY158" s="24" t="s">
        <v>29</v>
      </c>
      <c r="AZ158" s="24" t="s">
        <v>29</v>
      </c>
      <c r="BA158" s="24" t="s">
        <v>29</v>
      </c>
      <c r="BB158" s="24" t="s">
        <v>29</v>
      </c>
      <c r="BC158" s="24" t="s">
        <v>29</v>
      </c>
      <c r="BD158" s="24" t="s">
        <v>29</v>
      </c>
      <c r="BE158" s="24" t="s">
        <v>29</v>
      </c>
      <c r="BF158" s="24" t="s">
        <v>29</v>
      </c>
      <c r="BG158" s="24" t="s">
        <v>29</v>
      </c>
      <c r="BH158" s="24" t="s">
        <v>29</v>
      </c>
      <c r="BI158" s="24" t="s">
        <v>29</v>
      </c>
      <c r="BJ158" s="24" t="s">
        <v>29</v>
      </c>
      <c r="BK158" s="24" t="s">
        <v>29</v>
      </c>
      <c r="BL158" s="24" t="s">
        <v>29</v>
      </c>
      <c r="BM158" s="24" t="s">
        <v>29</v>
      </c>
      <c r="BN158" s="24" t="s">
        <v>29</v>
      </c>
      <c r="BO158" s="24" t="s">
        <v>29</v>
      </c>
      <c r="BP158" s="24" t="s">
        <v>29</v>
      </c>
      <c r="BQ158" s="24" t="s">
        <v>29</v>
      </c>
      <c r="BR158" s="24" t="s">
        <v>29</v>
      </c>
      <c r="BS158" s="24" t="s">
        <v>29</v>
      </c>
      <c r="BT158" s="24" t="s">
        <v>29</v>
      </c>
      <c r="BU158" s="24" t="s">
        <v>29</v>
      </c>
      <c r="BV158" s="24" t="s">
        <v>29</v>
      </c>
      <c r="BW158" s="24" t="s">
        <v>29</v>
      </c>
      <c r="BX158" s="24" t="s">
        <v>29</v>
      </c>
      <c r="BY158" s="24" t="s">
        <v>29</v>
      </c>
      <c r="BZ158" s="24" t="s">
        <v>29</v>
      </c>
      <c r="CA158" s="24" t="s">
        <v>29</v>
      </c>
      <c r="CB158" s="24" t="s">
        <v>29</v>
      </c>
    </row>
    <row r="159" spans="2:80" s="1" customFormat="1" ht="13.9" customHeight="1">
      <c r="B159" s="57" t="str">
        <f>Roster_Selection_Men!AF206&amp;" " &amp; "JV1 "</f>
        <v xml:space="preserve">Rock Valley College JV1 </v>
      </c>
      <c r="C159" s="57" t="str">
        <f>Roster_Selection_Men!AH206</f>
        <v>18-24905</v>
      </c>
      <c r="D159" s="57" t="str">
        <f>Roster_Selection_Men!AI206</f>
        <v>Logan Moore</v>
      </c>
      <c r="E159" s="58"/>
      <c r="F159" s="1" t="str">
        <f>IF(ISERROR(Individual_Scores_Men_JV!E159), " ", IF(Individual_Scores_Men_JV!E159 = "Yes", "Yes", "  "))</f>
        <v xml:space="preserve">  </v>
      </c>
      <c r="G159" s="24" t="s">
        <v>29</v>
      </c>
      <c r="H159" s="24" t="s">
        <v>29</v>
      </c>
      <c r="I159" s="24" t="s">
        <v>29</v>
      </c>
      <c r="J159" s="24" t="s">
        <v>29</v>
      </c>
      <c r="K159" s="24" t="s">
        <v>29</v>
      </c>
      <c r="L159" s="24" t="s">
        <v>29</v>
      </c>
      <c r="M159" s="24" t="s">
        <v>29</v>
      </c>
      <c r="N159" s="24" t="s">
        <v>29</v>
      </c>
      <c r="O159" s="24" t="s">
        <v>29</v>
      </c>
      <c r="P159" s="24" t="s">
        <v>29</v>
      </c>
      <c r="Q159" s="24" t="s">
        <v>29</v>
      </c>
      <c r="R159" s="24" t="s">
        <v>29</v>
      </c>
      <c r="S159" s="24" t="s">
        <v>29</v>
      </c>
      <c r="T159" s="24" t="s">
        <v>29</v>
      </c>
      <c r="U159" s="24" t="s">
        <v>29</v>
      </c>
      <c r="V159" s="24" t="s">
        <v>29</v>
      </c>
      <c r="W159" s="24" t="s">
        <v>29</v>
      </c>
      <c r="X159" s="24" t="s">
        <v>29</v>
      </c>
      <c r="Y159" s="24" t="s">
        <v>29</v>
      </c>
      <c r="Z159" s="24" t="s">
        <v>29</v>
      </c>
      <c r="AA159" s="24" t="s">
        <v>29</v>
      </c>
      <c r="AB159" s="24" t="s">
        <v>29</v>
      </c>
      <c r="AC159" s="24" t="s">
        <v>29</v>
      </c>
      <c r="AD159" s="24" t="s">
        <v>29</v>
      </c>
      <c r="AE159" s="24" t="s">
        <v>29</v>
      </c>
      <c r="AF159" s="24" t="s">
        <v>29</v>
      </c>
      <c r="AG159" s="24" t="s">
        <v>29</v>
      </c>
      <c r="AH159" s="24" t="s">
        <v>29</v>
      </c>
      <c r="AI159" s="24" t="s">
        <v>29</v>
      </c>
      <c r="AJ159" s="24" t="s">
        <v>29</v>
      </c>
      <c r="AK159" s="24" t="s">
        <v>29</v>
      </c>
      <c r="AL159" s="24" t="s">
        <v>29</v>
      </c>
      <c r="AM159" s="24" t="s">
        <v>29</v>
      </c>
      <c r="AN159" s="24" t="s">
        <v>29</v>
      </c>
      <c r="AO159" s="24" t="s">
        <v>29</v>
      </c>
      <c r="AP159" s="24" t="s">
        <v>29</v>
      </c>
      <c r="AQ159" s="24" t="s">
        <v>29</v>
      </c>
      <c r="AR159" s="24" t="s">
        <v>29</v>
      </c>
      <c r="AS159" s="24" t="s">
        <v>29</v>
      </c>
      <c r="AT159" s="24" t="s">
        <v>29</v>
      </c>
      <c r="AU159" s="24" t="s">
        <v>29</v>
      </c>
      <c r="AV159" s="24" t="s">
        <v>29</v>
      </c>
      <c r="AW159" s="24" t="s">
        <v>29</v>
      </c>
      <c r="AX159" s="24" t="s">
        <v>29</v>
      </c>
      <c r="AY159" s="24" t="s">
        <v>29</v>
      </c>
      <c r="AZ159" s="24" t="s">
        <v>29</v>
      </c>
      <c r="BA159" s="24" t="s">
        <v>29</v>
      </c>
      <c r="BB159" s="24" t="s">
        <v>29</v>
      </c>
      <c r="BC159" s="24" t="s">
        <v>29</v>
      </c>
      <c r="BD159" s="24" t="s">
        <v>29</v>
      </c>
      <c r="BE159" s="24" t="s">
        <v>29</v>
      </c>
      <c r="BF159" s="24" t="s">
        <v>29</v>
      </c>
      <c r="BG159" s="24" t="s">
        <v>29</v>
      </c>
      <c r="BH159" s="24" t="s">
        <v>29</v>
      </c>
      <c r="BI159" s="24" t="s">
        <v>29</v>
      </c>
      <c r="BJ159" s="24" t="s">
        <v>29</v>
      </c>
      <c r="BK159" s="24" t="s">
        <v>29</v>
      </c>
      <c r="BL159" s="24" t="s">
        <v>29</v>
      </c>
      <c r="BM159" s="24" t="s">
        <v>29</v>
      </c>
      <c r="BN159" s="24" t="s">
        <v>29</v>
      </c>
      <c r="BO159" s="24" t="s">
        <v>29</v>
      </c>
      <c r="BP159" s="24" t="s">
        <v>29</v>
      </c>
      <c r="BQ159" s="24" t="s">
        <v>29</v>
      </c>
      <c r="BR159" s="24" t="s">
        <v>29</v>
      </c>
      <c r="BS159" s="24" t="s">
        <v>29</v>
      </c>
      <c r="BT159" s="24" t="s">
        <v>29</v>
      </c>
      <c r="BU159" s="24" t="s">
        <v>29</v>
      </c>
      <c r="BV159" s="24" t="s">
        <v>29</v>
      </c>
      <c r="BW159" s="24" t="s">
        <v>29</v>
      </c>
      <c r="BX159" s="24" t="s">
        <v>29</v>
      </c>
      <c r="BY159" s="24" t="s">
        <v>29</v>
      </c>
      <c r="BZ159" s="24" t="s">
        <v>29</v>
      </c>
      <c r="CA159" s="24" t="s">
        <v>29</v>
      </c>
      <c r="CB159" s="24" t="s">
        <v>29</v>
      </c>
    </row>
    <row r="160" spans="2:80" s="1" customFormat="1" ht="13.9" customHeight="1">
      <c r="B160" s="57" t="str">
        <f>Roster_Selection_Men!AF207&amp;" " &amp; "JV1 "</f>
        <v xml:space="preserve">Rock Valley College JV1 </v>
      </c>
      <c r="C160" s="57" t="str">
        <f>Roster_Selection_Men!AH207</f>
        <v>17-97140</v>
      </c>
      <c r="D160" s="57" t="str">
        <f>Roster_Selection_Men!AI207</f>
        <v>Nathan Perkins</v>
      </c>
      <c r="E160" s="58"/>
      <c r="F160" s="1" t="str">
        <f>IF(ISERROR(Individual_Scores_Men_JV!E160), " ", IF(Individual_Scores_Men_JV!E160 = "Yes", "Yes", "  "))</f>
        <v xml:space="preserve">  </v>
      </c>
      <c r="G160" s="24" t="s">
        <v>29</v>
      </c>
      <c r="H160" s="24" t="s">
        <v>29</v>
      </c>
      <c r="I160" s="24" t="s">
        <v>29</v>
      </c>
      <c r="J160" s="24" t="s">
        <v>29</v>
      </c>
      <c r="K160" s="24" t="s">
        <v>29</v>
      </c>
      <c r="L160" s="24" t="s">
        <v>29</v>
      </c>
      <c r="M160" s="24" t="s">
        <v>29</v>
      </c>
      <c r="N160" s="24" t="s">
        <v>29</v>
      </c>
      <c r="O160" s="24" t="s">
        <v>29</v>
      </c>
      <c r="P160" s="24" t="s">
        <v>29</v>
      </c>
      <c r="Q160" s="24" t="s">
        <v>29</v>
      </c>
      <c r="R160" s="24" t="s">
        <v>29</v>
      </c>
      <c r="S160" s="24" t="s">
        <v>29</v>
      </c>
      <c r="T160" s="24" t="s">
        <v>29</v>
      </c>
      <c r="U160" s="24" t="s">
        <v>29</v>
      </c>
      <c r="V160" s="24" t="s">
        <v>29</v>
      </c>
      <c r="W160" s="24" t="s">
        <v>29</v>
      </c>
      <c r="X160" s="24" t="s">
        <v>29</v>
      </c>
      <c r="Y160" s="24" t="s">
        <v>29</v>
      </c>
      <c r="Z160" s="24" t="s">
        <v>29</v>
      </c>
      <c r="AA160" s="24" t="s">
        <v>29</v>
      </c>
      <c r="AB160" s="24" t="s">
        <v>29</v>
      </c>
      <c r="AC160" s="24" t="s">
        <v>29</v>
      </c>
      <c r="AD160" s="24" t="s">
        <v>29</v>
      </c>
      <c r="AE160" s="24" t="s">
        <v>29</v>
      </c>
      <c r="AF160" s="24" t="s">
        <v>29</v>
      </c>
      <c r="AG160" s="24" t="s">
        <v>29</v>
      </c>
      <c r="AH160" s="24" t="s">
        <v>29</v>
      </c>
      <c r="AI160" s="24" t="s">
        <v>29</v>
      </c>
      <c r="AJ160" s="24" t="s">
        <v>29</v>
      </c>
      <c r="AK160" s="24" t="s">
        <v>29</v>
      </c>
      <c r="AL160" s="24" t="s">
        <v>29</v>
      </c>
      <c r="AM160" s="24" t="s">
        <v>29</v>
      </c>
      <c r="AN160" s="24" t="s">
        <v>29</v>
      </c>
      <c r="AO160" s="24" t="s">
        <v>29</v>
      </c>
      <c r="AP160" s="24" t="s">
        <v>29</v>
      </c>
      <c r="AQ160" s="24" t="s">
        <v>29</v>
      </c>
      <c r="AR160" s="24" t="s">
        <v>29</v>
      </c>
      <c r="AS160" s="24" t="s">
        <v>29</v>
      </c>
      <c r="AT160" s="24" t="s">
        <v>29</v>
      </c>
      <c r="AU160" s="24" t="s">
        <v>29</v>
      </c>
      <c r="AV160" s="24" t="s">
        <v>29</v>
      </c>
      <c r="AW160" s="24" t="s">
        <v>29</v>
      </c>
      <c r="AX160" s="24" t="s">
        <v>29</v>
      </c>
      <c r="AY160" s="24" t="s">
        <v>29</v>
      </c>
      <c r="AZ160" s="24" t="s">
        <v>29</v>
      </c>
      <c r="BA160" s="24" t="s">
        <v>29</v>
      </c>
      <c r="BB160" s="24" t="s">
        <v>29</v>
      </c>
      <c r="BC160" s="24" t="s">
        <v>29</v>
      </c>
      <c r="BD160" s="24" t="s">
        <v>29</v>
      </c>
      <c r="BE160" s="24" t="s">
        <v>29</v>
      </c>
      <c r="BF160" s="24" t="s">
        <v>29</v>
      </c>
      <c r="BG160" s="24" t="s">
        <v>29</v>
      </c>
      <c r="BH160" s="24" t="s">
        <v>29</v>
      </c>
      <c r="BI160" s="24" t="s">
        <v>29</v>
      </c>
      <c r="BJ160" s="24" t="s">
        <v>29</v>
      </c>
      <c r="BK160" s="24" t="s">
        <v>29</v>
      </c>
      <c r="BL160" s="24" t="s">
        <v>29</v>
      </c>
      <c r="BM160" s="24" t="s">
        <v>29</v>
      </c>
      <c r="BN160" s="24" t="s">
        <v>29</v>
      </c>
      <c r="BO160" s="24" t="s">
        <v>29</v>
      </c>
      <c r="BP160" s="24" t="s">
        <v>29</v>
      </c>
      <c r="BQ160" s="24" t="s">
        <v>29</v>
      </c>
      <c r="BR160" s="24" t="s">
        <v>29</v>
      </c>
      <c r="BS160" s="24" t="s">
        <v>29</v>
      </c>
      <c r="BT160" s="24" t="s">
        <v>29</v>
      </c>
      <c r="BU160" s="24" t="s">
        <v>29</v>
      </c>
      <c r="BV160" s="24" t="s">
        <v>29</v>
      </c>
      <c r="BW160" s="24" t="s">
        <v>29</v>
      </c>
      <c r="BX160" s="24" t="s">
        <v>29</v>
      </c>
      <c r="BY160" s="24" t="s">
        <v>29</v>
      </c>
      <c r="BZ160" s="24" t="s">
        <v>29</v>
      </c>
      <c r="CA160" s="24" t="s">
        <v>29</v>
      </c>
      <c r="CB160" s="24" t="s">
        <v>29</v>
      </c>
    </row>
    <row r="161" spans="2:80" s="1" customFormat="1" ht="13.9" customHeight="1">
      <c r="B161" s="57" t="str">
        <f>Roster_Selection_Men!AF208&amp;" " &amp; "JV1 "</f>
        <v xml:space="preserve">Rock Valley College JV1 </v>
      </c>
      <c r="C161" s="57" t="str">
        <f>Roster_Selection_Men!AH208</f>
        <v>7914-30296</v>
      </c>
      <c r="D161" s="57" t="str">
        <f>Roster_Selection_Men!AI208</f>
        <v>Parker Morris</v>
      </c>
      <c r="E161" s="58"/>
      <c r="F161" s="1" t="str">
        <f>IF(ISERROR(Individual_Scores_Men_JV!E161), " ", IF(Individual_Scores_Men_JV!E161 = "Yes", "Yes", "  "))</f>
        <v xml:space="preserve">  </v>
      </c>
      <c r="G161" s="24" t="s">
        <v>29</v>
      </c>
      <c r="H161" s="24" t="s">
        <v>29</v>
      </c>
      <c r="I161" s="24" t="s">
        <v>29</v>
      </c>
      <c r="J161" s="24" t="s">
        <v>29</v>
      </c>
      <c r="K161" s="24" t="s">
        <v>29</v>
      </c>
      <c r="L161" s="24" t="s">
        <v>29</v>
      </c>
      <c r="M161" s="24" t="s">
        <v>29</v>
      </c>
      <c r="N161" s="24" t="s">
        <v>29</v>
      </c>
      <c r="O161" s="24" t="s">
        <v>29</v>
      </c>
      <c r="P161" s="24" t="s">
        <v>29</v>
      </c>
      <c r="Q161" s="24" t="s">
        <v>29</v>
      </c>
      <c r="R161" s="24" t="s">
        <v>29</v>
      </c>
      <c r="S161" s="24" t="s">
        <v>29</v>
      </c>
      <c r="T161" s="24" t="s">
        <v>29</v>
      </c>
      <c r="U161" s="24" t="s">
        <v>29</v>
      </c>
      <c r="V161" s="24" t="s">
        <v>29</v>
      </c>
      <c r="W161" s="24" t="s">
        <v>29</v>
      </c>
      <c r="X161" s="24" t="s">
        <v>29</v>
      </c>
      <c r="Y161" s="24" t="s">
        <v>29</v>
      </c>
      <c r="Z161" s="24" t="s">
        <v>29</v>
      </c>
      <c r="AA161" s="24" t="s">
        <v>29</v>
      </c>
      <c r="AB161" s="24" t="s">
        <v>29</v>
      </c>
      <c r="AC161" s="24" t="s">
        <v>29</v>
      </c>
      <c r="AD161" s="24" t="s">
        <v>29</v>
      </c>
      <c r="AE161" s="24" t="s">
        <v>29</v>
      </c>
      <c r="AF161" s="24" t="s">
        <v>29</v>
      </c>
      <c r="AG161" s="24" t="s">
        <v>29</v>
      </c>
      <c r="AH161" s="24" t="s">
        <v>29</v>
      </c>
      <c r="AI161" s="24" t="s">
        <v>29</v>
      </c>
      <c r="AJ161" s="24" t="s">
        <v>29</v>
      </c>
      <c r="AK161" s="24" t="s">
        <v>29</v>
      </c>
      <c r="AL161" s="24" t="s">
        <v>29</v>
      </c>
      <c r="AM161" s="24" t="s">
        <v>29</v>
      </c>
      <c r="AN161" s="24" t="s">
        <v>29</v>
      </c>
      <c r="AO161" s="24" t="s">
        <v>29</v>
      </c>
      <c r="AP161" s="24" t="s">
        <v>29</v>
      </c>
      <c r="AQ161" s="24" t="s">
        <v>29</v>
      </c>
      <c r="AR161" s="24" t="s">
        <v>29</v>
      </c>
      <c r="AS161" s="24" t="s">
        <v>29</v>
      </c>
      <c r="AT161" s="24" t="s">
        <v>29</v>
      </c>
      <c r="AU161" s="24" t="s">
        <v>29</v>
      </c>
      <c r="AV161" s="24" t="s">
        <v>29</v>
      </c>
      <c r="AW161" s="24" t="s">
        <v>29</v>
      </c>
      <c r="AX161" s="24" t="s">
        <v>29</v>
      </c>
      <c r="AY161" s="24" t="s">
        <v>29</v>
      </c>
      <c r="AZ161" s="24" t="s">
        <v>29</v>
      </c>
      <c r="BA161" s="24" t="s">
        <v>29</v>
      </c>
      <c r="BB161" s="24" t="s">
        <v>29</v>
      </c>
      <c r="BC161" s="24" t="s">
        <v>29</v>
      </c>
      <c r="BD161" s="24" t="s">
        <v>29</v>
      </c>
      <c r="BE161" s="24" t="s">
        <v>29</v>
      </c>
      <c r="BF161" s="24" t="s">
        <v>29</v>
      </c>
      <c r="BG161" s="24" t="s">
        <v>29</v>
      </c>
      <c r="BH161" s="24" t="s">
        <v>29</v>
      </c>
      <c r="BI161" s="24" t="s">
        <v>29</v>
      </c>
      <c r="BJ161" s="24" t="s">
        <v>29</v>
      </c>
      <c r="BK161" s="24" t="s">
        <v>29</v>
      </c>
      <c r="BL161" s="24" t="s">
        <v>29</v>
      </c>
      <c r="BM161" s="24" t="s">
        <v>29</v>
      </c>
      <c r="BN161" s="24" t="s">
        <v>29</v>
      </c>
      <c r="BO161" s="24" t="s">
        <v>29</v>
      </c>
      <c r="BP161" s="24" t="s">
        <v>29</v>
      </c>
      <c r="BQ161" s="24" t="s">
        <v>29</v>
      </c>
      <c r="BR161" s="24" t="s">
        <v>29</v>
      </c>
      <c r="BS161" s="24" t="s">
        <v>29</v>
      </c>
      <c r="BT161" s="24" t="s">
        <v>29</v>
      </c>
      <c r="BU161" s="24" t="s">
        <v>29</v>
      </c>
      <c r="BV161" s="24" t="s">
        <v>29</v>
      </c>
      <c r="BW161" s="24" t="s">
        <v>29</v>
      </c>
      <c r="BX161" s="24" t="s">
        <v>29</v>
      </c>
      <c r="BY161" s="24" t="s">
        <v>29</v>
      </c>
      <c r="BZ161" s="24" t="s">
        <v>29</v>
      </c>
      <c r="CA161" s="24" t="s">
        <v>29</v>
      </c>
      <c r="CB161" s="24" t="s">
        <v>29</v>
      </c>
    </row>
    <row r="162" spans="2:80" s="1" customFormat="1" ht="13.9" customHeight="1">
      <c r="B162" s="57" t="str">
        <f>Roster_Selection_Men!AF209&amp;" " &amp; "JV1 "</f>
        <v xml:space="preserve">Rock Valley College JV1 </v>
      </c>
      <c r="C162" s="57" t="str">
        <f>Roster_Selection_Men!AH209</f>
        <v>11-228370</v>
      </c>
      <c r="D162" s="57" t="str">
        <f>Roster_Selection_Men!AI209</f>
        <v>Tommy Reboletti</v>
      </c>
      <c r="E162" s="58"/>
      <c r="F162" s="1" t="str">
        <f>IF(ISERROR(Individual_Scores_Men_JV!E162), " ", IF(Individual_Scores_Men_JV!E162 = "Yes", "Yes", "  "))</f>
        <v xml:space="preserve">  </v>
      </c>
      <c r="G162" s="24" t="s">
        <v>29</v>
      </c>
      <c r="H162" s="24" t="s">
        <v>29</v>
      </c>
      <c r="I162" s="24" t="s">
        <v>29</v>
      </c>
      <c r="J162" s="24" t="s">
        <v>29</v>
      </c>
      <c r="K162" s="24" t="s">
        <v>29</v>
      </c>
      <c r="L162" s="24" t="s">
        <v>29</v>
      </c>
      <c r="M162" s="24" t="s">
        <v>29</v>
      </c>
      <c r="N162" s="24" t="s">
        <v>29</v>
      </c>
      <c r="O162" s="24" t="s">
        <v>29</v>
      </c>
      <c r="P162" s="24" t="s">
        <v>29</v>
      </c>
      <c r="Q162" s="24" t="s">
        <v>29</v>
      </c>
      <c r="R162" s="24" t="s">
        <v>29</v>
      </c>
      <c r="S162" s="24" t="s">
        <v>29</v>
      </c>
      <c r="T162" s="24" t="s">
        <v>29</v>
      </c>
      <c r="U162" s="24" t="s">
        <v>29</v>
      </c>
      <c r="V162" s="24" t="s">
        <v>29</v>
      </c>
      <c r="W162" s="24" t="s">
        <v>29</v>
      </c>
      <c r="X162" s="24" t="s">
        <v>29</v>
      </c>
      <c r="Y162" s="24" t="s">
        <v>29</v>
      </c>
      <c r="Z162" s="24" t="s">
        <v>29</v>
      </c>
      <c r="AA162" s="24" t="s">
        <v>29</v>
      </c>
      <c r="AB162" s="24" t="s">
        <v>29</v>
      </c>
      <c r="AC162" s="24" t="s">
        <v>29</v>
      </c>
      <c r="AD162" s="24" t="s">
        <v>29</v>
      </c>
      <c r="AE162" s="24" t="s">
        <v>29</v>
      </c>
      <c r="AF162" s="24" t="s">
        <v>29</v>
      </c>
      <c r="AG162" s="24" t="s">
        <v>29</v>
      </c>
      <c r="AH162" s="24" t="s">
        <v>29</v>
      </c>
      <c r="AI162" s="24" t="s">
        <v>29</v>
      </c>
      <c r="AJ162" s="24" t="s">
        <v>29</v>
      </c>
      <c r="AK162" s="24" t="s">
        <v>29</v>
      </c>
      <c r="AL162" s="24" t="s">
        <v>29</v>
      </c>
      <c r="AM162" s="24" t="s">
        <v>29</v>
      </c>
      <c r="AN162" s="24" t="s">
        <v>29</v>
      </c>
      <c r="AO162" s="24" t="s">
        <v>29</v>
      </c>
      <c r="AP162" s="24" t="s">
        <v>29</v>
      </c>
      <c r="AQ162" s="24" t="s">
        <v>29</v>
      </c>
      <c r="AR162" s="24" t="s">
        <v>29</v>
      </c>
      <c r="AS162" s="24" t="s">
        <v>29</v>
      </c>
      <c r="AT162" s="24" t="s">
        <v>29</v>
      </c>
      <c r="AU162" s="24" t="s">
        <v>29</v>
      </c>
      <c r="AV162" s="24" t="s">
        <v>29</v>
      </c>
      <c r="AW162" s="24" t="s">
        <v>29</v>
      </c>
      <c r="AX162" s="24" t="s">
        <v>29</v>
      </c>
      <c r="AY162" s="24" t="s">
        <v>29</v>
      </c>
      <c r="AZ162" s="24" t="s">
        <v>29</v>
      </c>
      <c r="BA162" s="24" t="s">
        <v>29</v>
      </c>
      <c r="BB162" s="24" t="s">
        <v>29</v>
      </c>
      <c r="BC162" s="24" t="s">
        <v>29</v>
      </c>
      <c r="BD162" s="24" t="s">
        <v>29</v>
      </c>
      <c r="BE162" s="24" t="s">
        <v>29</v>
      </c>
      <c r="BF162" s="24" t="s">
        <v>29</v>
      </c>
      <c r="BG162" s="24" t="s">
        <v>29</v>
      </c>
      <c r="BH162" s="24" t="s">
        <v>29</v>
      </c>
      <c r="BI162" s="24" t="s">
        <v>29</v>
      </c>
      <c r="BJ162" s="24" t="s">
        <v>29</v>
      </c>
      <c r="BK162" s="24" t="s">
        <v>29</v>
      </c>
      <c r="BL162" s="24" t="s">
        <v>29</v>
      </c>
      <c r="BM162" s="24" t="s">
        <v>29</v>
      </c>
      <c r="BN162" s="24" t="s">
        <v>29</v>
      </c>
      <c r="BO162" s="24" t="s">
        <v>29</v>
      </c>
      <c r="BP162" s="24" t="s">
        <v>29</v>
      </c>
      <c r="BQ162" s="24" t="s">
        <v>29</v>
      </c>
      <c r="BR162" s="24" t="s">
        <v>29</v>
      </c>
      <c r="BS162" s="24" t="s">
        <v>29</v>
      </c>
      <c r="BT162" s="24" t="s">
        <v>29</v>
      </c>
      <c r="BU162" s="24" t="s">
        <v>29</v>
      </c>
      <c r="BV162" s="24" t="s">
        <v>29</v>
      </c>
      <c r="BW162" s="24" t="s">
        <v>29</v>
      </c>
      <c r="BX162" s="24" t="s">
        <v>29</v>
      </c>
      <c r="BY162" s="24" t="s">
        <v>29</v>
      </c>
      <c r="BZ162" s="24" t="s">
        <v>29</v>
      </c>
      <c r="CA162" s="24" t="s">
        <v>29</v>
      </c>
      <c r="CB162" s="24" t="s">
        <v>29</v>
      </c>
    </row>
    <row r="163" spans="2:80" s="1" customFormat="1" ht="13.9" customHeight="1">
      <c r="B163" s="57" t="s">
        <v>791</v>
      </c>
      <c r="C163" s="59" t="str">
        <f>Individual_Scores_Men_JV!C163</f>
        <v/>
      </c>
      <c r="D163" s="60" t="str">
        <f>Individual_Scores_Men_JV!D163</f>
        <v/>
      </c>
      <c r="E163" s="58"/>
      <c r="F163" s="13"/>
      <c r="G163" s="24" t="s">
        <v>29</v>
      </c>
      <c r="H163" s="24" t="s">
        <v>29</v>
      </c>
      <c r="I163" s="24" t="s">
        <v>29</v>
      </c>
      <c r="J163" s="24" t="s">
        <v>29</v>
      </c>
      <c r="K163" s="24" t="s">
        <v>29</v>
      </c>
      <c r="L163" s="24" t="s">
        <v>29</v>
      </c>
      <c r="M163" s="24" t="s">
        <v>29</v>
      </c>
      <c r="N163" s="24" t="s">
        <v>29</v>
      </c>
      <c r="O163" s="24" t="s">
        <v>29</v>
      </c>
      <c r="P163" s="24" t="s">
        <v>29</v>
      </c>
      <c r="Q163" s="24" t="s">
        <v>29</v>
      </c>
      <c r="R163" s="24" t="s">
        <v>29</v>
      </c>
      <c r="S163" s="24" t="s">
        <v>29</v>
      </c>
      <c r="T163" s="24" t="s">
        <v>29</v>
      </c>
      <c r="U163" s="24" t="s">
        <v>29</v>
      </c>
      <c r="V163" s="24" t="s">
        <v>29</v>
      </c>
      <c r="W163" s="24" t="s">
        <v>29</v>
      </c>
      <c r="X163" s="24" t="s">
        <v>29</v>
      </c>
      <c r="Y163" s="24" t="s">
        <v>29</v>
      </c>
      <c r="Z163" s="24" t="s">
        <v>29</v>
      </c>
      <c r="AA163" s="24" t="s">
        <v>29</v>
      </c>
      <c r="AB163" s="24" t="s">
        <v>29</v>
      </c>
      <c r="AC163" s="24" t="s">
        <v>29</v>
      </c>
      <c r="AD163" s="24" t="s">
        <v>29</v>
      </c>
      <c r="AE163" s="24" t="s">
        <v>29</v>
      </c>
      <c r="AF163" s="24" t="s">
        <v>29</v>
      </c>
      <c r="AG163" s="24" t="s">
        <v>29</v>
      </c>
      <c r="AH163" s="24" t="s">
        <v>29</v>
      </c>
      <c r="AI163" s="24" t="s">
        <v>29</v>
      </c>
      <c r="AJ163" s="24" t="s">
        <v>29</v>
      </c>
      <c r="AK163" s="24" t="s">
        <v>29</v>
      </c>
      <c r="AL163" s="24" t="s">
        <v>29</v>
      </c>
      <c r="AM163" s="24" t="s">
        <v>29</v>
      </c>
      <c r="AN163" s="24" t="s">
        <v>29</v>
      </c>
      <c r="AO163" s="24" t="s">
        <v>29</v>
      </c>
      <c r="AP163" s="24" t="s">
        <v>29</v>
      </c>
      <c r="AQ163" s="24" t="s">
        <v>29</v>
      </c>
      <c r="AR163" s="24" t="s">
        <v>29</v>
      </c>
      <c r="AS163" s="24" t="s">
        <v>29</v>
      </c>
      <c r="AT163" s="24" t="s">
        <v>29</v>
      </c>
      <c r="AU163" s="24" t="s">
        <v>29</v>
      </c>
      <c r="AV163" s="24" t="s">
        <v>29</v>
      </c>
      <c r="AW163" s="24" t="s">
        <v>29</v>
      </c>
      <c r="AX163" s="24" t="s">
        <v>29</v>
      </c>
      <c r="AY163" s="24" t="s">
        <v>29</v>
      </c>
      <c r="AZ163" s="24" t="s">
        <v>29</v>
      </c>
      <c r="BA163" s="24" t="s">
        <v>29</v>
      </c>
      <c r="BB163" s="24" t="s">
        <v>29</v>
      </c>
      <c r="BC163" s="24" t="s">
        <v>29</v>
      </c>
      <c r="BD163" s="24" t="s">
        <v>29</v>
      </c>
      <c r="BE163" s="24" t="s">
        <v>29</v>
      </c>
      <c r="BF163" s="24" t="s">
        <v>29</v>
      </c>
      <c r="BG163" s="24" t="s">
        <v>29</v>
      </c>
      <c r="BH163" s="24" t="s">
        <v>29</v>
      </c>
      <c r="BI163" s="24" t="s">
        <v>29</v>
      </c>
      <c r="BJ163" s="24" t="s">
        <v>29</v>
      </c>
      <c r="BK163" s="24" t="s">
        <v>29</v>
      </c>
      <c r="BL163" s="24" t="s">
        <v>29</v>
      </c>
      <c r="BM163" s="24" t="s">
        <v>29</v>
      </c>
      <c r="BN163" s="24" t="s">
        <v>29</v>
      </c>
      <c r="BO163" s="24" t="s">
        <v>29</v>
      </c>
      <c r="BP163" s="24" t="s">
        <v>29</v>
      </c>
      <c r="BQ163" s="24" t="s">
        <v>29</v>
      </c>
      <c r="BR163" s="24" t="s">
        <v>29</v>
      </c>
      <c r="BS163" s="24" t="s">
        <v>29</v>
      </c>
      <c r="BT163" s="24" t="s">
        <v>29</v>
      </c>
      <c r="BU163" s="24" t="s">
        <v>29</v>
      </c>
      <c r="BV163" s="24" t="s">
        <v>29</v>
      </c>
      <c r="BW163" s="24" t="s">
        <v>29</v>
      </c>
      <c r="BX163" s="24" t="s">
        <v>29</v>
      </c>
      <c r="BY163" s="24" t="s">
        <v>29</v>
      </c>
      <c r="BZ163" s="24" t="s">
        <v>29</v>
      </c>
      <c r="CA163" s="24" t="s">
        <v>29</v>
      </c>
      <c r="CB163" s="24" t="s">
        <v>29</v>
      </c>
    </row>
    <row r="164" spans="2:80" s="1" customFormat="1" ht="13.9" customHeight="1">
      <c r="B164" s="57" t="s">
        <v>791</v>
      </c>
      <c r="C164" s="59" t="str">
        <f>Individual_Scores_Men_JV!C164</f>
        <v/>
      </c>
      <c r="D164" s="60" t="str">
        <f>Individual_Scores_Men_JV!D164</f>
        <v/>
      </c>
      <c r="E164" s="58"/>
      <c r="F164" s="13"/>
      <c r="G164" s="24" t="s">
        <v>29</v>
      </c>
      <c r="H164" s="24" t="s">
        <v>29</v>
      </c>
      <c r="I164" s="24" t="s">
        <v>29</v>
      </c>
      <c r="J164" s="24" t="s">
        <v>29</v>
      </c>
      <c r="K164" s="24" t="s">
        <v>29</v>
      </c>
      <c r="L164" s="24" t="s">
        <v>29</v>
      </c>
      <c r="M164" s="24" t="s">
        <v>29</v>
      </c>
      <c r="N164" s="24" t="s">
        <v>29</v>
      </c>
      <c r="O164" s="24" t="s">
        <v>29</v>
      </c>
      <c r="P164" s="24" t="s">
        <v>29</v>
      </c>
      <c r="Q164" s="24" t="s">
        <v>29</v>
      </c>
      <c r="R164" s="24" t="s">
        <v>29</v>
      </c>
      <c r="S164" s="24" t="s">
        <v>29</v>
      </c>
      <c r="T164" s="24" t="s">
        <v>29</v>
      </c>
      <c r="U164" s="24" t="s">
        <v>29</v>
      </c>
      <c r="V164" s="24" t="s">
        <v>29</v>
      </c>
      <c r="W164" s="24" t="s">
        <v>29</v>
      </c>
      <c r="X164" s="24" t="s">
        <v>29</v>
      </c>
      <c r="Y164" s="24" t="s">
        <v>29</v>
      </c>
      <c r="Z164" s="24" t="s">
        <v>29</v>
      </c>
      <c r="AA164" s="24" t="s">
        <v>29</v>
      </c>
      <c r="AB164" s="24" t="s">
        <v>29</v>
      </c>
      <c r="AC164" s="24" t="s">
        <v>29</v>
      </c>
      <c r="AD164" s="24" t="s">
        <v>29</v>
      </c>
      <c r="AE164" s="24" t="s">
        <v>29</v>
      </c>
      <c r="AF164" s="24" t="s">
        <v>29</v>
      </c>
      <c r="AG164" s="24" t="s">
        <v>29</v>
      </c>
      <c r="AH164" s="24" t="s">
        <v>29</v>
      </c>
      <c r="AI164" s="24" t="s">
        <v>29</v>
      </c>
      <c r="AJ164" s="24" t="s">
        <v>29</v>
      </c>
      <c r="AK164" s="24" t="s">
        <v>29</v>
      </c>
      <c r="AL164" s="24" t="s">
        <v>29</v>
      </c>
      <c r="AM164" s="24" t="s">
        <v>29</v>
      </c>
      <c r="AN164" s="24" t="s">
        <v>29</v>
      </c>
      <c r="AO164" s="24" t="s">
        <v>29</v>
      </c>
      <c r="AP164" s="24" t="s">
        <v>29</v>
      </c>
      <c r="AQ164" s="24" t="s">
        <v>29</v>
      </c>
      <c r="AR164" s="24" t="s">
        <v>29</v>
      </c>
      <c r="AS164" s="24" t="s">
        <v>29</v>
      </c>
      <c r="AT164" s="24" t="s">
        <v>29</v>
      </c>
      <c r="AU164" s="24" t="s">
        <v>29</v>
      </c>
      <c r="AV164" s="24" t="s">
        <v>29</v>
      </c>
      <c r="AW164" s="24" t="s">
        <v>29</v>
      </c>
      <c r="AX164" s="24" t="s">
        <v>29</v>
      </c>
      <c r="AY164" s="24" t="s">
        <v>29</v>
      </c>
      <c r="AZ164" s="24" t="s">
        <v>29</v>
      </c>
      <c r="BA164" s="24" t="s">
        <v>29</v>
      </c>
      <c r="BB164" s="24" t="s">
        <v>29</v>
      </c>
      <c r="BC164" s="24" t="s">
        <v>29</v>
      </c>
      <c r="BD164" s="24" t="s">
        <v>29</v>
      </c>
      <c r="BE164" s="24" t="s">
        <v>29</v>
      </c>
      <c r="BF164" s="24" t="s">
        <v>29</v>
      </c>
      <c r="BG164" s="24" t="s">
        <v>29</v>
      </c>
      <c r="BH164" s="24" t="s">
        <v>29</v>
      </c>
      <c r="BI164" s="24" t="s">
        <v>29</v>
      </c>
      <c r="BJ164" s="24" t="s">
        <v>29</v>
      </c>
      <c r="BK164" s="24" t="s">
        <v>29</v>
      </c>
      <c r="BL164" s="24" t="s">
        <v>29</v>
      </c>
      <c r="BM164" s="24" t="s">
        <v>29</v>
      </c>
      <c r="BN164" s="24" t="s">
        <v>29</v>
      </c>
      <c r="BO164" s="24" t="s">
        <v>29</v>
      </c>
      <c r="BP164" s="24" t="s">
        <v>29</v>
      </c>
      <c r="BQ164" s="24" t="s">
        <v>29</v>
      </c>
      <c r="BR164" s="24" t="s">
        <v>29</v>
      </c>
      <c r="BS164" s="24" t="s">
        <v>29</v>
      </c>
      <c r="BT164" s="24" t="s">
        <v>29</v>
      </c>
      <c r="BU164" s="24" t="s">
        <v>29</v>
      </c>
      <c r="BV164" s="24" t="s">
        <v>29</v>
      </c>
      <c r="BW164" s="24" t="s">
        <v>29</v>
      </c>
      <c r="BX164" s="24" t="s">
        <v>29</v>
      </c>
      <c r="BY164" s="24" t="s">
        <v>29</v>
      </c>
      <c r="BZ164" s="24" t="s">
        <v>29</v>
      </c>
      <c r="CA164" s="24" t="s">
        <v>29</v>
      </c>
      <c r="CB164" s="24" t="s">
        <v>29</v>
      </c>
    </row>
    <row r="165" spans="2:80" s="1" customFormat="1" ht="13.9" customHeight="1">
      <c r="B165" s="57" t="s">
        <v>791</v>
      </c>
      <c r="C165" s="59" t="str">
        <f>Individual_Scores_Men_JV!C165</f>
        <v/>
      </c>
      <c r="D165" s="60" t="str">
        <f>Individual_Scores_Men_JV!D165</f>
        <v/>
      </c>
      <c r="E165" s="58"/>
      <c r="F165" s="13"/>
      <c r="G165" s="24" t="s">
        <v>29</v>
      </c>
      <c r="H165" s="24" t="s">
        <v>29</v>
      </c>
      <c r="I165" s="24" t="s">
        <v>29</v>
      </c>
      <c r="J165" s="24" t="s">
        <v>29</v>
      </c>
      <c r="K165" s="24" t="s">
        <v>29</v>
      </c>
      <c r="L165" s="24" t="s">
        <v>29</v>
      </c>
      <c r="M165" s="24" t="s">
        <v>29</v>
      </c>
      <c r="N165" s="24" t="s">
        <v>29</v>
      </c>
      <c r="O165" s="24" t="s">
        <v>29</v>
      </c>
      <c r="P165" s="24" t="s">
        <v>29</v>
      </c>
      <c r="Q165" s="24" t="s">
        <v>29</v>
      </c>
      <c r="R165" s="24" t="s">
        <v>29</v>
      </c>
      <c r="S165" s="24" t="s">
        <v>29</v>
      </c>
      <c r="T165" s="24" t="s">
        <v>29</v>
      </c>
      <c r="U165" s="24" t="s">
        <v>29</v>
      </c>
      <c r="V165" s="24" t="s">
        <v>29</v>
      </c>
      <c r="W165" s="24" t="s">
        <v>29</v>
      </c>
      <c r="X165" s="24" t="s">
        <v>29</v>
      </c>
      <c r="Y165" s="24" t="s">
        <v>29</v>
      </c>
      <c r="Z165" s="24" t="s">
        <v>29</v>
      </c>
      <c r="AA165" s="24" t="s">
        <v>29</v>
      </c>
      <c r="AB165" s="24" t="s">
        <v>29</v>
      </c>
      <c r="AC165" s="24" t="s">
        <v>29</v>
      </c>
      <c r="AD165" s="24" t="s">
        <v>29</v>
      </c>
      <c r="AE165" s="24" t="s">
        <v>29</v>
      </c>
      <c r="AF165" s="24" t="s">
        <v>29</v>
      </c>
      <c r="AG165" s="24" t="s">
        <v>29</v>
      </c>
      <c r="AH165" s="24" t="s">
        <v>29</v>
      </c>
      <c r="AI165" s="24" t="s">
        <v>29</v>
      </c>
      <c r="AJ165" s="24" t="s">
        <v>29</v>
      </c>
      <c r="AK165" s="24" t="s">
        <v>29</v>
      </c>
      <c r="AL165" s="24" t="s">
        <v>29</v>
      </c>
      <c r="AM165" s="24" t="s">
        <v>29</v>
      </c>
      <c r="AN165" s="24" t="s">
        <v>29</v>
      </c>
      <c r="AO165" s="24" t="s">
        <v>29</v>
      </c>
      <c r="AP165" s="24" t="s">
        <v>29</v>
      </c>
      <c r="AQ165" s="24" t="s">
        <v>29</v>
      </c>
      <c r="AR165" s="24" t="s">
        <v>29</v>
      </c>
      <c r="AS165" s="24" t="s">
        <v>29</v>
      </c>
      <c r="AT165" s="24" t="s">
        <v>29</v>
      </c>
      <c r="AU165" s="24" t="s">
        <v>29</v>
      </c>
      <c r="AV165" s="24" t="s">
        <v>29</v>
      </c>
      <c r="AW165" s="24" t="s">
        <v>29</v>
      </c>
      <c r="AX165" s="24" t="s">
        <v>29</v>
      </c>
      <c r="AY165" s="24" t="s">
        <v>29</v>
      </c>
      <c r="AZ165" s="24" t="s">
        <v>29</v>
      </c>
      <c r="BA165" s="24" t="s">
        <v>29</v>
      </c>
      <c r="BB165" s="24" t="s">
        <v>29</v>
      </c>
      <c r="BC165" s="24" t="s">
        <v>29</v>
      </c>
      <c r="BD165" s="24" t="s">
        <v>29</v>
      </c>
      <c r="BE165" s="24" t="s">
        <v>29</v>
      </c>
      <c r="BF165" s="24" t="s">
        <v>29</v>
      </c>
      <c r="BG165" s="24" t="s">
        <v>29</v>
      </c>
      <c r="BH165" s="24" t="s">
        <v>29</v>
      </c>
      <c r="BI165" s="24" t="s">
        <v>29</v>
      </c>
      <c r="BJ165" s="24" t="s">
        <v>29</v>
      </c>
      <c r="BK165" s="24" t="s">
        <v>29</v>
      </c>
      <c r="BL165" s="24" t="s">
        <v>29</v>
      </c>
      <c r="BM165" s="24" t="s">
        <v>29</v>
      </c>
      <c r="BN165" s="24" t="s">
        <v>29</v>
      </c>
      <c r="BO165" s="24" t="s">
        <v>29</v>
      </c>
      <c r="BP165" s="24" t="s">
        <v>29</v>
      </c>
      <c r="BQ165" s="24" t="s">
        <v>29</v>
      </c>
      <c r="BR165" s="24" t="s">
        <v>29</v>
      </c>
      <c r="BS165" s="24" t="s">
        <v>29</v>
      </c>
      <c r="BT165" s="24" t="s">
        <v>29</v>
      </c>
      <c r="BU165" s="24" t="s">
        <v>29</v>
      </c>
      <c r="BV165" s="24" t="s">
        <v>29</v>
      </c>
      <c r="BW165" s="24" t="s">
        <v>29</v>
      </c>
      <c r="BX165" s="24" t="s">
        <v>29</v>
      </c>
      <c r="BY165" s="24" t="s">
        <v>29</v>
      </c>
      <c r="BZ165" s="24" t="s">
        <v>29</v>
      </c>
      <c r="CA165" s="24" t="s">
        <v>29</v>
      </c>
      <c r="CB165" s="24" t="s">
        <v>29</v>
      </c>
    </row>
    <row r="166" spans="2:80" s="1" customFormat="1" ht="13.9" customHeight="1">
      <c r="B166" s="57" t="s">
        <v>29</v>
      </c>
      <c r="C166" s="57" t="s">
        <v>29</v>
      </c>
      <c r="D166" s="57" t="s">
        <v>29</v>
      </c>
      <c r="E166" s="61"/>
      <c r="G166" s="24" t="s">
        <v>29</v>
      </c>
      <c r="H166" s="24" t="s">
        <v>29</v>
      </c>
      <c r="I166" s="24" t="s">
        <v>29</v>
      </c>
      <c r="J166" s="24" t="s">
        <v>29</v>
      </c>
      <c r="K166" s="24" t="s">
        <v>29</v>
      </c>
      <c r="L166" s="24" t="s">
        <v>29</v>
      </c>
      <c r="M166" s="24" t="s">
        <v>29</v>
      </c>
      <c r="N166" s="24" t="s">
        <v>29</v>
      </c>
      <c r="O166" s="24" t="s">
        <v>29</v>
      </c>
      <c r="P166" s="24" t="s">
        <v>29</v>
      </c>
      <c r="Q166" s="24" t="s">
        <v>29</v>
      </c>
      <c r="R166" s="24" t="s">
        <v>29</v>
      </c>
      <c r="S166" s="24" t="s">
        <v>29</v>
      </c>
      <c r="T166" s="24" t="s">
        <v>29</v>
      </c>
      <c r="U166" s="24" t="s">
        <v>29</v>
      </c>
      <c r="V166" s="24" t="s">
        <v>29</v>
      </c>
      <c r="W166" s="24" t="s">
        <v>29</v>
      </c>
      <c r="X166" s="24" t="s">
        <v>29</v>
      </c>
      <c r="Y166" s="24" t="s">
        <v>29</v>
      </c>
      <c r="Z166" s="24" t="s">
        <v>29</v>
      </c>
      <c r="AA166" s="24" t="s">
        <v>29</v>
      </c>
      <c r="AB166" s="24" t="s">
        <v>29</v>
      </c>
      <c r="AC166" s="24" t="s">
        <v>29</v>
      </c>
      <c r="AD166" s="24" t="s">
        <v>29</v>
      </c>
      <c r="AE166" s="24" t="s">
        <v>29</v>
      </c>
      <c r="AF166" s="24" t="s">
        <v>29</v>
      </c>
      <c r="AG166" s="24" t="s">
        <v>29</v>
      </c>
      <c r="AH166" s="24" t="s">
        <v>29</v>
      </c>
      <c r="AI166" s="24" t="s">
        <v>29</v>
      </c>
      <c r="AJ166" s="24" t="s">
        <v>29</v>
      </c>
      <c r="AK166" s="24" t="s">
        <v>29</v>
      </c>
      <c r="AL166" s="24" t="s">
        <v>29</v>
      </c>
      <c r="AM166" s="24" t="s">
        <v>29</v>
      </c>
      <c r="AN166" s="24" t="s">
        <v>29</v>
      </c>
      <c r="AO166" s="24" t="s">
        <v>29</v>
      </c>
      <c r="AP166" s="24" t="s">
        <v>29</v>
      </c>
      <c r="AQ166" s="24" t="s">
        <v>29</v>
      </c>
      <c r="AR166" s="24" t="s">
        <v>29</v>
      </c>
      <c r="AS166" s="24" t="s">
        <v>29</v>
      </c>
      <c r="AT166" s="24" t="s">
        <v>29</v>
      </c>
      <c r="AU166" s="24" t="s">
        <v>29</v>
      </c>
      <c r="AV166" s="24" t="s">
        <v>29</v>
      </c>
      <c r="AW166" s="24" t="s">
        <v>29</v>
      </c>
      <c r="AX166" s="24" t="s">
        <v>29</v>
      </c>
      <c r="AY166" s="24" t="s">
        <v>29</v>
      </c>
      <c r="AZ166" s="24" t="s">
        <v>29</v>
      </c>
      <c r="BA166" s="24" t="s">
        <v>29</v>
      </c>
      <c r="BB166" s="24" t="s">
        <v>29</v>
      </c>
      <c r="BC166" s="24" t="s">
        <v>29</v>
      </c>
      <c r="BD166" s="24" t="s">
        <v>29</v>
      </c>
      <c r="BE166" s="24" t="s">
        <v>29</v>
      </c>
      <c r="BF166" s="24" t="s">
        <v>29</v>
      </c>
      <c r="BG166" s="24" t="s">
        <v>29</v>
      </c>
      <c r="BH166" s="24" t="s">
        <v>29</v>
      </c>
      <c r="BI166" s="24" t="s">
        <v>29</v>
      </c>
      <c r="BJ166" s="24" t="s">
        <v>29</v>
      </c>
      <c r="BK166" s="24" t="s">
        <v>29</v>
      </c>
      <c r="BL166" s="24" t="s">
        <v>29</v>
      </c>
      <c r="BM166" s="24" t="s">
        <v>29</v>
      </c>
      <c r="BN166" s="24" t="s">
        <v>29</v>
      </c>
      <c r="BO166" s="24" t="s">
        <v>29</v>
      </c>
      <c r="BP166" s="24" t="s">
        <v>29</v>
      </c>
      <c r="BQ166" s="24" t="s">
        <v>29</v>
      </c>
      <c r="BR166" s="24" t="s">
        <v>29</v>
      </c>
      <c r="BS166" s="24" t="s">
        <v>29</v>
      </c>
      <c r="BT166" s="24" t="s">
        <v>29</v>
      </c>
      <c r="BU166" s="24" t="s">
        <v>29</v>
      </c>
      <c r="BV166" s="24" t="s">
        <v>29</v>
      </c>
      <c r="BW166" s="24" t="s">
        <v>29</v>
      </c>
      <c r="BX166" s="24" t="s">
        <v>29</v>
      </c>
      <c r="BY166" s="24" t="s">
        <v>29</v>
      </c>
      <c r="BZ166" s="24" t="s">
        <v>29</v>
      </c>
      <c r="CA166" s="24" t="s">
        <v>29</v>
      </c>
      <c r="CB166" s="24" t="s">
        <v>29</v>
      </c>
    </row>
    <row r="167" spans="2:80" s="1" customFormat="1" ht="13.9" customHeight="1">
      <c r="B167" s="57" t="s">
        <v>29</v>
      </c>
      <c r="C167" s="57" t="s">
        <v>29</v>
      </c>
      <c r="D167" s="57" t="s">
        <v>29</v>
      </c>
      <c r="E167" s="61"/>
      <c r="G167" s="24" t="s">
        <v>29</v>
      </c>
      <c r="H167" s="24" t="s">
        <v>29</v>
      </c>
      <c r="I167" s="24" t="s">
        <v>29</v>
      </c>
      <c r="J167" s="24" t="s">
        <v>29</v>
      </c>
      <c r="K167" s="24" t="s">
        <v>29</v>
      </c>
      <c r="L167" s="24" t="s">
        <v>29</v>
      </c>
      <c r="M167" s="24" t="s">
        <v>29</v>
      </c>
      <c r="N167" s="24" t="s">
        <v>29</v>
      </c>
      <c r="O167" s="24" t="s">
        <v>29</v>
      </c>
      <c r="P167" s="24" t="s">
        <v>29</v>
      </c>
      <c r="Q167" s="24" t="s">
        <v>29</v>
      </c>
      <c r="R167" s="24" t="s">
        <v>29</v>
      </c>
      <c r="S167" s="24" t="s">
        <v>29</v>
      </c>
      <c r="T167" s="24" t="s">
        <v>29</v>
      </c>
      <c r="U167" s="24" t="s">
        <v>29</v>
      </c>
      <c r="V167" s="24" t="s">
        <v>29</v>
      </c>
      <c r="W167" s="24" t="s">
        <v>29</v>
      </c>
      <c r="X167" s="24" t="s">
        <v>29</v>
      </c>
      <c r="Y167" s="24" t="s">
        <v>29</v>
      </c>
      <c r="Z167" s="24" t="s">
        <v>29</v>
      </c>
      <c r="AA167" s="24" t="s">
        <v>29</v>
      </c>
      <c r="AB167" s="24" t="s">
        <v>29</v>
      </c>
      <c r="AC167" s="24" t="s">
        <v>29</v>
      </c>
      <c r="AD167" s="24" t="s">
        <v>29</v>
      </c>
      <c r="AE167" s="24" t="s">
        <v>29</v>
      </c>
      <c r="AF167" s="24" t="s">
        <v>29</v>
      </c>
      <c r="AG167" s="24" t="s">
        <v>29</v>
      </c>
      <c r="AH167" s="24" t="s">
        <v>29</v>
      </c>
      <c r="AI167" s="24" t="s">
        <v>29</v>
      </c>
      <c r="AJ167" s="24" t="s">
        <v>29</v>
      </c>
      <c r="AK167" s="24" t="s">
        <v>29</v>
      </c>
      <c r="AL167" s="24" t="s">
        <v>29</v>
      </c>
      <c r="AM167" s="24" t="s">
        <v>29</v>
      </c>
      <c r="AN167" s="24" t="s">
        <v>29</v>
      </c>
      <c r="AO167" s="24" t="s">
        <v>29</v>
      </c>
      <c r="AP167" s="24" t="s">
        <v>29</v>
      </c>
      <c r="AQ167" s="24" t="s">
        <v>29</v>
      </c>
      <c r="AR167" s="24" t="s">
        <v>29</v>
      </c>
      <c r="AS167" s="24" t="s">
        <v>29</v>
      </c>
      <c r="AT167" s="24" t="s">
        <v>29</v>
      </c>
      <c r="AU167" s="24" t="s">
        <v>29</v>
      </c>
      <c r="AV167" s="24" t="s">
        <v>29</v>
      </c>
      <c r="AW167" s="24" t="s">
        <v>29</v>
      </c>
      <c r="AX167" s="24" t="s">
        <v>29</v>
      </c>
      <c r="AY167" s="24" t="s">
        <v>29</v>
      </c>
      <c r="AZ167" s="24" t="s">
        <v>29</v>
      </c>
      <c r="BA167" s="24" t="s">
        <v>29</v>
      </c>
      <c r="BB167" s="24" t="s">
        <v>29</v>
      </c>
      <c r="BC167" s="24" t="s">
        <v>29</v>
      </c>
      <c r="BD167" s="24" t="s">
        <v>29</v>
      </c>
      <c r="BE167" s="24" t="s">
        <v>29</v>
      </c>
      <c r="BF167" s="24" t="s">
        <v>29</v>
      </c>
      <c r="BG167" s="24" t="s">
        <v>29</v>
      </c>
      <c r="BH167" s="24" t="s">
        <v>29</v>
      </c>
      <c r="BI167" s="24" t="s">
        <v>29</v>
      </c>
      <c r="BJ167" s="24" t="s">
        <v>29</v>
      </c>
      <c r="BK167" s="24" t="s">
        <v>29</v>
      </c>
      <c r="BL167" s="24" t="s">
        <v>29</v>
      </c>
      <c r="BM167" s="24" t="s">
        <v>29</v>
      </c>
      <c r="BN167" s="24" t="s">
        <v>29</v>
      </c>
      <c r="BO167" s="24" t="s">
        <v>29</v>
      </c>
      <c r="BP167" s="24" t="s">
        <v>29</v>
      </c>
      <c r="BQ167" s="24" t="s">
        <v>29</v>
      </c>
      <c r="BR167" s="24" t="s">
        <v>29</v>
      </c>
      <c r="BS167" s="24" t="s">
        <v>29</v>
      </c>
      <c r="BT167" s="24" t="s">
        <v>29</v>
      </c>
      <c r="BU167" s="24" t="s">
        <v>29</v>
      </c>
      <c r="BV167" s="24" t="s">
        <v>29</v>
      </c>
      <c r="BW167" s="24" t="s">
        <v>29</v>
      </c>
      <c r="BX167" s="24" t="s">
        <v>29</v>
      </c>
      <c r="BY167" s="24" t="s">
        <v>29</v>
      </c>
      <c r="BZ167" s="24" t="s">
        <v>29</v>
      </c>
      <c r="CA167" s="24" t="s">
        <v>29</v>
      </c>
      <c r="CB167" s="24" t="s">
        <v>29</v>
      </c>
    </row>
    <row r="168" spans="2:80" s="1" customFormat="1" ht="13.9" customHeight="1">
      <c r="B168" s="57" t="str">
        <f>Roster_Selection_Men!AF271&amp;" " &amp; "JV1 "</f>
        <v xml:space="preserve">Tennessee Wesleyan University JV1 </v>
      </c>
      <c r="C168" s="57" t="str">
        <f>Roster_Selection_Men!AH271</f>
        <v>22-14064</v>
      </c>
      <c r="D168" s="57" t="str">
        <f>Roster_Selection_Men!AI271</f>
        <v>Andrew Stewart</v>
      </c>
      <c r="E168" s="58"/>
      <c r="F168" s="1" t="str">
        <f>IF(ISERROR(Individual_Scores_Men_JV!E168), " ", IF(Individual_Scores_Men_JV!E168 = "Yes", "Yes", "  "))</f>
        <v xml:space="preserve">  </v>
      </c>
      <c r="G168" s="24" t="s">
        <v>738</v>
      </c>
      <c r="H168" s="44">
        <v>152</v>
      </c>
      <c r="I168" s="44">
        <v>194</v>
      </c>
      <c r="J168" s="44">
        <v>191</v>
      </c>
      <c r="K168" s="44">
        <v>207</v>
      </c>
      <c r="L168" s="44">
        <v>216</v>
      </c>
      <c r="M168" s="44">
        <v>150</v>
      </c>
      <c r="N168" s="44">
        <v>223</v>
      </c>
      <c r="O168" s="44">
        <v>166</v>
      </c>
      <c r="P168" s="44">
        <v>223</v>
      </c>
      <c r="Q168" s="44">
        <v>172</v>
      </c>
      <c r="R168" s="44">
        <v>244</v>
      </c>
      <c r="S168" s="44">
        <v>151</v>
      </c>
      <c r="T168" s="19">
        <f>SUM(H168:S168)</f>
        <v>2289</v>
      </c>
      <c r="U168" s="19">
        <f>COUNTIF(H168:S168, "&gt;0" )</f>
        <v>12</v>
      </c>
      <c r="V168" s="19">
        <f>T168/U168</f>
        <v>190.75</v>
      </c>
      <c r="W168" s="24" t="s">
        <v>29</v>
      </c>
      <c r="X168" s="24" t="s">
        <v>29</v>
      </c>
      <c r="Y168" s="24" t="s">
        <v>29</v>
      </c>
      <c r="Z168" s="24" t="s">
        <v>29</v>
      </c>
      <c r="AA168" s="24" t="s">
        <v>29</v>
      </c>
      <c r="AB168" s="24" t="s">
        <v>29</v>
      </c>
      <c r="AC168" s="24" t="s">
        <v>29</v>
      </c>
      <c r="AD168" s="24" t="s">
        <v>29</v>
      </c>
      <c r="AE168" s="24" t="s">
        <v>29</v>
      </c>
      <c r="AF168" s="24" t="s">
        <v>29</v>
      </c>
      <c r="AG168" s="24" t="s">
        <v>29</v>
      </c>
      <c r="AH168" s="24" t="s">
        <v>29</v>
      </c>
      <c r="AI168" s="24" t="s">
        <v>29</v>
      </c>
      <c r="AJ168" s="24" t="s">
        <v>29</v>
      </c>
      <c r="AK168" s="24" t="s">
        <v>29</v>
      </c>
      <c r="AL168" s="24" t="s">
        <v>29</v>
      </c>
      <c r="AM168" s="24" t="s">
        <v>29</v>
      </c>
      <c r="AN168" s="24" t="s">
        <v>29</v>
      </c>
      <c r="AO168" s="24" t="s">
        <v>29</v>
      </c>
      <c r="AP168" s="24" t="s">
        <v>29</v>
      </c>
      <c r="AQ168" s="24" t="s">
        <v>29</v>
      </c>
      <c r="AR168" s="24" t="s">
        <v>29</v>
      </c>
      <c r="AS168" s="24" t="s">
        <v>29</v>
      </c>
      <c r="AT168" s="24" t="s">
        <v>29</v>
      </c>
      <c r="AU168" s="24" t="s">
        <v>29</v>
      </c>
      <c r="AV168" s="24" t="s">
        <v>29</v>
      </c>
      <c r="AW168" s="24" t="s">
        <v>29</v>
      </c>
      <c r="AX168" s="24" t="s">
        <v>29</v>
      </c>
      <c r="AY168" s="24" t="s">
        <v>29</v>
      </c>
      <c r="AZ168" s="24" t="s">
        <v>29</v>
      </c>
      <c r="BA168" s="24" t="s">
        <v>29</v>
      </c>
      <c r="BB168" s="24" t="s">
        <v>29</v>
      </c>
      <c r="BC168" s="24" t="s">
        <v>29</v>
      </c>
      <c r="BD168" s="24" t="s">
        <v>29</v>
      </c>
      <c r="BE168" s="24" t="s">
        <v>29</v>
      </c>
      <c r="BF168" s="24" t="s">
        <v>29</v>
      </c>
      <c r="BG168" s="24" t="s">
        <v>29</v>
      </c>
      <c r="BH168" s="24" t="s">
        <v>29</v>
      </c>
      <c r="BI168" s="24" t="s">
        <v>29</v>
      </c>
      <c r="BJ168" s="24" t="s">
        <v>29</v>
      </c>
      <c r="BK168" s="24" t="s">
        <v>29</v>
      </c>
      <c r="BL168" s="24" t="s">
        <v>29</v>
      </c>
      <c r="BM168" s="24" t="s">
        <v>29</v>
      </c>
      <c r="BN168" s="24" t="s">
        <v>29</v>
      </c>
      <c r="BO168" s="24" t="s">
        <v>29</v>
      </c>
      <c r="BP168" s="24" t="s">
        <v>29</v>
      </c>
      <c r="BQ168" s="24" t="s">
        <v>29</v>
      </c>
      <c r="BR168" s="24" t="s">
        <v>29</v>
      </c>
      <c r="BS168" s="24" t="s">
        <v>29</v>
      </c>
      <c r="BT168" s="24" t="s">
        <v>29</v>
      </c>
      <c r="BU168" s="24" t="s">
        <v>29</v>
      </c>
      <c r="BV168" s="24" t="s">
        <v>29</v>
      </c>
      <c r="BW168" s="24" t="s">
        <v>29</v>
      </c>
      <c r="BX168" s="24" t="s">
        <v>29</v>
      </c>
      <c r="BY168" s="24" t="s">
        <v>29</v>
      </c>
      <c r="BZ168" s="24" t="s">
        <v>29</v>
      </c>
      <c r="CA168" s="24" t="s">
        <v>29</v>
      </c>
      <c r="CB168" s="24" t="s">
        <v>29</v>
      </c>
    </row>
    <row r="169" spans="2:80" s="1" customFormat="1" ht="13.9" customHeight="1">
      <c r="B169" s="57" t="str">
        <f>Roster_Selection_Men!AF272&amp;" " &amp; "JV1 "</f>
        <v xml:space="preserve">Tennessee Wesleyan University JV1 </v>
      </c>
      <c r="C169" s="57" t="str">
        <f>Roster_Selection_Men!AH272</f>
        <v>8138-9941</v>
      </c>
      <c r="D169" s="57" t="str">
        <f>Roster_Selection_Men!AI272</f>
        <v>C J Williams</v>
      </c>
      <c r="E169" s="58"/>
      <c r="F169" s="1" t="str">
        <f>IF(ISERROR(Individual_Scores_Men_JV!E169), " ", IF(Individual_Scores_Men_JV!E169 = "Yes", "Yes", "  "))</f>
        <v xml:space="preserve">  </v>
      </c>
      <c r="G169" s="24" t="s">
        <v>29</v>
      </c>
      <c r="H169" s="24" t="s">
        <v>29</v>
      </c>
      <c r="I169" s="24" t="s">
        <v>29</v>
      </c>
      <c r="J169" s="24" t="s">
        <v>29</v>
      </c>
      <c r="K169" s="24" t="s">
        <v>29</v>
      </c>
      <c r="L169" s="24" t="s">
        <v>29</v>
      </c>
      <c r="M169" s="24" t="s">
        <v>29</v>
      </c>
      <c r="N169" s="24" t="s">
        <v>29</v>
      </c>
      <c r="O169" s="24" t="s">
        <v>29</v>
      </c>
      <c r="P169" s="24" t="s">
        <v>29</v>
      </c>
      <c r="Q169" s="24" t="s">
        <v>29</v>
      </c>
      <c r="R169" s="24" t="s">
        <v>29</v>
      </c>
      <c r="S169" s="24" t="s">
        <v>29</v>
      </c>
      <c r="T169" s="24" t="s">
        <v>29</v>
      </c>
      <c r="U169" s="24" t="s">
        <v>29</v>
      </c>
      <c r="V169" s="24" t="s">
        <v>29</v>
      </c>
      <c r="W169" s="24" t="s">
        <v>29</v>
      </c>
      <c r="X169" s="24" t="s">
        <v>29</v>
      </c>
      <c r="Y169" s="24" t="s">
        <v>29</v>
      </c>
      <c r="Z169" s="24" t="s">
        <v>29</v>
      </c>
      <c r="AA169" s="24" t="s">
        <v>29</v>
      </c>
      <c r="AB169" s="24" t="s">
        <v>29</v>
      </c>
      <c r="AC169" s="24" t="s">
        <v>29</v>
      </c>
      <c r="AD169" s="24" t="s">
        <v>29</v>
      </c>
      <c r="AE169" s="24" t="s">
        <v>29</v>
      </c>
      <c r="AF169" s="24" t="s">
        <v>29</v>
      </c>
      <c r="AG169" s="24" t="s">
        <v>29</v>
      </c>
      <c r="AH169" s="24" t="s">
        <v>29</v>
      </c>
      <c r="AI169" s="24" t="s">
        <v>29</v>
      </c>
      <c r="AJ169" s="24" t="s">
        <v>29</v>
      </c>
      <c r="AK169" s="24" t="s">
        <v>29</v>
      </c>
      <c r="AL169" s="24" t="s">
        <v>29</v>
      </c>
      <c r="AM169" s="24" t="s">
        <v>29</v>
      </c>
      <c r="AN169" s="24" t="s">
        <v>29</v>
      </c>
      <c r="AO169" s="24" t="s">
        <v>29</v>
      </c>
      <c r="AP169" s="24" t="s">
        <v>29</v>
      </c>
      <c r="AQ169" s="24" t="s">
        <v>29</v>
      </c>
      <c r="AR169" s="24" t="s">
        <v>29</v>
      </c>
      <c r="AS169" s="24" t="s">
        <v>29</v>
      </c>
      <c r="AT169" s="24" t="s">
        <v>29</v>
      </c>
      <c r="AU169" s="24" t="s">
        <v>29</v>
      </c>
      <c r="AV169" s="24" t="s">
        <v>29</v>
      </c>
      <c r="AW169" s="24" t="s">
        <v>29</v>
      </c>
      <c r="AX169" s="24" t="s">
        <v>29</v>
      </c>
      <c r="AY169" s="24" t="s">
        <v>29</v>
      </c>
      <c r="AZ169" s="24" t="s">
        <v>29</v>
      </c>
      <c r="BA169" s="24" t="s">
        <v>29</v>
      </c>
      <c r="BB169" s="24" t="s">
        <v>29</v>
      </c>
      <c r="BC169" s="24" t="s">
        <v>29</v>
      </c>
      <c r="BD169" s="24" t="s">
        <v>29</v>
      </c>
      <c r="BE169" s="24" t="s">
        <v>29</v>
      </c>
      <c r="BF169" s="24" t="s">
        <v>29</v>
      </c>
      <c r="BG169" s="24" t="s">
        <v>29</v>
      </c>
      <c r="BH169" s="24" t="s">
        <v>29</v>
      </c>
      <c r="BI169" s="24" t="s">
        <v>29</v>
      </c>
      <c r="BJ169" s="24" t="s">
        <v>29</v>
      </c>
      <c r="BK169" s="24" t="s">
        <v>29</v>
      </c>
      <c r="BL169" s="24" t="s">
        <v>29</v>
      </c>
      <c r="BM169" s="24" t="s">
        <v>29</v>
      </c>
      <c r="BN169" s="24" t="s">
        <v>29</v>
      </c>
      <c r="BO169" s="24" t="s">
        <v>29</v>
      </c>
      <c r="BP169" s="24" t="s">
        <v>29</v>
      </c>
      <c r="BQ169" s="24" t="s">
        <v>29</v>
      </c>
      <c r="BR169" s="24" t="s">
        <v>29</v>
      </c>
      <c r="BS169" s="24" t="s">
        <v>29</v>
      </c>
      <c r="BT169" s="24" t="s">
        <v>29</v>
      </c>
      <c r="BU169" s="24" t="s">
        <v>29</v>
      </c>
      <c r="BV169" s="24" t="s">
        <v>29</v>
      </c>
      <c r="BW169" s="24" t="s">
        <v>29</v>
      </c>
      <c r="BX169" s="24" t="s">
        <v>29</v>
      </c>
      <c r="BY169" s="24" t="s">
        <v>29</v>
      </c>
      <c r="BZ169" s="24" t="s">
        <v>29</v>
      </c>
      <c r="CA169" s="24" t="s">
        <v>29</v>
      </c>
      <c r="CB169" s="24" t="s">
        <v>29</v>
      </c>
    </row>
    <row r="170" spans="2:80" s="1" customFormat="1" ht="13.9" customHeight="1">
      <c r="B170" s="57" t="str">
        <f>Roster_Selection_Men!AF273&amp;" " &amp; "JV1 "</f>
        <v xml:space="preserve">Tennessee Wesleyan University JV1 </v>
      </c>
      <c r="C170" s="57" t="str">
        <f>Roster_Selection_Men!AH273</f>
        <v>11-33724</v>
      </c>
      <c r="D170" s="57" t="str">
        <f>Roster_Selection_Men!AI273</f>
        <v>Hunter Hardaway</v>
      </c>
      <c r="E170" s="58"/>
      <c r="F170" s="1" t="str">
        <f>IF(ISERROR(Individual_Scores_Men_JV!E170), " ", IF(Individual_Scores_Men_JV!E170 = "Yes", "Yes", "  "))</f>
        <v xml:space="preserve">  </v>
      </c>
      <c r="G170" s="24" t="s">
        <v>29</v>
      </c>
      <c r="H170" s="24" t="s">
        <v>29</v>
      </c>
      <c r="I170" s="24" t="s">
        <v>29</v>
      </c>
      <c r="J170" s="24" t="s">
        <v>29</v>
      </c>
      <c r="K170" s="24" t="s">
        <v>29</v>
      </c>
      <c r="L170" s="24" t="s">
        <v>29</v>
      </c>
      <c r="M170" s="24" t="s">
        <v>29</v>
      </c>
      <c r="N170" s="24" t="s">
        <v>29</v>
      </c>
      <c r="O170" s="24" t="s">
        <v>29</v>
      </c>
      <c r="P170" s="24" t="s">
        <v>29</v>
      </c>
      <c r="Q170" s="24" t="s">
        <v>29</v>
      </c>
      <c r="R170" s="24" t="s">
        <v>29</v>
      </c>
      <c r="S170" s="24" t="s">
        <v>29</v>
      </c>
      <c r="T170" s="24" t="s">
        <v>29</v>
      </c>
      <c r="U170" s="24" t="s">
        <v>29</v>
      </c>
      <c r="V170" s="24" t="s">
        <v>29</v>
      </c>
      <c r="W170" s="24" t="s">
        <v>29</v>
      </c>
      <c r="X170" s="24" t="s">
        <v>29</v>
      </c>
      <c r="Y170" s="24" t="s">
        <v>29</v>
      </c>
      <c r="Z170" s="24" t="s">
        <v>29</v>
      </c>
      <c r="AA170" s="24" t="s">
        <v>29</v>
      </c>
      <c r="AB170" s="24" t="s">
        <v>29</v>
      </c>
      <c r="AC170" s="24" t="s">
        <v>29</v>
      </c>
      <c r="AD170" s="24" t="s">
        <v>29</v>
      </c>
      <c r="AE170" s="24" t="s">
        <v>29</v>
      </c>
      <c r="AF170" s="24" t="s">
        <v>29</v>
      </c>
      <c r="AG170" s="24" t="s">
        <v>29</v>
      </c>
      <c r="AH170" s="24" t="s">
        <v>29</v>
      </c>
      <c r="AI170" s="24" t="s">
        <v>29</v>
      </c>
      <c r="AJ170" s="24" t="s">
        <v>29</v>
      </c>
      <c r="AK170" s="24" t="s">
        <v>29</v>
      </c>
      <c r="AL170" s="24" t="s">
        <v>29</v>
      </c>
      <c r="AM170" s="24" t="s">
        <v>29</v>
      </c>
      <c r="AN170" s="24" t="s">
        <v>29</v>
      </c>
      <c r="AO170" s="24" t="s">
        <v>29</v>
      </c>
      <c r="AP170" s="24" t="s">
        <v>29</v>
      </c>
      <c r="AQ170" s="24" t="s">
        <v>29</v>
      </c>
      <c r="AR170" s="24" t="s">
        <v>29</v>
      </c>
      <c r="AS170" s="24" t="s">
        <v>29</v>
      </c>
      <c r="AT170" s="24" t="s">
        <v>29</v>
      </c>
      <c r="AU170" s="24" t="s">
        <v>29</v>
      </c>
      <c r="AV170" s="24" t="s">
        <v>29</v>
      </c>
      <c r="AW170" s="24" t="s">
        <v>29</v>
      </c>
      <c r="AX170" s="24" t="s">
        <v>29</v>
      </c>
      <c r="AY170" s="24" t="s">
        <v>29</v>
      </c>
      <c r="AZ170" s="24" t="s">
        <v>29</v>
      </c>
      <c r="BA170" s="24" t="s">
        <v>29</v>
      </c>
      <c r="BB170" s="24" t="s">
        <v>29</v>
      </c>
      <c r="BC170" s="24" t="s">
        <v>29</v>
      </c>
      <c r="BD170" s="24" t="s">
        <v>29</v>
      </c>
      <c r="BE170" s="24" t="s">
        <v>29</v>
      </c>
      <c r="BF170" s="24" t="s">
        <v>29</v>
      </c>
      <c r="BG170" s="24" t="s">
        <v>29</v>
      </c>
      <c r="BH170" s="24" t="s">
        <v>29</v>
      </c>
      <c r="BI170" s="24" t="s">
        <v>29</v>
      </c>
      <c r="BJ170" s="24" t="s">
        <v>29</v>
      </c>
      <c r="BK170" s="24" t="s">
        <v>29</v>
      </c>
      <c r="BL170" s="24" t="s">
        <v>29</v>
      </c>
      <c r="BM170" s="24" t="s">
        <v>29</v>
      </c>
      <c r="BN170" s="24" t="s">
        <v>29</v>
      </c>
      <c r="BO170" s="24" t="s">
        <v>29</v>
      </c>
      <c r="BP170" s="24" t="s">
        <v>29</v>
      </c>
      <c r="BQ170" s="24" t="s">
        <v>29</v>
      </c>
      <c r="BR170" s="24" t="s">
        <v>29</v>
      </c>
      <c r="BS170" s="24" t="s">
        <v>29</v>
      </c>
      <c r="BT170" s="24" t="s">
        <v>29</v>
      </c>
      <c r="BU170" s="24" t="s">
        <v>29</v>
      </c>
      <c r="BV170" s="24" t="s">
        <v>29</v>
      </c>
      <c r="BW170" s="24" t="s">
        <v>29</v>
      </c>
      <c r="BX170" s="24" t="s">
        <v>29</v>
      </c>
      <c r="BY170" s="24" t="s">
        <v>29</v>
      </c>
      <c r="BZ170" s="24" t="s">
        <v>29</v>
      </c>
      <c r="CA170" s="24" t="s">
        <v>29</v>
      </c>
      <c r="CB170" s="24" t="s">
        <v>29</v>
      </c>
    </row>
    <row r="171" spans="2:80" s="1" customFormat="1" ht="13.9" customHeight="1">
      <c r="B171" s="57" t="str">
        <f>Roster_Selection_Men!AF274&amp;" " &amp; "JV1 "</f>
        <v xml:space="preserve">Tennessee Wesleyan University JV1 </v>
      </c>
      <c r="C171" s="57" t="str">
        <f>Roster_Selection_Men!AH274</f>
        <v>20-30841</v>
      </c>
      <c r="D171" s="57" t="str">
        <f>Roster_Selection_Men!AI274</f>
        <v>Kyle Blake</v>
      </c>
      <c r="E171" s="58"/>
      <c r="F171" s="1" t="str">
        <f>IF(ISERROR(Individual_Scores_Men_JV!E171), " ", IF(Individual_Scores_Men_JV!E171 = "Yes", "Yes", "  "))</f>
        <v xml:space="preserve">  </v>
      </c>
      <c r="G171" s="24" t="s">
        <v>29</v>
      </c>
      <c r="H171" s="24" t="s">
        <v>29</v>
      </c>
      <c r="I171" s="24" t="s">
        <v>29</v>
      </c>
      <c r="J171" s="24" t="s">
        <v>29</v>
      </c>
      <c r="K171" s="24" t="s">
        <v>29</v>
      </c>
      <c r="L171" s="24" t="s">
        <v>29</v>
      </c>
      <c r="M171" s="24" t="s">
        <v>29</v>
      </c>
      <c r="N171" s="24" t="s">
        <v>29</v>
      </c>
      <c r="O171" s="24" t="s">
        <v>29</v>
      </c>
      <c r="P171" s="24" t="s">
        <v>29</v>
      </c>
      <c r="Q171" s="24" t="s">
        <v>29</v>
      </c>
      <c r="R171" s="24" t="s">
        <v>29</v>
      </c>
      <c r="S171" s="24" t="s">
        <v>29</v>
      </c>
      <c r="T171" s="24" t="s">
        <v>29</v>
      </c>
      <c r="U171" s="24" t="s">
        <v>29</v>
      </c>
      <c r="V171" s="24" t="s">
        <v>29</v>
      </c>
      <c r="W171" s="24" t="s">
        <v>29</v>
      </c>
      <c r="X171" s="24" t="s">
        <v>29</v>
      </c>
      <c r="Y171" s="24" t="s">
        <v>29</v>
      </c>
      <c r="Z171" s="24" t="s">
        <v>29</v>
      </c>
      <c r="AA171" s="24" t="s">
        <v>29</v>
      </c>
      <c r="AB171" s="24" t="s">
        <v>29</v>
      </c>
      <c r="AC171" s="24" t="s">
        <v>29</v>
      </c>
      <c r="AD171" s="24" t="s">
        <v>29</v>
      </c>
      <c r="AE171" s="24" t="s">
        <v>29</v>
      </c>
      <c r="AF171" s="24" t="s">
        <v>29</v>
      </c>
      <c r="AG171" s="24" t="s">
        <v>29</v>
      </c>
      <c r="AH171" s="24" t="s">
        <v>29</v>
      </c>
      <c r="AI171" s="24" t="s">
        <v>29</v>
      </c>
      <c r="AJ171" s="24" t="s">
        <v>29</v>
      </c>
      <c r="AK171" s="24" t="s">
        <v>29</v>
      </c>
      <c r="AL171" s="24" t="s">
        <v>29</v>
      </c>
      <c r="AM171" s="24" t="s">
        <v>29</v>
      </c>
      <c r="AN171" s="24" t="s">
        <v>29</v>
      </c>
      <c r="AO171" s="24" t="s">
        <v>29</v>
      </c>
      <c r="AP171" s="24" t="s">
        <v>29</v>
      </c>
      <c r="AQ171" s="24" t="s">
        <v>29</v>
      </c>
      <c r="AR171" s="24" t="s">
        <v>29</v>
      </c>
      <c r="AS171" s="24" t="s">
        <v>29</v>
      </c>
      <c r="AT171" s="24" t="s">
        <v>29</v>
      </c>
      <c r="AU171" s="24" t="s">
        <v>29</v>
      </c>
      <c r="AV171" s="24" t="s">
        <v>29</v>
      </c>
      <c r="AW171" s="24" t="s">
        <v>29</v>
      </c>
      <c r="AX171" s="24" t="s">
        <v>29</v>
      </c>
      <c r="AY171" s="24" t="s">
        <v>29</v>
      </c>
      <c r="AZ171" s="24" t="s">
        <v>29</v>
      </c>
      <c r="BA171" s="24" t="s">
        <v>29</v>
      </c>
      <c r="BB171" s="24" t="s">
        <v>29</v>
      </c>
      <c r="BC171" s="24" t="s">
        <v>29</v>
      </c>
      <c r="BD171" s="24" t="s">
        <v>29</v>
      </c>
      <c r="BE171" s="24" t="s">
        <v>29</v>
      </c>
      <c r="BF171" s="24" t="s">
        <v>29</v>
      </c>
      <c r="BG171" s="24" t="s">
        <v>29</v>
      </c>
      <c r="BH171" s="24" t="s">
        <v>29</v>
      </c>
      <c r="BI171" s="24" t="s">
        <v>29</v>
      </c>
      <c r="BJ171" s="24" t="s">
        <v>29</v>
      </c>
      <c r="BK171" s="24" t="s">
        <v>29</v>
      </c>
      <c r="BL171" s="24" t="s">
        <v>29</v>
      </c>
      <c r="BM171" s="24" t="s">
        <v>29</v>
      </c>
      <c r="BN171" s="24" t="s">
        <v>29</v>
      </c>
      <c r="BO171" s="24" t="s">
        <v>29</v>
      </c>
      <c r="BP171" s="24" t="s">
        <v>29</v>
      </c>
      <c r="BQ171" s="24" t="s">
        <v>29</v>
      </c>
      <c r="BR171" s="24" t="s">
        <v>29</v>
      </c>
      <c r="BS171" s="24" t="s">
        <v>29</v>
      </c>
      <c r="BT171" s="24" t="s">
        <v>29</v>
      </c>
      <c r="BU171" s="24" t="s">
        <v>29</v>
      </c>
      <c r="BV171" s="24" t="s">
        <v>29</v>
      </c>
      <c r="BW171" s="24" t="s">
        <v>29</v>
      </c>
      <c r="BX171" s="24" t="s">
        <v>29</v>
      </c>
      <c r="BY171" s="24" t="s">
        <v>29</v>
      </c>
      <c r="BZ171" s="24" t="s">
        <v>29</v>
      </c>
      <c r="CA171" s="24" t="s">
        <v>29</v>
      </c>
      <c r="CB171" s="24" t="s">
        <v>29</v>
      </c>
    </row>
    <row r="172" spans="2:80" s="1" customFormat="1" ht="13.9" customHeight="1">
      <c r="B172" s="57" t="str">
        <f>Roster_Selection_Men!AF275&amp;" " &amp; "JV1 "</f>
        <v xml:space="preserve">Tennessee Wesleyan University JV1 </v>
      </c>
      <c r="C172" s="57" t="str">
        <f>Roster_Selection_Men!AH275</f>
        <v>17-52336</v>
      </c>
      <c r="D172" s="57" t="str">
        <f>Roster_Selection_Men!AI275</f>
        <v>Spencer Foutz</v>
      </c>
      <c r="E172" s="58"/>
      <c r="F172" s="1" t="str">
        <f>IF(ISERROR(Individual_Scores_Men_JV!E172), " ", IF(Individual_Scores_Men_JV!E172 = "Yes", "Yes", "  "))</f>
        <v xml:space="preserve">  </v>
      </c>
      <c r="G172" s="24" t="s">
        <v>29</v>
      </c>
      <c r="H172" s="24" t="s">
        <v>29</v>
      </c>
      <c r="I172" s="24" t="s">
        <v>29</v>
      </c>
      <c r="J172" s="24" t="s">
        <v>29</v>
      </c>
      <c r="K172" s="24" t="s">
        <v>29</v>
      </c>
      <c r="L172" s="24" t="s">
        <v>29</v>
      </c>
      <c r="M172" s="24" t="s">
        <v>29</v>
      </c>
      <c r="N172" s="24" t="s">
        <v>29</v>
      </c>
      <c r="O172" s="24" t="s">
        <v>29</v>
      </c>
      <c r="P172" s="24" t="s">
        <v>29</v>
      </c>
      <c r="Q172" s="24" t="s">
        <v>29</v>
      </c>
      <c r="R172" s="24" t="s">
        <v>29</v>
      </c>
      <c r="S172" s="24" t="s">
        <v>29</v>
      </c>
      <c r="T172" s="24" t="s">
        <v>29</v>
      </c>
      <c r="U172" s="24" t="s">
        <v>29</v>
      </c>
      <c r="V172" s="24" t="s">
        <v>29</v>
      </c>
      <c r="W172" s="24" t="s">
        <v>29</v>
      </c>
      <c r="X172" s="24" t="s">
        <v>29</v>
      </c>
      <c r="Y172" s="24" t="s">
        <v>29</v>
      </c>
      <c r="Z172" s="24" t="s">
        <v>29</v>
      </c>
      <c r="AA172" s="24" t="s">
        <v>29</v>
      </c>
      <c r="AB172" s="24" t="s">
        <v>29</v>
      </c>
      <c r="AC172" s="24" t="s">
        <v>29</v>
      </c>
      <c r="AD172" s="24" t="s">
        <v>29</v>
      </c>
      <c r="AE172" s="24" t="s">
        <v>29</v>
      </c>
      <c r="AF172" s="24" t="s">
        <v>29</v>
      </c>
      <c r="AG172" s="24" t="s">
        <v>29</v>
      </c>
      <c r="AH172" s="24" t="s">
        <v>29</v>
      </c>
      <c r="AI172" s="24" t="s">
        <v>29</v>
      </c>
      <c r="AJ172" s="24" t="s">
        <v>29</v>
      </c>
      <c r="AK172" s="24" t="s">
        <v>29</v>
      </c>
      <c r="AL172" s="24" t="s">
        <v>29</v>
      </c>
      <c r="AM172" s="24" t="s">
        <v>29</v>
      </c>
      <c r="AN172" s="24" t="s">
        <v>29</v>
      </c>
      <c r="AO172" s="24" t="s">
        <v>29</v>
      </c>
      <c r="AP172" s="24" t="s">
        <v>29</v>
      </c>
      <c r="AQ172" s="24" t="s">
        <v>29</v>
      </c>
      <c r="AR172" s="24" t="s">
        <v>29</v>
      </c>
      <c r="AS172" s="24" t="s">
        <v>29</v>
      </c>
      <c r="AT172" s="24" t="s">
        <v>29</v>
      </c>
      <c r="AU172" s="24" t="s">
        <v>29</v>
      </c>
      <c r="AV172" s="24" t="s">
        <v>29</v>
      </c>
      <c r="AW172" s="24" t="s">
        <v>29</v>
      </c>
      <c r="AX172" s="24" t="s">
        <v>29</v>
      </c>
      <c r="AY172" s="24" t="s">
        <v>29</v>
      </c>
      <c r="AZ172" s="24" t="s">
        <v>29</v>
      </c>
      <c r="BA172" s="24" t="s">
        <v>29</v>
      </c>
      <c r="BB172" s="24" t="s">
        <v>29</v>
      </c>
      <c r="BC172" s="24" t="s">
        <v>29</v>
      </c>
      <c r="BD172" s="24" t="s">
        <v>29</v>
      </c>
      <c r="BE172" s="24" t="s">
        <v>29</v>
      </c>
      <c r="BF172" s="24" t="s">
        <v>29</v>
      </c>
      <c r="BG172" s="24" t="s">
        <v>29</v>
      </c>
      <c r="BH172" s="24" t="s">
        <v>29</v>
      </c>
      <c r="BI172" s="24" t="s">
        <v>29</v>
      </c>
      <c r="BJ172" s="24" t="s">
        <v>29</v>
      </c>
      <c r="BK172" s="24" t="s">
        <v>29</v>
      </c>
      <c r="BL172" s="24" t="s">
        <v>29</v>
      </c>
      <c r="BM172" s="24" t="s">
        <v>29</v>
      </c>
      <c r="BN172" s="24" t="s">
        <v>29</v>
      </c>
      <c r="BO172" s="24" t="s">
        <v>29</v>
      </c>
      <c r="BP172" s="24" t="s">
        <v>29</v>
      </c>
      <c r="BQ172" s="24" t="s">
        <v>29</v>
      </c>
      <c r="BR172" s="24" t="s">
        <v>29</v>
      </c>
      <c r="BS172" s="24" t="s">
        <v>29</v>
      </c>
      <c r="BT172" s="24" t="s">
        <v>29</v>
      </c>
      <c r="BU172" s="24" t="s">
        <v>29</v>
      </c>
      <c r="BV172" s="24" t="s">
        <v>29</v>
      </c>
      <c r="BW172" s="24" t="s">
        <v>29</v>
      </c>
      <c r="BX172" s="24" t="s">
        <v>29</v>
      </c>
      <c r="BY172" s="24" t="s">
        <v>29</v>
      </c>
      <c r="BZ172" s="24" t="s">
        <v>29</v>
      </c>
      <c r="CA172" s="24" t="s">
        <v>29</v>
      </c>
      <c r="CB172" s="24" t="s">
        <v>29</v>
      </c>
    </row>
    <row r="173" spans="2:80" s="1" customFormat="1" ht="13.9" customHeight="1">
      <c r="B173" s="57" t="str">
        <f>Roster_Selection_Men!AF276&amp;" " &amp; "JV1 "</f>
        <v xml:space="preserve"> JV1 </v>
      </c>
      <c r="C173" s="57" t="str">
        <f>Roster_Selection_Men!AH276</f>
        <v/>
      </c>
      <c r="D173" s="57" t="str">
        <f>Roster_Selection_Men!AI276</f>
        <v/>
      </c>
      <c r="E173" s="58"/>
      <c r="F173" s="1" t="str">
        <f>IF(ISERROR(Individual_Scores_Men_JV!E173), " ", IF(Individual_Scores_Men_JV!E173 = "Yes", "Yes", "  "))</f>
        <v xml:space="preserve">  </v>
      </c>
      <c r="G173" s="24" t="s">
        <v>29</v>
      </c>
      <c r="H173" s="24" t="s">
        <v>29</v>
      </c>
      <c r="I173" s="24" t="s">
        <v>29</v>
      </c>
      <c r="J173" s="24" t="s">
        <v>29</v>
      </c>
      <c r="K173" s="24" t="s">
        <v>29</v>
      </c>
      <c r="L173" s="24" t="s">
        <v>29</v>
      </c>
      <c r="M173" s="24" t="s">
        <v>29</v>
      </c>
      <c r="N173" s="24" t="s">
        <v>29</v>
      </c>
      <c r="O173" s="24" t="s">
        <v>29</v>
      </c>
      <c r="P173" s="24" t="s">
        <v>29</v>
      </c>
      <c r="Q173" s="24" t="s">
        <v>29</v>
      </c>
      <c r="R173" s="24" t="s">
        <v>29</v>
      </c>
      <c r="S173" s="24" t="s">
        <v>29</v>
      </c>
      <c r="T173" s="24" t="s">
        <v>29</v>
      </c>
      <c r="U173" s="24" t="s">
        <v>29</v>
      </c>
      <c r="V173" s="24" t="s">
        <v>29</v>
      </c>
      <c r="W173" s="24" t="s">
        <v>29</v>
      </c>
      <c r="X173" s="24" t="s">
        <v>29</v>
      </c>
      <c r="Y173" s="24" t="s">
        <v>29</v>
      </c>
      <c r="Z173" s="24" t="s">
        <v>29</v>
      </c>
      <c r="AA173" s="24" t="s">
        <v>29</v>
      </c>
      <c r="AB173" s="24" t="s">
        <v>29</v>
      </c>
      <c r="AC173" s="24" t="s">
        <v>29</v>
      </c>
      <c r="AD173" s="24" t="s">
        <v>29</v>
      </c>
      <c r="AE173" s="24" t="s">
        <v>29</v>
      </c>
      <c r="AF173" s="24" t="s">
        <v>29</v>
      </c>
      <c r="AG173" s="24" t="s">
        <v>29</v>
      </c>
      <c r="AH173" s="24" t="s">
        <v>29</v>
      </c>
      <c r="AI173" s="24" t="s">
        <v>29</v>
      </c>
      <c r="AJ173" s="24" t="s">
        <v>29</v>
      </c>
      <c r="AK173" s="24" t="s">
        <v>29</v>
      </c>
      <c r="AL173" s="24" t="s">
        <v>29</v>
      </c>
      <c r="AM173" s="24" t="s">
        <v>29</v>
      </c>
      <c r="AN173" s="24" t="s">
        <v>29</v>
      </c>
      <c r="AO173" s="24" t="s">
        <v>29</v>
      </c>
      <c r="AP173" s="24" t="s">
        <v>29</v>
      </c>
      <c r="AQ173" s="24" t="s">
        <v>29</v>
      </c>
      <c r="AR173" s="24" t="s">
        <v>29</v>
      </c>
      <c r="AS173" s="24" t="s">
        <v>29</v>
      </c>
      <c r="AT173" s="24" t="s">
        <v>29</v>
      </c>
      <c r="AU173" s="24" t="s">
        <v>29</v>
      </c>
      <c r="AV173" s="24" t="s">
        <v>29</v>
      </c>
      <c r="AW173" s="24" t="s">
        <v>29</v>
      </c>
      <c r="AX173" s="24" t="s">
        <v>29</v>
      </c>
      <c r="AY173" s="24" t="s">
        <v>29</v>
      </c>
      <c r="AZ173" s="24" t="s">
        <v>29</v>
      </c>
      <c r="BA173" s="24" t="s">
        <v>29</v>
      </c>
      <c r="BB173" s="24" t="s">
        <v>29</v>
      </c>
      <c r="BC173" s="24" t="s">
        <v>29</v>
      </c>
      <c r="BD173" s="24" t="s">
        <v>29</v>
      </c>
      <c r="BE173" s="24" t="s">
        <v>29</v>
      </c>
      <c r="BF173" s="24" t="s">
        <v>29</v>
      </c>
      <c r="BG173" s="24" t="s">
        <v>29</v>
      </c>
      <c r="BH173" s="24" t="s">
        <v>29</v>
      </c>
      <c r="BI173" s="24" t="s">
        <v>29</v>
      </c>
      <c r="BJ173" s="24" t="s">
        <v>29</v>
      </c>
      <c r="BK173" s="24" t="s">
        <v>29</v>
      </c>
      <c r="BL173" s="24" t="s">
        <v>29</v>
      </c>
      <c r="BM173" s="24" t="s">
        <v>29</v>
      </c>
      <c r="BN173" s="24" t="s">
        <v>29</v>
      </c>
      <c r="BO173" s="24" t="s">
        <v>29</v>
      </c>
      <c r="BP173" s="24" t="s">
        <v>29</v>
      </c>
      <c r="BQ173" s="24" t="s">
        <v>29</v>
      </c>
      <c r="BR173" s="24" t="s">
        <v>29</v>
      </c>
      <c r="BS173" s="24" t="s">
        <v>29</v>
      </c>
      <c r="BT173" s="24" t="s">
        <v>29</v>
      </c>
      <c r="BU173" s="24" t="s">
        <v>29</v>
      </c>
      <c r="BV173" s="24" t="s">
        <v>29</v>
      </c>
      <c r="BW173" s="24" t="s">
        <v>29</v>
      </c>
      <c r="BX173" s="24" t="s">
        <v>29</v>
      </c>
      <c r="BY173" s="24" t="s">
        <v>29</v>
      </c>
      <c r="BZ173" s="24" t="s">
        <v>29</v>
      </c>
      <c r="CA173" s="24" t="s">
        <v>29</v>
      </c>
      <c r="CB173" s="24" t="s">
        <v>29</v>
      </c>
    </row>
    <row r="174" spans="2:80" s="1" customFormat="1" ht="13.9" customHeight="1">
      <c r="B174" s="57" t="str">
        <f>Roster_Selection_Men!AF277&amp;" " &amp; "JV1 "</f>
        <v xml:space="preserve"> JV1 </v>
      </c>
      <c r="C174" s="57" t="str">
        <f>Roster_Selection_Men!AH277</f>
        <v/>
      </c>
      <c r="D174" s="57" t="str">
        <f>Roster_Selection_Men!AI277</f>
        <v/>
      </c>
      <c r="E174" s="58"/>
      <c r="F174" s="1" t="str">
        <f>IF(ISERROR(Individual_Scores_Men_JV!E174), " ", IF(Individual_Scores_Men_JV!E174 = "Yes", "Yes", "  "))</f>
        <v xml:space="preserve">  </v>
      </c>
      <c r="G174" s="24" t="s">
        <v>29</v>
      </c>
      <c r="H174" s="24" t="s">
        <v>29</v>
      </c>
      <c r="I174" s="24" t="s">
        <v>29</v>
      </c>
      <c r="J174" s="24" t="s">
        <v>29</v>
      </c>
      <c r="K174" s="24" t="s">
        <v>29</v>
      </c>
      <c r="L174" s="24" t="s">
        <v>29</v>
      </c>
      <c r="M174" s="24" t="s">
        <v>29</v>
      </c>
      <c r="N174" s="24" t="s">
        <v>29</v>
      </c>
      <c r="O174" s="24" t="s">
        <v>29</v>
      </c>
      <c r="P174" s="24" t="s">
        <v>29</v>
      </c>
      <c r="Q174" s="24" t="s">
        <v>29</v>
      </c>
      <c r="R174" s="24" t="s">
        <v>29</v>
      </c>
      <c r="S174" s="24" t="s">
        <v>29</v>
      </c>
      <c r="T174" s="24" t="s">
        <v>29</v>
      </c>
      <c r="U174" s="24" t="s">
        <v>29</v>
      </c>
      <c r="V174" s="24" t="s">
        <v>29</v>
      </c>
      <c r="W174" s="24" t="s">
        <v>29</v>
      </c>
      <c r="X174" s="24" t="s">
        <v>29</v>
      </c>
      <c r="Y174" s="24" t="s">
        <v>29</v>
      </c>
      <c r="Z174" s="24" t="s">
        <v>29</v>
      </c>
      <c r="AA174" s="24" t="s">
        <v>29</v>
      </c>
      <c r="AB174" s="24" t="s">
        <v>29</v>
      </c>
      <c r="AC174" s="24" t="s">
        <v>29</v>
      </c>
      <c r="AD174" s="24" t="s">
        <v>29</v>
      </c>
      <c r="AE174" s="24" t="s">
        <v>29</v>
      </c>
      <c r="AF174" s="24" t="s">
        <v>29</v>
      </c>
      <c r="AG174" s="24" t="s">
        <v>29</v>
      </c>
      <c r="AH174" s="24" t="s">
        <v>29</v>
      </c>
      <c r="AI174" s="24" t="s">
        <v>29</v>
      </c>
      <c r="AJ174" s="24" t="s">
        <v>29</v>
      </c>
      <c r="AK174" s="24" t="s">
        <v>29</v>
      </c>
      <c r="AL174" s="24" t="s">
        <v>29</v>
      </c>
      <c r="AM174" s="24" t="s">
        <v>29</v>
      </c>
      <c r="AN174" s="24" t="s">
        <v>29</v>
      </c>
      <c r="AO174" s="24" t="s">
        <v>29</v>
      </c>
      <c r="AP174" s="24" t="s">
        <v>29</v>
      </c>
      <c r="AQ174" s="24" t="s">
        <v>29</v>
      </c>
      <c r="AR174" s="24" t="s">
        <v>29</v>
      </c>
      <c r="AS174" s="24" t="s">
        <v>29</v>
      </c>
      <c r="AT174" s="24" t="s">
        <v>29</v>
      </c>
      <c r="AU174" s="24" t="s">
        <v>29</v>
      </c>
      <c r="AV174" s="24" t="s">
        <v>29</v>
      </c>
      <c r="AW174" s="24" t="s">
        <v>29</v>
      </c>
      <c r="AX174" s="24" t="s">
        <v>29</v>
      </c>
      <c r="AY174" s="24" t="s">
        <v>29</v>
      </c>
      <c r="AZ174" s="24" t="s">
        <v>29</v>
      </c>
      <c r="BA174" s="24" t="s">
        <v>29</v>
      </c>
      <c r="BB174" s="24" t="s">
        <v>29</v>
      </c>
      <c r="BC174" s="24" t="s">
        <v>29</v>
      </c>
      <c r="BD174" s="24" t="s">
        <v>29</v>
      </c>
      <c r="BE174" s="24" t="s">
        <v>29</v>
      </c>
      <c r="BF174" s="24" t="s">
        <v>29</v>
      </c>
      <c r="BG174" s="24" t="s">
        <v>29</v>
      </c>
      <c r="BH174" s="24" t="s">
        <v>29</v>
      </c>
      <c r="BI174" s="24" t="s">
        <v>29</v>
      </c>
      <c r="BJ174" s="24" t="s">
        <v>29</v>
      </c>
      <c r="BK174" s="24" t="s">
        <v>29</v>
      </c>
      <c r="BL174" s="24" t="s">
        <v>29</v>
      </c>
      <c r="BM174" s="24" t="s">
        <v>29</v>
      </c>
      <c r="BN174" s="24" t="s">
        <v>29</v>
      </c>
      <c r="BO174" s="24" t="s">
        <v>29</v>
      </c>
      <c r="BP174" s="24" t="s">
        <v>29</v>
      </c>
      <c r="BQ174" s="24" t="s">
        <v>29</v>
      </c>
      <c r="BR174" s="24" t="s">
        <v>29</v>
      </c>
      <c r="BS174" s="24" t="s">
        <v>29</v>
      </c>
      <c r="BT174" s="24" t="s">
        <v>29</v>
      </c>
      <c r="BU174" s="24" t="s">
        <v>29</v>
      </c>
      <c r="BV174" s="24" t="s">
        <v>29</v>
      </c>
      <c r="BW174" s="24" t="s">
        <v>29</v>
      </c>
      <c r="BX174" s="24" t="s">
        <v>29</v>
      </c>
      <c r="BY174" s="24" t="s">
        <v>29</v>
      </c>
      <c r="BZ174" s="24" t="s">
        <v>29</v>
      </c>
      <c r="CA174" s="24" t="s">
        <v>29</v>
      </c>
      <c r="CB174" s="24" t="s">
        <v>29</v>
      </c>
    </row>
    <row r="175" spans="2:80" s="1" customFormat="1" ht="13.9" customHeight="1">
      <c r="B175" s="57" t="str">
        <f>Roster_Selection_Men!AF278&amp;" " &amp; "JV1 "</f>
        <v xml:space="preserve"> JV1 </v>
      </c>
      <c r="C175" s="57" t="str">
        <f>Roster_Selection_Men!AH278</f>
        <v/>
      </c>
      <c r="D175" s="57" t="str">
        <f>Roster_Selection_Men!AI278</f>
        <v/>
      </c>
      <c r="E175" s="58"/>
      <c r="F175" s="1" t="str">
        <f>IF(ISERROR(Individual_Scores_Men_JV!E175), " ", IF(Individual_Scores_Men_JV!E175 = "Yes", "Yes", "  "))</f>
        <v xml:space="preserve">  </v>
      </c>
      <c r="G175" s="24" t="s">
        <v>29</v>
      </c>
      <c r="H175" s="24" t="s">
        <v>29</v>
      </c>
      <c r="I175" s="24" t="s">
        <v>29</v>
      </c>
      <c r="J175" s="24" t="s">
        <v>29</v>
      </c>
      <c r="K175" s="24" t="s">
        <v>29</v>
      </c>
      <c r="L175" s="24" t="s">
        <v>29</v>
      </c>
      <c r="M175" s="24" t="s">
        <v>29</v>
      </c>
      <c r="N175" s="24" t="s">
        <v>29</v>
      </c>
      <c r="O175" s="24" t="s">
        <v>29</v>
      </c>
      <c r="P175" s="24" t="s">
        <v>29</v>
      </c>
      <c r="Q175" s="24" t="s">
        <v>29</v>
      </c>
      <c r="R175" s="24" t="s">
        <v>29</v>
      </c>
      <c r="S175" s="24" t="s">
        <v>29</v>
      </c>
      <c r="T175" s="24" t="s">
        <v>29</v>
      </c>
      <c r="U175" s="24" t="s">
        <v>29</v>
      </c>
      <c r="V175" s="24" t="s">
        <v>29</v>
      </c>
      <c r="W175" s="24" t="s">
        <v>29</v>
      </c>
      <c r="X175" s="24" t="s">
        <v>29</v>
      </c>
      <c r="Y175" s="24" t="s">
        <v>29</v>
      </c>
      <c r="Z175" s="24" t="s">
        <v>29</v>
      </c>
      <c r="AA175" s="24" t="s">
        <v>29</v>
      </c>
      <c r="AB175" s="24" t="s">
        <v>29</v>
      </c>
      <c r="AC175" s="24" t="s">
        <v>29</v>
      </c>
      <c r="AD175" s="24" t="s">
        <v>29</v>
      </c>
      <c r="AE175" s="24" t="s">
        <v>29</v>
      </c>
      <c r="AF175" s="24" t="s">
        <v>29</v>
      </c>
      <c r="AG175" s="24" t="s">
        <v>29</v>
      </c>
      <c r="AH175" s="24" t="s">
        <v>29</v>
      </c>
      <c r="AI175" s="24" t="s">
        <v>29</v>
      </c>
      <c r="AJ175" s="24" t="s">
        <v>29</v>
      </c>
      <c r="AK175" s="24" t="s">
        <v>29</v>
      </c>
      <c r="AL175" s="24" t="s">
        <v>29</v>
      </c>
      <c r="AM175" s="24" t="s">
        <v>29</v>
      </c>
      <c r="AN175" s="24" t="s">
        <v>29</v>
      </c>
      <c r="AO175" s="24" t="s">
        <v>29</v>
      </c>
      <c r="AP175" s="24" t="s">
        <v>29</v>
      </c>
      <c r="AQ175" s="24" t="s">
        <v>29</v>
      </c>
      <c r="AR175" s="24" t="s">
        <v>29</v>
      </c>
      <c r="AS175" s="24" t="s">
        <v>29</v>
      </c>
      <c r="AT175" s="24" t="s">
        <v>29</v>
      </c>
      <c r="AU175" s="24" t="s">
        <v>29</v>
      </c>
      <c r="AV175" s="24" t="s">
        <v>29</v>
      </c>
      <c r="AW175" s="24" t="s">
        <v>29</v>
      </c>
      <c r="AX175" s="24" t="s">
        <v>29</v>
      </c>
      <c r="AY175" s="24" t="s">
        <v>29</v>
      </c>
      <c r="AZ175" s="24" t="s">
        <v>29</v>
      </c>
      <c r="BA175" s="24" t="s">
        <v>29</v>
      </c>
      <c r="BB175" s="24" t="s">
        <v>29</v>
      </c>
      <c r="BC175" s="24" t="s">
        <v>29</v>
      </c>
      <c r="BD175" s="24" t="s">
        <v>29</v>
      </c>
      <c r="BE175" s="24" t="s">
        <v>29</v>
      </c>
      <c r="BF175" s="24" t="s">
        <v>29</v>
      </c>
      <c r="BG175" s="24" t="s">
        <v>29</v>
      </c>
      <c r="BH175" s="24" t="s">
        <v>29</v>
      </c>
      <c r="BI175" s="24" t="s">
        <v>29</v>
      </c>
      <c r="BJ175" s="24" t="s">
        <v>29</v>
      </c>
      <c r="BK175" s="24" t="s">
        <v>29</v>
      </c>
      <c r="BL175" s="24" t="s">
        <v>29</v>
      </c>
      <c r="BM175" s="24" t="s">
        <v>29</v>
      </c>
      <c r="BN175" s="24" t="s">
        <v>29</v>
      </c>
      <c r="BO175" s="24" t="s">
        <v>29</v>
      </c>
      <c r="BP175" s="24" t="s">
        <v>29</v>
      </c>
      <c r="BQ175" s="24" t="s">
        <v>29</v>
      </c>
      <c r="BR175" s="24" t="s">
        <v>29</v>
      </c>
      <c r="BS175" s="24" t="s">
        <v>29</v>
      </c>
      <c r="BT175" s="24" t="s">
        <v>29</v>
      </c>
      <c r="BU175" s="24" t="s">
        <v>29</v>
      </c>
      <c r="BV175" s="24" t="s">
        <v>29</v>
      </c>
      <c r="BW175" s="24" t="s">
        <v>29</v>
      </c>
      <c r="BX175" s="24" t="s">
        <v>29</v>
      </c>
      <c r="BY175" s="24" t="s">
        <v>29</v>
      </c>
      <c r="BZ175" s="24" t="s">
        <v>29</v>
      </c>
      <c r="CA175" s="24" t="s">
        <v>29</v>
      </c>
      <c r="CB175" s="24" t="s">
        <v>29</v>
      </c>
    </row>
    <row r="176" spans="2:80" s="1" customFormat="1" ht="13.9" customHeight="1">
      <c r="B176" s="57" t="s">
        <v>792</v>
      </c>
      <c r="C176" s="59" t="str">
        <f>Individual_Scores_Men_JV!C176</f>
        <v/>
      </c>
      <c r="D176" s="60" t="str">
        <f>Individual_Scores_Men_JV!D176</f>
        <v/>
      </c>
      <c r="E176" s="58"/>
      <c r="F176" s="13"/>
      <c r="G176" s="24" t="s">
        <v>29</v>
      </c>
      <c r="H176" s="24" t="s">
        <v>29</v>
      </c>
      <c r="I176" s="24" t="s">
        <v>29</v>
      </c>
      <c r="J176" s="24" t="s">
        <v>29</v>
      </c>
      <c r="K176" s="24" t="s">
        <v>29</v>
      </c>
      <c r="L176" s="24" t="s">
        <v>29</v>
      </c>
      <c r="M176" s="24" t="s">
        <v>29</v>
      </c>
      <c r="N176" s="24" t="s">
        <v>29</v>
      </c>
      <c r="O176" s="24" t="s">
        <v>29</v>
      </c>
      <c r="P176" s="24" t="s">
        <v>29</v>
      </c>
      <c r="Q176" s="24" t="s">
        <v>29</v>
      </c>
      <c r="R176" s="24" t="s">
        <v>29</v>
      </c>
      <c r="S176" s="24" t="s">
        <v>29</v>
      </c>
      <c r="T176" s="24" t="s">
        <v>29</v>
      </c>
      <c r="U176" s="24" t="s">
        <v>29</v>
      </c>
      <c r="V176" s="24" t="s">
        <v>29</v>
      </c>
      <c r="W176" s="24" t="s">
        <v>29</v>
      </c>
      <c r="X176" s="24" t="s">
        <v>29</v>
      </c>
      <c r="Y176" s="24" t="s">
        <v>29</v>
      </c>
      <c r="Z176" s="24" t="s">
        <v>29</v>
      </c>
      <c r="AA176" s="24" t="s">
        <v>29</v>
      </c>
      <c r="AB176" s="24" t="s">
        <v>29</v>
      </c>
      <c r="AC176" s="24" t="s">
        <v>29</v>
      </c>
      <c r="AD176" s="24" t="s">
        <v>29</v>
      </c>
      <c r="AE176" s="24" t="s">
        <v>29</v>
      </c>
      <c r="AF176" s="24" t="s">
        <v>29</v>
      </c>
      <c r="AG176" s="24" t="s">
        <v>29</v>
      </c>
      <c r="AH176" s="24" t="s">
        <v>29</v>
      </c>
      <c r="AI176" s="24" t="s">
        <v>29</v>
      </c>
      <c r="AJ176" s="24" t="s">
        <v>29</v>
      </c>
      <c r="AK176" s="24" t="s">
        <v>29</v>
      </c>
      <c r="AL176" s="24" t="s">
        <v>29</v>
      </c>
      <c r="AM176" s="24" t="s">
        <v>29</v>
      </c>
      <c r="AN176" s="24" t="s">
        <v>29</v>
      </c>
      <c r="AO176" s="24" t="s">
        <v>29</v>
      </c>
      <c r="AP176" s="24" t="s">
        <v>29</v>
      </c>
      <c r="AQ176" s="24" t="s">
        <v>29</v>
      </c>
      <c r="AR176" s="24" t="s">
        <v>29</v>
      </c>
      <c r="AS176" s="24" t="s">
        <v>29</v>
      </c>
      <c r="AT176" s="24" t="s">
        <v>29</v>
      </c>
      <c r="AU176" s="24" t="s">
        <v>29</v>
      </c>
      <c r="AV176" s="24" t="s">
        <v>29</v>
      </c>
      <c r="AW176" s="24" t="s">
        <v>29</v>
      </c>
      <c r="AX176" s="24" t="s">
        <v>29</v>
      </c>
      <c r="AY176" s="24" t="s">
        <v>29</v>
      </c>
      <c r="AZ176" s="24" t="s">
        <v>29</v>
      </c>
      <c r="BA176" s="24" t="s">
        <v>29</v>
      </c>
      <c r="BB176" s="24" t="s">
        <v>29</v>
      </c>
      <c r="BC176" s="24" t="s">
        <v>29</v>
      </c>
      <c r="BD176" s="24" t="s">
        <v>29</v>
      </c>
      <c r="BE176" s="24" t="s">
        <v>29</v>
      </c>
      <c r="BF176" s="24" t="s">
        <v>29</v>
      </c>
      <c r="BG176" s="24" t="s">
        <v>29</v>
      </c>
      <c r="BH176" s="24" t="s">
        <v>29</v>
      </c>
      <c r="BI176" s="24" t="s">
        <v>29</v>
      </c>
      <c r="BJ176" s="24" t="s">
        <v>29</v>
      </c>
      <c r="BK176" s="24" t="s">
        <v>29</v>
      </c>
      <c r="BL176" s="24" t="s">
        <v>29</v>
      </c>
      <c r="BM176" s="24" t="s">
        <v>29</v>
      </c>
      <c r="BN176" s="24" t="s">
        <v>29</v>
      </c>
      <c r="BO176" s="24" t="s">
        <v>29</v>
      </c>
      <c r="BP176" s="24" t="s">
        <v>29</v>
      </c>
      <c r="BQ176" s="24" t="s">
        <v>29</v>
      </c>
      <c r="BR176" s="24" t="s">
        <v>29</v>
      </c>
      <c r="BS176" s="24" t="s">
        <v>29</v>
      </c>
      <c r="BT176" s="24" t="s">
        <v>29</v>
      </c>
      <c r="BU176" s="24" t="s">
        <v>29</v>
      </c>
      <c r="BV176" s="24" t="s">
        <v>29</v>
      </c>
      <c r="BW176" s="24" t="s">
        <v>29</v>
      </c>
      <c r="BX176" s="24" t="s">
        <v>29</v>
      </c>
      <c r="BY176" s="24" t="s">
        <v>29</v>
      </c>
      <c r="BZ176" s="24" t="s">
        <v>29</v>
      </c>
      <c r="CA176" s="24" t="s">
        <v>29</v>
      </c>
      <c r="CB176" s="24" t="s">
        <v>29</v>
      </c>
    </row>
    <row r="177" spans="2:80" s="1" customFormat="1" ht="13.9" customHeight="1">
      <c r="B177" s="57" t="s">
        <v>792</v>
      </c>
      <c r="C177" s="59" t="str">
        <f>Individual_Scores_Men_JV!C177</f>
        <v/>
      </c>
      <c r="D177" s="60" t="str">
        <f>Individual_Scores_Men_JV!D177</f>
        <v/>
      </c>
      <c r="E177" s="58"/>
      <c r="F177" s="13"/>
      <c r="G177" s="24" t="s">
        <v>29</v>
      </c>
      <c r="H177" s="24" t="s">
        <v>29</v>
      </c>
      <c r="I177" s="24" t="s">
        <v>29</v>
      </c>
      <c r="J177" s="24" t="s">
        <v>29</v>
      </c>
      <c r="K177" s="24" t="s">
        <v>29</v>
      </c>
      <c r="L177" s="24" t="s">
        <v>29</v>
      </c>
      <c r="M177" s="24" t="s">
        <v>29</v>
      </c>
      <c r="N177" s="24" t="s">
        <v>29</v>
      </c>
      <c r="O177" s="24" t="s">
        <v>29</v>
      </c>
      <c r="P177" s="24" t="s">
        <v>29</v>
      </c>
      <c r="Q177" s="24" t="s">
        <v>29</v>
      </c>
      <c r="R177" s="24" t="s">
        <v>29</v>
      </c>
      <c r="S177" s="24" t="s">
        <v>29</v>
      </c>
      <c r="T177" s="24" t="s">
        <v>29</v>
      </c>
      <c r="U177" s="24" t="s">
        <v>29</v>
      </c>
      <c r="V177" s="24" t="s">
        <v>29</v>
      </c>
      <c r="W177" s="24" t="s">
        <v>29</v>
      </c>
      <c r="X177" s="24" t="s">
        <v>29</v>
      </c>
      <c r="Y177" s="24" t="s">
        <v>29</v>
      </c>
      <c r="Z177" s="24" t="s">
        <v>29</v>
      </c>
      <c r="AA177" s="24" t="s">
        <v>29</v>
      </c>
      <c r="AB177" s="24" t="s">
        <v>29</v>
      </c>
      <c r="AC177" s="24" t="s">
        <v>29</v>
      </c>
      <c r="AD177" s="24" t="s">
        <v>29</v>
      </c>
      <c r="AE177" s="24" t="s">
        <v>29</v>
      </c>
      <c r="AF177" s="24" t="s">
        <v>29</v>
      </c>
      <c r="AG177" s="24" t="s">
        <v>29</v>
      </c>
      <c r="AH177" s="24" t="s">
        <v>29</v>
      </c>
      <c r="AI177" s="24" t="s">
        <v>29</v>
      </c>
      <c r="AJ177" s="24" t="s">
        <v>29</v>
      </c>
      <c r="AK177" s="24" t="s">
        <v>29</v>
      </c>
      <c r="AL177" s="24" t="s">
        <v>29</v>
      </c>
      <c r="AM177" s="24" t="s">
        <v>29</v>
      </c>
      <c r="AN177" s="24" t="s">
        <v>29</v>
      </c>
      <c r="AO177" s="24" t="s">
        <v>29</v>
      </c>
      <c r="AP177" s="24" t="s">
        <v>29</v>
      </c>
      <c r="AQ177" s="24" t="s">
        <v>29</v>
      </c>
      <c r="AR177" s="24" t="s">
        <v>29</v>
      </c>
      <c r="AS177" s="24" t="s">
        <v>29</v>
      </c>
      <c r="AT177" s="24" t="s">
        <v>29</v>
      </c>
      <c r="AU177" s="24" t="s">
        <v>29</v>
      </c>
      <c r="AV177" s="24" t="s">
        <v>29</v>
      </c>
      <c r="AW177" s="24" t="s">
        <v>29</v>
      </c>
      <c r="AX177" s="24" t="s">
        <v>29</v>
      </c>
      <c r="AY177" s="24" t="s">
        <v>29</v>
      </c>
      <c r="AZ177" s="24" t="s">
        <v>29</v>
      </c>
      <c r="BA177" s="24" t="s">
        <v>29</v>
      </c>
      <c r="BB177" s="24" t="s">
        <v>29</v>
      </c>
      <c r="BC177" s="24" t="s">
        <v>29</v>
      </c>
      <c r="BD177" s="24" t="s">
        <v>29</v>
      </c>
      <c r="BE177" s="24" t="s">
        <v>29</v>
      </c>
      <c r="BF177" s="24" t="s">
        <v>29</v>
      </c>
      <c r="BG177" s="24" t="s">
        <v>29</v>
      </c>
      <c r="BH177" s="24" t="s">
        <v>29</v>
      </c>
      <c r="BI177" s="24" t="s">
        <v>29</v>
      </c>
      <c r="BJ177" s="24" t="s">
        <v>29</v>
      </c>
      <c r="BK177" s="24" t="s">
        <v>29</v>
      </c>
      <c r="BL177" s="24" t="s">
        <v>29</v>
      </c>
      <c r="BM177" s="24" t="s">
        <v>29</v>
      </c>
      <c r="BN177" s="24" t="s">
        <v>29</v>
      </c>
      <c r="BO177" s="24" t="s">
        <v>29</v>
      </c>
      <c r="BP177" s="24" t="s">
        <v>29</v>
      </c>
      <c r="BQ177" s="24" t="s">
        <v>29</v>
      </c>
      <c r="BR177" s="24" t="s">
        <v>29</v>
      </c>
      <c r="BS177" s="24" t="s">
        <v>29</v>
      </c>
      <c r="BT177" s="24" t="s">
        <v>29</v>
      </c>
      <c r="BU177" s="24" t="s">
        <v>29</v>
      </c>
      <c r="BV177" s="24" t="s">
        <v>29</v>
      </c>
      <c r="BW177" s="24" t="s">
        <v>29</v>
      </c>
      <c r="BX177" s="24" t="s">
        <v>29</v>
      </c>
      <c r="BY177" s="24" t="s">
        <v>29</v>
      </c>
      <c r="BZ177" s="24" t="s">
        <v>29</v>
      </c>
      <c r="CA177" s="24" t="s">
        <v>29</v>
      </c>
      <c r="CB177" s="24" t="s">
        <v>29</v>
      </c>
    </row>
    <row r="178" spans="2:80" s="1" customFormat="1" ht="13.9" customHeight="1">
      <c r="B178" s="57" t="s">
        <v>792</v>
      </c>
      <c r="C178" s="59" t="str">
        <f>Individual_Scores_Men_JV!C178</f>
        <v/>
      </c>
      <c r="D178" s="60" t="str">
        <f>Individual_Scores_Men_JV!D178</f>
        <v/>
      </c>
      <c r="E178" s="58"/>
      <c r="F178" s="13"/>
      <c r="G178" s="24" t="s">
        <v>29</v>
      </c>
      <c r="H178" s="24" t="s">
        <v>29</v>
      </c>
      <c r="I178" s="24" t="s">
        <v>29</v>
      </c>
      <c r="J178" s="24" t="s">
        <v>29</v>
      </c>
      <c r="K178" s="24" t="s">
        <v>29</v>
      </c>
      <c r="L178" s="24" t="s">
        <v>29</v>
      </c>
      <c r="M178" s="24" t="s">
        <v>29</v>
      </c>
      <c r="N178" s="24" t="s">
        <v>29</v>
      </c>
      <c r="O178" s="24" t="s">
        <v>29</v>
      </c>
      <c r="P178" s="24" t="s">
        <v>29</v>
      </c>
      <c r="Q178" s="24" t="s">
        <v>29</v>
      </c>
      <c r="R178" s="24" t="s">
        <v>29</v>
      </c>
      <c r="S178" s="24" t="s">
        <v>29</v>
      </c>
      <c r="T178" s="24" t="s">
        <v>29</v>
      </c>
      <c r="U178" s="24" t="s">
        <v>29</v>
      </c>
      <c r="V178" s="24" t="s">
        <v>29</v>
      </c>
      <c r="W178" s="24" t="s">
        <v>29</v>
      </c>
      <c r="X178" s="24" t="s">
        <v>29</v>
      </c>
      <c r="Y178" s="24" t="s">
        <v>29</v>
      </c>
      <c r="Z178" s="24" t="s">
        <v>29</v>
      </c>
      <c r="AA178" s="24" t="s">
        <v>29</v>
      </c>
      <c r="AB178" s="24" t="s">
        <v>29</v>
      </c>
      <c r="AC178" s="24" t="s">
        <v>29</v>
      </c>
      <c r="AD178" s="24" t="s">
        <v>29</v>
      </c>
      <c r="AE178" s="24" t="s">
        <v>29</v>
      </c>
      <c r="AF178" s="24" t="s">
        <v>29</v>
      </c>
      <c r="AG178" s="24" t="s">
        <v>29</v>
      </c>
      <c r="AH178" s="24" t="s">
        <v>29</v>
      </c>
      <c r="AI178" s="24" t="s">
        <v>29</v>
      </c>
      <c r="AJ178" s="24" t="s">
        <v>29</v>
      </c>
      <c r="AK178" s="24" t="s">
        <v>29</v>
      </c>
      <c r="AL178" s="24" t="s">
        <v>29</v>
      </c>
      <c r="AM178" s="24" t="s">
        <v>29</v>
      </c>
      <c r="AN178" s="24" t="s">
        <v>29</v>
      </c>
      <c r="AO178" s="24" t="s">
        <v>29</v>
      </c>
      <c r="AP178" s="24" t="s">
        <v>29</v>
      </c>
      <c r="AQ178" s="24" t="s">
        <v>29</v>
      </c>
      <c r="AR178" s="24" t="s">
        <v>29</v>
      </c>
      <c r="AS178" s="24" t="s">
        <v>29</v>
      </c>
      <c r="AT178" s="24" t="s">
        <v>29</v>
      </c>
      <c r="AU178" s="24" t="s">
        <v>29</v>
      </c>
      <c r="AV178" s="24" t="s">
        <v>29</v>
      </c>
      <c r="AW178" s="24" t="s">
        <v>29</v>
      </c>
      <c r="AX178" s="24" t="s">
        <v>29</v>
      </c>
      <c r="AY178" s="24" t="s">
        <v>29</v>
      </c>
      <c r="AZ178" s="24" t="s">
        <v>29</v>
      </c>
      <c r="BA178" s="24" t="s">
        <v>29</v>
      </c>
      <c r="BB178" s="24" t="s">
        <v>29</v>
      </c>
      <c r="BC178" s="24" t="s">
        <v>29</v>
      </c>
      <c r="BD178" s="24" t="s">
        <v>29</v>
      </c>
      <c r="BE178" s="24" t="s">
        <v>29</v>
      </c>
      <c r="BF178" s="24" t="s">
        <v>29</v>
      </c>
      <c r="BG178" s="24" t="s">
        <v>29</v>
      </c>
      <c r="BH178" s="24" t="s">
        <v>29</v>
      </c>
      <c r="BI178" s="24" t="s">
        <v>29</v>
      </c>
      <c r="BJ178" s="24" t="s">
        <v>29</v>
      </c>
      <c r="BK178" s="24" t="s">
        <v>29</v>
      </c>
      <c r="BL178" s="24" t="s">
        <v>29</v>
      </c>
      <c r="BM178" s="24" t="s">
        <v>29</v>
      </c>
      <c r="BN178" s="24" t="s">
        <v>29</v>
      </c>
      <c r="BO178" s="24" t="s">
        <v>29</v>
      </c>
      <c r="BP178" s="24" t="s">
        <v>29</v>
      </c>
      <c r="BQ178" s="24" t="s">
        <v>29</v>
      </c>
      <c r="BR178" s="24" t="s">
        <v>29</v>
      </c>
      <c r="BS178" s="24" t="s">
        <v>29</v>
      </c>
      <c r="BT178" s="24" t="s">
        <v>29</v>
      </c>
      <c r="BU178" s="24" t="s">
        <v>29</v>
      </c>
      <c r="BV178" s="24" t="s">
        <v>29</v>
      </c>
      <c r="BW178" s="24" t="s">
        <v>29</v>
      </c>
      <c r="BX178" s="24" t="s">
        <v>29</v>
      </c>
      <c r="BY178" s="24" t="s">
        <v>29</v>
      </c>
      <c r="BZ178" s="24" t="s">
        <v>29</v>
      </c>
      <c r="CA178" s="24" t="s">
        <v>29</v>
      </c>
      <c r="CB178" s="24" t="s">
        <v>29</v>
      </c>
    </row>
    <row r="179" spans="2:80" s="1" customFormat="1" ht="13.9" customHeight="1">
      <c r="B179" s="57" t="s">
        <v>29</v>
      </c>
      <c r="C179" s="57" t="s">
        <v>29</v>
      </c>
      <c r="D179" s="57" t="s">
        <v>29</v>
      </c>
      <c r="E179" s="61"/>
      <c r="G179" s="24" t="s">
        <v>29</v>
      </c>
      <c r="H179" s="24" t="s">
        <v>29</v>
      </c>
      <c r="I179" s="24" t="s">
        <v>29</v>
      </c>
      <c r="J179" s="24" t="s">
        <v>29</v>
      </c>
      <c r="K179" s="24" t="s">
        <v>29</v>
      </c>
      <c r="L179" s="24" t="s">
        <v>29</v>
      </c>
      <c r="M179" s="24" t="s">
        <v>29</v>
      </c>
      <c r="N179" s="24" t="s">
        <v>29</v>
      </c>
      <c r="O179" s="24" t="s">
        <v>29</v>
      </c>
      <c r="P179" s="24" t="s">
        <v>29</v>
      </c>
      <c r="Q179" s="24" t="s">
        <v>29</v>
      </c>
      <c r="R179" s="24" t="s">
        <v>29</v>
      </c>
      <c r="S179" s="24" t="s">
        <v>29</v>
      </c>
      <c r="T179" s="24" t="s">
        <v>29</v>
      </c>
      <c r="U179" s="24" t="s">
        <v>29</v>
      </c>
      <c r="V179" s="24" t="s">
        <v>29</v>
      </c>
      <c r="W179" s="24" t="s">
        <v>29</v>
      </c>
      <c r="X179" s="24" t="s">
        <v>29</v>
      </c>
      <c r="Y179" s="24" t="s">
        <v>29</v>
      </c>
      <c r="Z179" s="24" t="s">
        <v>29</v>
      </c>
      <c r="AA179" s="24" t="s">
        <v>29</v>
      </c>
      <c r="AB179" s="24" t="s">
        <v>29</v>
      </c>
      <c r="AC179" s="24" t="s">
        <v>29</v>
      </c>
      <c r="AD179" s="24" t="s">
        <v>29</v>
      </c>
      <c r="AE179" s="24" t="s">
        <v>29</v>
      </c>
      <c r="AF179" s="24" t="s">
        <v>29</v>
      </c>
      <c r="AG179" s="24" t="s">
        <v>29</v>
      </c>
      <c r="AH179" s="24" t="s">
        <v>29</v>
      </c>
      <c r="AI179" s="24" t="s">
        <v>29</v>
      </c>
      <c r="AJ179" s="24" t="s">
        <v>29</v>
      </c>
      <c r="AK179" s="24" t="s">
        <v>29</v>
      </c>
      <c r="AL179" s="24" t="s">
        <v>29</v>
      </c>
      <c r="AM179" s="24" t="s">
        <v>29</v>
      </c>
      <c r="AN179" s="24" t="s">
        <v>29</v>
      </c>
      <c r="AO179" s="24" t="s">
        <v>29</v>
      </c>
      <c r="AP179" s="24" t="s">
        <v>29</v>
      </c>
      <c r="AQ179" s="24" t="s">
        <v>29</v>
      </c>
      <c r="AR179" s="24" t="s">
        <v>29</v>
      </c>
      <c r="AS179" s="24" t="s">
        <v>29</v>
      </c>
      <c r="AT179" s="24" t="s">
        <v>29</v>
      </c>
      <c r="AU179" s="24" t="s">
        <v>29</v>
      </c>
      <c r="AV179" s="24" t="s">
        <v>29</v>
      </c>
      <c r="AW179" s="24" t="s">
        <v>29</v>
      </c>
      <c r="AX179" s="24" t="s">
        <v>29</v>
      </c>
      <c r="AY179" s="24" t="s">
        <v>29</v>
      </c>
      <c r="AZ179" s="24" t="s">
        <v>29</v>
      </c>
      <c r="BA179" s="24" t="s">
        <v>29</v>
      </c>
      <c r="BB179" s="24" t="s">
        <v>29</v>
      </c>
      <c r="BC179" s="24" t="s">
        <v>29</v>
      </c>
      <c r="BD179" s="24" t="s">
        <v>29</v>
      </c>
      <c r="BE179" s="24" t="s">
        <v>29</v>
      </c>
      <c r="BF179" s="24" t="s">
        <v>29</v>
      </c>
      <c r="BG179" s="24" t="s">
        <v>29</v>
      </c>
      <c r="BH179" s="24" t="s">
        <v>29</v>
      </c>
      <c r="BI179" s="24" t="s">
        <v>29</v>
      </c>
      <c r="BJ179" s="24" t="s">
        <v>29</v>
      </c>
      <c r="BK179" s="24" t="s">
        <v>29</v>
      </c>
      <c r="BL179" s="24" t="s">
        <v>29</v>
      </c>
      <c r="BM179" s="24" t="s">
        <v>29</v>
      </c>
      <c r="BN179" s="24" t="s">
        <v>29</v>
      </c>
      <c r="BO179" s="24" t="s">
        <v>29</v>
      </c>
      <c r="BP179" s="24" t="s">
        <v>29</v>
      </c>
      <c r="BQ179" s="24" t="s">
        <v>29</v>
      </c>
      <c r="BR179" s="24" t="s">
        <v>29</v>
      </c>
      <c r="BS179" s="24" t="s">
        <v>29</v>
      </c>
      <c r="BT179" s="24" t="s">
        <v>29</v>
      </c>
      <c r="BU179" s="24" t="s">
        <v>29</v>
      </c>
      <c r="BV179" s="24" t="s">
        <v>29</v>
      </c>
      <c r="BW179" s="24" t="s">
        <v>29</v>
      </c>
      <c r="BX179" s="24" t="s">
        <v>29</v>
      </c>
      <c r="BY179" s="24" t="s">
        <v>29</v>
      </c>
      <c r="BZ179" s="24" t="s">
        <v>29</v>
      </c>
      <c r="CA179" s="24" t="s">
        <v>29</v>
      </c>
      <c r="CB179" s="24" t="s">
        <v>29</v>
      </c>
    </row>
    <row r="180" spans="2:80" s="1" customFormat="1" ht="13.9" customHeight="1">
      <c r="B180" s="57" t="s">
        <v>29</v>
      </c>
      <c r="C180" s="57" t="s">
        <v>29</v>
      </c>
      <c r="D180" s="57" t="s">
        <v>29</v>
      </c>
      <c r="E180" s="61"/>
      <c r="G180" s="24" t="s">
        <v>29</v>
      </c>
      <c r="H180" s="24" t="s">
        <v>29</v>
      </c>
      <c r="I180" s="24" t="s">
        <v>29</v>
      </c>
      <c r="J180" s="24" t="s">
        <v>29</v>
      </c>
      <c r="K180" s="24" t="s">
        <v>29</v>
      </c>
      <c r="L180" s="24" t="s">
        <v>29</v>
      </c>
      <c r="M180" s="24" t="s">
        <v>29</v>
      </c>
      <c r="N180" s="24" t="s">
        <v>29</v>
      </c>
      <c r="O180" s="24" t="s">
        <v>29</v>
      </c>
      <c r="P180" s="24" t="s">
        <v>29</v>
      </c>
      <c r="Q180" s="24" t="s">
        <v>29</v>
      </c>
      <c r="R180" s="24" t="s">
        <v>29</v>
      </c>
      <c r="S180" s="24" t="s">
        <v>29</v>
      </c>
      <c r="T180" s="24" t="s">
        <v>29</v>
      </c>
      <c r="U180" s="24" t="s">
        <v>29</v>
      </c>
      <c r="V180" s="24" t="s">
        <v>29</v>
      </c>
      <c r="W180" s="24" t="s">
        <v>29</v>
      </c>
      <c r="X180" s="24" t="s">
        <v>29</v>
      </c>
      <c r="Y180" s="24" t="s">
        <v>29</v>
      </c>
      <c r="Z180" s="24" t="s">
        <v>29</v>
      </c>
      <c r="AA180" s="24" t="s">
        <v>29</v>
      </c>
      <c r="AB180" s="24" t="s">
        <v>29</v>
      </c>
      <c r="AC180" s="24" t="s">
        <v>29</v>
      </c>
      <c r="AD180" s="24" t="s">
        <v>29</v>
      </c>
      <c r="AE180" s="24" t="s">
        <v>29</v>
      </c>
      <c r="AF180" s="24" t="s">
        <v>29</v>
      </c>
      <c r="AG180" s="24" t="s">
        <v>29</v>
      </c>
      <c r="AH180" s="24" t="s">
        <v>29</v>
      </c>
      <c r="AI180" s="24" t="s">
        <v>29</v>
      </c>
      <c r="AJ180" s="24" t="s">
        <v>29</v>
      </c>
      <c r="AK180" s="24" t="s">
        <v>29</v>
      </c>
      <c r="AL180" s="24" t="s">
        <v>29</v>
      </c>
      <c r="AM180" s="24" t="s">
        <v>29</v>
      </c>
      <c r="AN180" s="24" t="s">
        <v>29</v>
      </c>
      <c r="AO180" s="24" t="s">
        <v>29</v>
      </c>
      <c r="AP180" s="24" t="s">
        <v>29</v>
      </c>
      <c r="AQ180" s="24" t="s">
        <v>29</v>
      </c>
      <c r="AR180" s="24" t="s">
        <v>29</v>
      </c>
      <c r="AS180" s="24" t="s">
        <v>29</v>
      </c>
      <c r="AT180" s="24" t="s">
        <v>29</v>
      </c>
      <c r="AU180" s="24" t="s">
        <v>29</v>
      </c>
      <c r="AV180" s="24" t="s">
        <v>29</v>
      </c>
      <c r="AW180" s="24" t="s">
        <v>29</v>
      </c>
      <c r="AX180" s="24" t="s">
        <v>29</v>
      </c>
      <c r="AY180" s="24" t="s">
        <v>29</v>
      </c>
      <c r="AZ180" s="24" t="s">
        <v>29</v>
      </c>
      <c r="BA180" s="24" t="s">
        <v>29</v>
      </c>
      <c r="BB180" s="24" t="s">
        <v>29</v>
      </c>
      <c r="BC180" s="24" t="s">
        <v>29</v>
      </c>
      <c r="BD180" s="24" t="s">
        <v>29</v>
      </c>
      <c r="BE180" s="24" t="s">
        <v>29</v>
      </c>
      <c r="BF180" s="24" t="s">
        <v>29</v>
      </c>
      <c r="BG180" s="24" t="s">
        <v>29</v>
      </c>
      <c r="BH180" s="24" t="s">
        <v>29</v>
      </c>
      <c r="BI180" s="24" t="s">
        <v>29</v>
      </c>
      <c r="BJ180" s="24" t="s">
        <v>29</v>
      </c>
      <c r="BK180" s="24" t="s">
        <v>29</v>
      </c>
      <c r="BL180" s="24" t="s">
        <v>29</v>
      </c>
      <c r="BM180" s="24" t="s">
        <v>29</v>
      </c>
      <c r="BN180" s="24" t="s">
        <v>29</v>
      </c>
      <c r="BO180" s="24" t="s">
        <v>29</v>
      </c>
      <c r="BP180" s="24" t="s">
        <v>29</v>
      </c>
      <c r="BQ180" s="24" t="s">
        <v>29</v>
      </c>
      <c r="BR180" s="24" t="s">
        <v>29</v>
      </c>
      <c r="BS180" s="24" t="s">
        <v>29</v>
      </c>
      <c r="BT180" s="24" t="s">
        <v>29</v>
      </c>
      <c r="BU180" s="24" t="s">
        <v>29</v>
      </c>
      <c r="BV180" s="24" t="s">
        <v>29</v>
      </c>
      <c r="BW180" s="24" t="s">
        <v>29</v>
      </c>
      <c r="BX180" s="24" t="s">
        <v>29</v>
      </c>
      <c r="BY180" s="24" t="s">
        <v>29</v>
      </c>
      <c r="BZ180" s="24" t="s">
        <v>29</v>
      </c>
      <c r="CA180" s="24" t="s">
        <v>29</v>
      </c>
      <c r="CB180" s="24" t="s">
        <v>29</v>
      </c>
    </row>
    <row r="181" spans="2:80" s="1" customFormat="1" ht="13.9" customHeight="1">
      <c r="B181" s="57" t="str">
        <f>Roster_Selection_Men!AF302&amp;" " &amp; "JV1 "</f>
        <v xml:space="preserve">Vincennes University JV1 </v>
      </c>
      <c r="C181" s="57" t="str">
        <f>Roster_Selection_Men!AH302</f>
        <v>8376-15708</v>
      </c>
      <c r="D181" s="57" t="str">
        <f>Roster_Selection_Men!AI302</f>
        <v>Aiden O'Connor</v>
      </c>
      <c r="E181" s="58"/>
      <c r="F181" s="1" t="str">
        <f>IF(ISERROR(Individual_Scores_Men_JV!E181), " ", IF(Individual_Scores_Men_JV!E181 = "Yes", "Yes", "  "))</f>
        <v xml:space="preserve">  </v>
      </c>
      <c r="G181" s="24" t="s">
        <v>738</v>
      </c>
      <c r="H181" s="44">
        <v>202</v>
      </c>
      <c r="I181" s="44">
        <v>189</v>
      </c>
      <c r="J181" s="44">
        <v>163</v>
      </c>
      <c r="K181" s="44">
        <v>159</v>
      </c>
      <c r="L181" s="44">
        <v>176</v>
      </c>
      <c r="M181" s="44">
        <v>194</v>
      </c>
      <c r="N181" s="44">
        <v>191</v>
      </c>
      <c r="O181" s="44">
        <v>155</v>
      </c>
      <c r="P181" s="44">
        <v>166</v>
      </c>
      <c r="Q181" s="44">
        <v>172</v>
      </c>
      <c r="R181" s="44">
        <v>212</v>
      </c>
      <c r="S181" s="44">
        <v>176</v>
      </c>
      <c r="T181" s="19">
        <f>SUM(H181:S181)</f>
        <v>2155</v>
      </c>
      <c r="U181" s="19">
        <f>COUNTIF(H181:S181, "&gt;0" )</f>
        <v>12</v>
      </c>
      <c r="V181" s="19">
        <f>T181/U181</f>
        <v>179.58333333333334</v>
      </c>
      <c r="W181" s="24" t="s">
        <v>29</v>
      </c>
      <c r="X181" s="24" t="s">
        <v>29</v>
      </c>
      <c r="Y181" s="24" t="s">
        <v>29</v>
      </c>
      <c r="Z181" s="24" t="s">
        <v>29</v>
      </c>
      <c r="AA181" s="24" t="s">
        <v>29</v>
      </c>
      <c r="AB181" s="24" t="s">
        <v>29</v>
      </c>
      <c r="AC181" s="24" t="s">
        <v>29</v>
      </c>
      <c r="AD181" s="24" t="s">
        <v>29</v>
      </c>
      <c r="AE181" s="24" t="s">
        <v>29</v>
      </c>
      <c r="AF181" s="24" t="s">
        <v>29</v>
      </c>
      <c r="AG181" s="24" t="s">
        <v>29</v>
      </c>
      <c r="AH181" s="24" t="s">
        <v>29</v>
      </c>
      <c r="AI181" s="24" t="s">
        <v>29</v>
      </c>
      <c r="AJ181" s="24" t="s">
        <v>29</v>
      </c>
      <c r="AK181" s="24" t="s">
        <v>29</v>
      </c>
      <c r="AL181" s="24" t="s">
        <v>29</v>
      </c>
      <c r="AM181" s="24" t="s">
        <v>29</v>
      </c>
      <c r="AN181" s="24" t="s">
        <v>29</v>
      </c>
      <c r="AO181" s="24" t="s">
        <v>29</v>
      </c>
      <c r="AP181" s="24" t="s">
        <v>29</v>
      </c>
      <c r="AQ181" s="24" t="s">
        <v>29</v>
      </c>
      <c r="AR181" s="24" t="s">
        <v>29</v>
      </c>
      <c r="AS181" s="24" t="s">
        <v>29</v>
      </c>
      <c r="AT181" s="24" t="s">
        <v>29</v>
      </c>
      <c r="AU181" s="24" t="s">
        <v>29</v>
      </c>
      <c r="AV181" s="24" t="s">
        <v>29</v>
      </c>
      <c r="AW181" s="24" t="s">
        <v>29</v>
      </c>
      <c r="AX181" s="24" t="s">
        <v>29</v>
      </c>
      <c r="AY181" s="24" t="s">
        <v>29</v>
      </c>
      <c r="AZ181" s="24" t="s">
        <v>29</v>
      </c>
      <c r="BA181" s="24" t="s">
        <v>29</v>
      </c>
      <c r="BB181" s="24" t="s">
        <v>29</v>
      </c>
      <c r="BC181" s="24" t="s">
        <v>29</v>
      </c>
      <c r="BD181" s="24" t="s">
        <v>29</v>
      </c>
      <c r="BE181" s="24" t="s">
        <v>29</v>
      </c>
      <c r="BF181" s="24" t="s">
        <v>29</v>
      </c>
      <c r="BG181" s="24" t="s">
        <v>29</v>
      </c>
      <c r="BH181" s="24" t="s">
        <v>29</v>
      </c>
      <c r="BI181" s="24" t="s">
        <v>29</v>
      </c>
      <c r="BJ181" s="24" t="s">
        <v>29</v>
      </c>
      <c r="BK181" s="24" t="s">
        <v>29</v>
      </c>
      <c r="BL181" s="24" t="s">
        <v>29</v>
      </c>
      <c r="BM181" s="24" t="s">
        <v>29</v>
      </c>
      <c r="BN181" s="24" t="s">
        <v>29</v>
      </c>
      <c r="BO181" s="24" t="s">
        <v>29</v>
      </c>
      <c r="BP181" s="24" t="s">
        <v>29</v>
      </c>
      <c r="BQ181" s="24" t="s">
        <v>29</v>
      </c>
      <c r="BR181" s="24" t="s">
        <v>29</v>
      </c>
      <c r="BS181" s="24" t="s">
        <v>29</v>
      </c>
      <c r="BT181" s="24" t="s">
        <v>29</v>
      </c>
      <c r="BU181" s="24" t="s">
        <v>29</v>
      </c>
      <c r="BV181" s="24" t="s">
        <v>29</v>
      </c>
      <c r="BW181" s="24" t="s">
        <v>29</v>
      </c>
      <c r="BX181" s="24" t="s">
        <v>29</v>
      </c>
      <c r="BY181" s="24" t="s">
        <v>29</v>
      </c>
      <c r="BZ181" s="24" t="s">
        <v>29</v>
      </c>
      <c r="CA181" s="24" t="s">
        <v>29</v>
      </c>
      <c r="CB181" s="24" t="s">
        <v>29</v>
      </c>
    </row>
    <row r="182" spans="2:80" s="1" customFormat="1" ht="13.9" customHeight="1">
      <c r="B182" s="57" t="str">
        <f>Roster_Selection_Men!AF303&amp;" " &amp; "JV1 "</f>
        <v xml:space="preserve">Vincennes University JV1 </v>
      </c>
      <c r="C182" s="57" t="str">
        <f>Roster_Selection_Men!AH303</f>
        <v>23-55642</v>
      </c>
      <c r="D182" s="57" t="str">
        <f>Roster_Selection_Men!AI303</f>
        <v>Andrew Boultinghouse</v>
      </c>
      <c r="E182" s="58"/>
      <c r="F182" s="1" t="str">
        <f>IF(ISERROR(Individual_Scores_Men_JV!E182), " ", IF(Individual_Scores_Men_JV!E182 = "Yes", "Yes", "  "))</f>
        <v xml:space="preserve">  </v>
      </c>
      <c r="G182" s="24" t="s">
        <v>29</v>
      </c>
      <c r="H182" s="24" t="s">
        <v>29</v>
      </c>
      <c r="I182" s="24" t="s">
        <v>29</v>
      </c>
      <c r="J182" s="24" t="s">
        <v>29</v>
      </c>
      <c r="K182" s="24" t="s">
        <v>29</v>
      </c>
      <c r="L182" s="24" t="s">
        <v>29</v>
      </c>
      <c r="M182" s="24" t="s">
        <v>29</v>
      </c>
      <c r="N182" s="24" t="s">
        <v>29</v>
      </c>
      <c r="O182" s="24" t="s">
        <v>29</v>
      </c>
      <c r="P182" s="24" t="s">
        <v>29</v>
      </c>
      <c r="Q182" s="24" t="s">
        <v>29</v>
      </c>
      <c r="R182" s="24" t="s">
        <v>29</v>
      </c>
      <c r="S182" s="24" t="s">
        <v>29</v>
      </c>
      <c r="T182" s="24" t="s">
        <v>29</v>
      </c>
      <c r="U182" s="24" t="s">
        <v>29</v>
      </c>
      <c r="V182" s="24" t="s">
        <v>29</v>
      </c>
      <c r="W182" s="24" t="s">
        <v>29</v>
      </c>
      <c r="X182" s="24" t="s">
        <v>29</v>
      </c>
      <c r="Y182" s="24" t="s">
        <v>29</v>
      </c>
      <c r="Z182" s="24" t="s">
        <v>29</v>
      </c>
      <c r="AA182" s="24" t="s">
        <v>29</v>
      </c>
      <c r="AB182" s="24" t="s">
        <v>29</v>
      </c>
      <c r="AC182" s="24" t="s">
        <v>29</v>
      </c>
      <c r="AD182" s="24" t="s">
        <v>29</v>
      </c>
      <c r="AE182" s="24" t="s">
        <v>29</v>
      </c>
      <c r="AF182" s="24" t="s">
        <v>29</v>
      </c>
      <c r="AG182" s="24" t="s">
        <v>29</v>
      </c>
      <c r="AH182" s="24" t="s">
        <v>29</v>
      </c>
      <c r="AI182" s="24" t="s">
        <v>29</v>
      </c>
      <c r="AJ182" s="24" t="s">
        <v>29</v>
      </c>
      <c r="AK182" s="24" t="s">
        <v>29</v>
      </c>
      <c r="AL182" s="24" t="s">
        <v>29</v>
      </c>
      <c r="AM182" s="24" t="s">
        <v>29</v>
      </c>
      <c r="AN182" s="24" t="s">
        <v>29</v>
      </c>
      <c r="AO182" s="24" t="s">
        <v>29</v>
      </c>
      <c r="AP182" s="24" t="s">
        <v>29</v>
      </c>
      <c r="AQ182" s="24" t="s">
        <v>29</v>
      </c>
      <c r="AR182" s="24" t="s">
        <v>29</v>
      </c>
      <c r="AS182" s="24" t="s">
        <v>29</v>
      </c>
      <c r="AT182" s="24" t="s">
        <v>29</v>
      </c>
      <c r="AU182" s="24" t="s">
        <v>29</v>
      </c>
      <c r="AV182" s="24" t="s">
        <v>29</v>
      </c>
      <c r="AW182" s="24" t="s">
        <v>29</v>
      </c>
      <c r="AX182" s="24" t="s">
        <v>29</v>
      </c>
      <c r="AY182" s="24" t="s">
        <v>29</v>
      </c>
      <c r="AZ182" s="24" t="s">
        <v>29</v>
      </c>
      <c r="BA182" s="24" t="s">
        <v>29</v>
      </c>
      <c r="BB182" s="24" t="s">
        <v>29</v>
      </c>
      <c r="BC182" s="24" t="s">
        <v>29</v>
      </c>
      <c r="BD182" s="24" t="s">
        <v>29</v>
      </c>
      <c r="BE182" s="24" t="s">
        <v>29</v>
      </c>
      <c r="BF182" s="24" t="s">
        <v>29</v>
      </c>
      <c r="BG182" s="24" t="s">
        <v>29</v>
      </c>
      <c r="BH182" s="24" t="s">
        <v>29</v>
      </c>
      <c r="BI182" s="24" t="s">
        <v>29</v>
      </c>
      <c r="BJ182" s="24" t="s">
        <v>29</v>
      </c>
      <c r="BK182" s="24" t="s">
        <v>29</v>
      </c>
      <c r="BL182" s="24" t="s">
        <v>29</v>
      </c>
      <c r="BM182" s="24" t="s">
        <v>29</v>
      </c>
      <c r="BN182" s="24" t="s">
        <v>29</v>
      </c>
      <c r="BO182" s="24" t="s">
        <v>29</v>
      </c>
      <c r="BP182" s="24" t="s">
        <v>29</v>
      </c>
      <c r="BQ182" s="24" t="s">
        <v>29</v>
      </c>
      <c r="BR182" s="24" t="s">
        <v>29</v>
      </c>
      <c r="BS182" s="24" t="s">
        <v>29</v>
      </c>
      <c r="BT182" s="24" t="s">
        <v>29</v>
      </c>
      <c r="BU182" s="24" t="s">
        <v>29</v>
      </c>
      <c r="BV182" s="24" t="s">
        <v>29</v>
      </c>
      <c r="BW182" s="24" t="s">
        <v>29</v>
      </c>
      <c r="BX182" s="24" t="s">
        <v>29</v>
      </c>
      <c r="BY182" s="24" t="s">
        <v>29</v>
      </c>
      <c r="BZ182" s="24" t="s">
        <v>29</v>
      </c>
      <c r="CA182" s="24" t="s">
        <v>29</v>
      </c>
      <c r="CB182" s="24" t="s">
        <v>29</v>
      </c>
    </row>
    <row r="183" spans="2:80" s="1" customFormat="1" ht="13.9" customHeight="1">
      <c r="B183" s="57" t="str">
        <f>Roster_Selection_Men!AF304&amp;" " &amp; "JV1 "</f>
        <v xml:space="preserve">Vincennes University JV1 </v>
      </c>
      <c r="C183" s="57" t="str">
        <f>Roster_Selection_Men!AH304</f>
        <v>5791-221</v>
      </c>
      <c r="D183" s="57" t="str">
        <f>Roster_Selection_Men!AI304</f>
        <v>Caleb Lanning</v>
      </c>
      <c r="E183" s="58"/>
      <c r="F183" s="1" t="str">
        <f>IF(ISERROR(Individual_Scores_Men_JV!E183), " ", IF(Individual_Scores_Men_JV!E183 = "Yes", "Yes", "  "))</f>
        <v xml:space="preserve">  </v>
      </c>
      <c r="G183" s="24" t="s">
        <v>29</v>
      </c>
      <c r="H183" s="24" t="s">
        <v>29</v>
      </c>
      <c r="I183" s="24" t="s">
        <v>29</v>
      </c>
      <c r="J183" s="24" t="s">
        <v>29</v>
      </c>
      <c r="K183" s="24" t="s">
        <v>29</v>
      </c>
      <c r="L183" s="24" t="s">
        <v>29</v>
      </c>
      <c r="M183" s="24" t="s">
        <v>29</v>
      </c>
      <c r="N183" s="24" t="s">
        <v>29</v>
      </c>
      <c r="O183" s="24" t="s">
        <v>29</v>
      </c>
      <c r="P183" s="24" t="s">
        <v>29</v>
      </c>
      <c r="Q183" s="24" t="s">
        <v>29</v>
      </c>
      <c r="R183" s="24" t="s">
        <v>29</v>
      </c>
      <c r="S183" s="24" t="s">
        <v>29</v>
      </c>
      <c r="T183" s="24" t="s">
        <v>29</v>
      </c>
      <c r="U183" s="24" t="s">
        <v>29</v>
      </c>
      <c r="V183" s="24" t="s">
        <v>29</v>
      </c>
      <c r="W183" s="24" t="s">
        <v>29</v>
      </c>
      <c r="X183" s="24" t="s">
        <v>29</v>
      </c>
      <c r="Y183" s="24" t="s">
        <v>29</v>
      </c>
      <c r="Z183" s="24" t="s">
        <v>29</v>
      </c>
      <c r="AA183" s="24" t="s">
        <v>29</v>
      </c>
      <c r="AB183" s="24" t="s">
        <v>29</v>
      </c>
      <c r="AC183" s="24" t="s">
        <v>29</v>
      </c>
      <c r="AD183" s="24" t="s">
        <v>29</v>
      </c>
      <c r="AE183" s="24" t="s">
        <v>29</v>
      </c>
      <c r="AF183" s="24" t="s">
        <v>29</v>
      </c>
      <c r="AG183" s="24" t="s">
        <v>29</v>
      </c>
      <c r="AH183" s="24" t="s">
        <v>29</v>
      </c>
      <c r="AI183" s="24" t="s">
        <v>29</v>
      </c>
      <c r="AJ183" s="24" t="s">
        <v>29</v>
      </c>
      <c r="AK183" s="24" t="s">
        <v>29</v>
      </c>
      <c r="AL183" s="24" t="s">
        <v>29</v>
      </c>
      <c r="AM183" s="24" t="s">
        <v>29</v>
      </c>
      <c r="AN183" s="24" t="s">
        <v>29</v>
      </c>
      <c r="AO183" s="24" t="s">
        <v>29</v>
      </c>
      <c r="AP183" s="24" t="s">
        <v>29</v>
      </c>
      <c r="AQ183" s="24" t="s">
        <v>29</v>
      </c>
      <c r="AR183" s="24" t="s">
        <v>29</v>
      </c>
      <c r="AS183" s="24" t="s">
        <v>29</v>
      </c>
      <c r="AT183" s="24" t="s">
        <v>29</v>
      </c>
      <c r="AU183" s="24" t="s">
        <v>29</v>
      </c>
      <c r="AV183" s="24" t="s">
        <v>29</v>
      </c>
      <c r="AW183" s="24" t="s">
        <v>29</v>
      </c>
      <c r="AX183" s="24" t="s">
        <v>29</v>
      </c>
      <c r="AY183" s="24" t="s">
        <v>29</v>
      </c>
      <c r="AZ183" s="24" t="s">
        <v>29</v>
      </c>
      <c r="BA183" s="24" t="s">
        <v>29</v>
      </c>
      <c r="BB183" s="24" t="s">
        <v>29</v>
      </c>
      <c r="BC183" s="24" t="s">
        <v>29</v>
      </c>
      <c r="BD183" s="24" t="s">
        <v>29</v>
      </c>
      <c r="BE183" s="24" t="s">
        <v>29</v>
      </c>
      <c r="BF183" s="24" t="s">
        <v>29</v>
      </c>
      <c r="BG183" s="24" t="s">
        <v>29</v>
      </c>
      <c r="BH183" s="24" t="s">
        <v>29</v>
      </c>
      <c r="BI183" s="24" t="s">
        <v>29</v>
      </c>
      <c r="BJ183" s="24" t="s">
        <v>29</v>
      </c>
      <c r="BK183" s="24" t="s">
        <v>29</v>
      </c>
      <c r="BL183" s="24" t="s">
        <v>29</v>
      </c>
      <c r="BM183" s="24" t="s">
        <v>29</v>
      </c>
      <c r="BN183" s="24" t="s">
        <v>29</v>
      </c>
      <c r="BO183" s="24" t="s">
        <v>29</v>
      </c>
      <c r="BP183" s="24" t="s">
        <v>29</v>
      </c>
      <c r="BQ183" s="24" t="s">
        <v>29</v>
      </c>
      <c r="BR183" s="24" t="s">
        <v>29</v>
      </c>
      <c r="BS183" s="24" t="s">
        <v>29</v>
      </c>
      <c r="BT183" s="24" t="s">
        <v>29</v>
      </c>
      <c r="BU183" s="24" t="s">
        <v>29</v>
      </c>
      <c r="BV183" s="24" t="s">
        <v>29</v>
      </c>
      <c r="BW183" s="24" t="s">
        <v>29</v>
      </c>
      <c r="BX183" s="24" t="s">
        <v>29</v>
      </c>
      <c r="BY183" s="24" t="s">
        <v>29</v>
      </c>
      <c r="BZ183" s="24" t="s">
        <v>29</v>
      </c>
      <c r="CA183" s="24" t="s">
        <v>29</v>
      </c>
      <c r="CB183" s="24" t="s">
        <v>29</v>
      </c>
    </row>
    <row r="184" spans="2:80" s="1" customFormat="1" ht="13.9" customHeight="1">
      <c r="B184" s="57" t="str">
        <f>Roster_Selection_Men!AF305&amp;" " &amp; "JV1 "</f>
        <v xml:space="preserve">Vincennes University JV1 </v>
      </c>
      <c r="C184" s="57" t="str">
        <f>Roster_Selection_Men!AH305</f>
        <v>19-23265</v>
      </c>
      <c r="D184" s="57" t="str">
        <f>Roster_Selection_Men!AI305</f>
        <v>Carson McDivitt</v>
      </c>
      <c r="E184" s="58"/>
      <c r="F184" s="1" t="str">
        <f>IF(ISERROR(Individual_Scores_Men_JV!E184), " ", IF(Individual_Scores_Men_JV!E184 = "Yes", "Yes", "  "))</f>
        <v xml:space="preserve">  </v>
      </c>
      <c r="G184" s="24" t="s">
        <v>29</v>
      </c>
      <c r="H184" s="24" t="s">
        <v>29</v>
      </c>
      <c r="I184" s="24" t="s">
        <v>29</v>
      </c>
      <c r="J184" s="24" t="s">
        <v>29</v>
      </c>
      <c r="K184" s="24" t="s">
        <v>29</v>
      </c>
      <c r="L184" s="24" t="s">
        <v>29</v>
      </c>
      <c r="M184" s="24" t="s">
        <v>29</v>
      </c>
      <c r="N184" s="24" t="s">
        <v>29</v>
      </c>
      <c r="O184" s="24" t="s">
        <v>29</v>
      </c>
      <c r="P184" s="24" t="s">
        <v>29</v>
      </c>
      <c r="Q184" s="24" t="s">
        <v>29</v>
      </c>
      <c r="R184" s="24" t="s">
        <v>29</v>
      </c>
      <c r="S184" s="24" t="s">
        <v>29</v>
      </c>
      <c r="T184" s="24" t="s">
        <v>29</v>
      </c>
      <c r="U184" s="24" t="s">
        <v>29</v>
      </c>
      <c r="V184" s="24" t="s">
        <v>29</v>
      </c>
      <c r="W184" s="24" t="s">
        <v>29</v>
      </c>
      <c r="X184" s="24" t="s">
        <v>29</v>
      </c>
      <c r="Y184" s="24" t="s">
        <v>29</v>
      </c>
      <c r="Z184" s="24" t="s">
        <v>29</v>
      </c>
      <c r="AA184" s="24" t="s">
        <v>29</v>
      </c>
      <c r="AB184" s="24" t="s">
        <v>29</v>
      </c>
      <c r="AC184" s="24" t="s">
        <v>29</v>
      </c>
      <c r="AD184" s="24" t="s">
        <v>29</v>
      </c>
      <c r="AE184" s="24" t="s">
        <v>29</v>
      </c>
      <c r="AF184" s="24" t="s">
        <v>29</v>
      </c>
      <c r="AG184" s="24" t="s">
        <v>29</v>
      </c>
      <c r="AH184" s="24" t="s">
        <v>29</v>
      </c>
      <c r="AI184" s="24" t="s">
        <v>29</v>
      </c>
      <c r="AJ184" s="24" t="s">
        <v>29</v>
      </c>
      <c r="AK184" s="24" t="s">
        <v>29</v>
      </c>
      <c r="AL184" s="24" t="s">
        <v>29</v>
      </c>
      <c r="AM184" s="24" t="s">
        <v>29</v>
      </c>
      <c r="AN184" s="24" t="s">
        <v>29</v>
      </c>
      <c r="AO184" s="24" t="s">
        <v>29</v>
      </c>
      <c r="AP184" s="24" t="s">
        <v>29</v>
      </c>
      <c r="AQ184" s="24" t="s">
        <v>29</v>
      </c>
      <c r="AR184" s="24" t="s">
        <v>29</v>
      </c>
      <c r="AS184" s="24" t="s">
        <v>29</v>
      </c>
      <c r="AT184" s="24" t="s">
        <v>29</v>
      </c>
      <c r="AU184" s="24" t="s">
        <v>29</v>
      </c>
      <c r="AV184" s="24" t="s">
        <v>29</v>
      </c>
      <c r="AW184" s="24" t="s">
        <v>29</v>
      </c>
      <c r="AX184" s="24" t="s">
        <v>29</v>
      </c>
      <c r="AY184" s="24" t="s">
        <v>29</v>
      </c>
      <c r="AZ184" s="24" t="s">
        <v>29</v>
      </c>
      <c r="BA184" s="24" t="s">
        <v>29</v>
      </c>
      <c r="BB184" s="24" t="s">
        <v>29</v>
      </c>
      <c r="BC184" s="24" t="s">
        <v>29</v>
      </c>
      <c r="BD184" s="24" t="s">
        <v>29</v>
      </c>
      <c r="BE184" s="24" t="s">
        <v>29</v>
      </c>
      <c r="BF184" s="24" t="s">
        <v>29</v>
      </c>
      <c r="BG184" s="24" t="s">
        <v>29</v>
      </c>
      <c r="BH184" s="24" t="s">
        <v>29</v>
      </c>
      <c r="BI184" s="24" t="s">
        <v>29</v>
      </c>
      <c r="BJ184" s="24" t="s">
        <v>29</v>
      </c>
      <c r="BK184" s="24" t="s">
        <v>29</v>
      </c>
      <c r="BL184" s="24" t="s">
        <v>29</v>
      </c>
      <c r="BM184" s="24" t="s">
        <v>29</v>
      </c>
      <c r="BN184" s="24" t="s">
        <v>29</v>
      </c>
      <c r="BO184" s="24" t="s">
        <v>29</v>
      </c>
      <c r="BP184" s="24" t="s">
        <v>29</v>
      </c>
      <c r="BQ184" s="24" t="s">
        <v>29</v>
      </c>
      <c r="BR184" s="24" t="s">
        <v>29</v>
      </c>
      <c r="BS184" s="24" t="s">
        <v>29</v>
      </c>
      <c r="BT184" s="24" t="s">
        <v>29</v>
      </c>
      <c r="BU184" s="24" t="s">
        <v>29</v>
      </c>
      <c r="BV184" s="24" t="s">
        <v>29</v>
      </c>
      <c r="BW184" s="24" t="s">
        <v>29</v>
      </c>
      <c r="BX184" s="24" t="s">
        <v>29</v>
      </c>
      <c r="BY184" s="24" t="s">
        <v>29</v>
      </c>
      <c r="BZ184" s="24" t="s">
        <v>29</v>
      </c>
      <c r="CA184" s="24" t="s">
        <v>29</v>
      </c>
      <c r="CB184" s="24" t="s">
        <v>29</v>
      </c>
    </row>
    <row r="185" spans="2:80" s="1" customFormat="1" ht="13.9" customHeight="1">
      <c r="B185" s="57" t="str">
        <f>Roster_Selection_Men!AF306&amp;" " &amp; "JV1 "</f>
        <v xml:space="preserve">Vincennes University JV1 </v>
      </c>
      <c r="C185" s="57" t="str">
        <f>Roster_Selection_Men!AH306</f>
        <v>11-170846</v>
      </c>
      <c r="D185" s="57" t="str">
        <f>Roster_Selection_Men!AI306</f>
        <v>Ethan Ennis</v>
      </c>
      <c r="E185" s="58"/>
      <c r="F185" s="1" t="str">
        <f>IF(ISERROR(Individual_Scores_Men_JV!E185), " ", IF(Individual_Scores_Men_JV!E185 = "Yes", "Yes", "  "))</f>
        <v xml:space="preserve">  </v>
      </c>
      <c r="G185" s="24" t="s">
        <v>29</v>
      </c>
      <c r="H185" s="24" t="s">
        <v>29</v>
      </c>
      <c r="I185" s="24" t="s">
        <v>29</v>
      </c>
      <c r="J185" s="24" t="s">
        <v>29</v>
      </c>
      <c r="K185" s="24" t="s">
        <v>29</v>
      </c>
      <c r="L185" s="24" t="s">
        <v>29</v>
      </c>
      <c r="M185" s="24" t="s">
        <v>29</v>
      </c>
      <c r="N185" s="24" t="s">
        <v>29</v>
      </c>
      <c r="O185" s="24" t="s">
        <v>29</v>
      </c>
      <c r="P185" s="24" t="s">
        <v>29</v>
      </c>
      <c r="Q185" s="24" t="s">
        <v>29</v>
      </c>
      <c r="R185" s="24" t="s">
        <v>29</v>
      </c>
      <c r="S185" s="24" t="s">
        <v>29</v>
      </c>
      <c r="T185" s="24" t="s">
        <v>29</v>
      </c>
      <c r="U185" s="24" t="s">
        <v>29</v>
      </c>
      <c r="V185" s="24" t="s">
        <v>29</v>
      </c>
      <c r="W185" s="24" t="s">
        <v>29</v>
      </c>
      <c r="X185" s="24" t="s">
        <v>29</v>
      </c>
      <c r="Y185" s="24" t="s">
        <v>29</v>
      </c>
      <c r="Z185" s="24" t="s">
        <v>29</v>
      </c>
      <c r="AA185" s="24" t="s">
        <v>29</v>
      </c>
      <c r="AB185" s="24" t="s">
        <v>29</v>
      </c>
      <c r="AC185" s="24" t="s">
        <v>29</v>
      </c>
      <c r="AD185" s="24" t="s">
        <v>29</v>
      </c>
      <c r="AE185" s="24" t="s">
        <v>29</v>
      </c>
      <c r="AF185" s="24" t="s">
        <v>29</v>
      </c>
      <c r="AG185" s="24" t="s">
        <v>29</v>
      </c>
      <c r="AH185" s="24" t="s">
        <v>29</v>
      </c>
      <c r="AI185" s="24" t="s">
        <v>29</v>
      </c>
      <c r="AJ185" s="24" t="s">
        <v>29</v>
      </c>
      <c r="AK185" s="24" t="s">
        <v>29</v>
      </c>
      <c r="AL185" s="24" t="s">
        <v>29</v>
      </c>
      <c r="AM185" s="24" t="s">
        <v>29</v>
      </c>
      <c r="AN185" s="24" t="s">
        <v>29</v>
      </c>
      <c r="AO185" s="24" t="s">
        <v>29</v>
      </c>
      <c r="AP185" s="24" t="s">
        <v>29</v>
      </c>
      <c r="AQ185" s="24" t="s">
        <v>29</v>
      </c>
      <c r="AR185" s="24" t="s">
        <v>29</v>
      </c>
      <c r="AS185" s="24" t="s">
        <v>29</v>
      </c>
      <c r="AT185" s="24" t="s">
        <v>29</v>
      </c>
      <c r="AU185" s="24" t="s">
        <v>29</v>
      </c>
      <c r="AV185" s="24" t="s">
        <v>29</v>
      </c>
      <c r="AW185" s="24" t="s">
        <v>29</v>
      </c>
      <c r="AX185" s="24" t="s">
        <v>29</v>
      </c>
      <c r="AY185" s="24" t="s">
        <v>29</v>
      </c>
      <c r="AZ185" s="24" t="s">
        <v>29</v>
      </c>
      <c r="BA185" s="24" t="s">
        <v>29</v>
      </c>
      <c r="BB185" s="24" t="s">
        <v>29</v>
      </c>
      <c r="BC185" s="24" t="s">
        <v>29</v>
      </c>
      <c r="BD185" s="24" t="s">
        <v>29</v>
      </c>
      <c r="BE185" s="24" t="s">
        <v>29</v>
      </c>
      <c r="BF185" s="24" t="s">
        <v>29</v>
      </c>
      <c r="BG185" s="24" t="s">
        <v>29</v>
      </c>
      <c r="BH185" s="24" t="s">
        <v>29</v>
      </c>
      <c r="BI185" s="24" t="s">
        <v>29</v>
      </c>
      <c r="BJ185" s="24" t="s">
        <v>29</v>
      </c>
      <c r="BK185" s="24" t="s">
        <v>29</v>
      </c>
      <c r="BL185" s="24" t="s">
        <v>29</v>
      </c>
      <c r="BM185" s="24" t="s">
        <v>29</v>
      </c>
      <c r="BN185" s="24" t="s">
        <v>29</v>
      </c>
      <c r="BO185" s="24" t="s">
        <v>29</v>
      </c>
      <c r="BP185" s="24" t="s">
        <v>29</v>
      </c>
      <c r="BQ185" s="24" t="s">
        <v>29</v>
      </c>
      <c r="BR185" s="24" t="s">
        <v>29</v>
      </c>
      <c r="BS185" s="24" t="s">
        <v>29</v>
      </c>
      <c r="BT185" s="24" t="s">
        <v>29</v>
      </c>
      <c r="BU185" s="24" t="s">
        <v>29</v>
      </c>
      <c r="BV185" s="24" t="s">
        <v>29</v>
      </c>
      <c r="BW185" s="24" t="s">
        <v>29</v>
      </c>
      <c r="BX185" s="24" t="s">
        <v>29</v>
      </c>
      <c r="BY185" s="24" t="s">
        <v>29</v>
      </c>
      <c r="BZ185" s="24" t="s">
        <v>29</v>
      </c>
      <c r="CA185" s="24" t="s">
        <v>29</v>
      </c>
      <c r="CB185" s="24" t="s">
        <v>29</v>
      </c>
    </row>
    <row r="186" spans="2:80" s="1" customFormat="1" ht="13.9" customHeight="1">
      <c r="B186" s="57" t="str">
        <f>Roster_Selection_Men!AF307&amp;" " &amp; "JV1 "</f>
        <v xml:space="preserve">Vincennes University JV1 </v>
      </c>
      <c r="C186" s="57" t="str">
        <f>Roster_Selection_Men!AH307</f>
        <v>17-18995</v>
      </c>
      <c r="D186" s="57" t="str">
        <f>Roster_Selection_Men!AI307</f>
        <v>Ethan Staples</v>
      </c>
      <c r="E186" s="58"/>
      <c r="F186" s="1" t="str">
        <f>IF(ISERROR(Individual_Scores_Men_JV!E186), " ", IF(Individual_Scores_Men_JV!E186 = "Yes", "Yes", "  "))</f>
        <v xml:space="preserve">  </v>
      </c>
      <c r="G186" s="24" t="s">
        <v>29</v>
      </c>
      <c r="H186" s="24" t="s">
        <v>29</v>
      </c>
      <c r="I186" s="24" t="s">
        <v>29</v>
      </c>
      <c r="J186" s="24" t="s">
        <v>29</v>
      </c>
      <c r="K186" s="24" t="s">
        <v>29</v>
      </c>
      <c r="L186" s="24" t="s">
        <v>29</v>
      </c>
      <c r="M186" s="24" t="s">
        <v>29</v>
      </c>
      <c r="N186" s="24" t="s">
        <v>29</v>
      </c>
      <c r="O186" s="24" t="s">
        <v>29</v>
      </c>
      <c r="P186" s="24" t="s">
        <v>29</v>
      </c>
      <c r="Q186" s="24" t="s">
        <v>29</v>
      </c>
      <c r="R186" s="24" t="s">
        <v>29</v>
      </c>
      <c r="S186" s="24" t="s">
        <v>29</v>
      </c>
      <c r="T186" s="24" t="s">
        <v>29</v>
      </c>
      <c r="U186" s="24" t="s">
        <v>29</v>
      </c>
      <c r="V186" s="24" t="s">
        <v>29</v>
      </c>
      <c r="W186" s="24" t="s">
        <v>29</v>
      </c>
      <c r="X186" s="24" t="s">
        <v>29</v>
      </c>
      <c r="Y186" s="24" t="s">
        <v>29</v>
      </c>
      <c r="Z186" s="24" t="s">
        <v>29</v>
      </c>
      <c r="AA186" s="24" t="s">
        <v>29</v>
      </c>
      <c r="AB186" s="24" t="s">
        <v>29</v>
      </c>
      <c r="AC186" s="24" t="s">
        <v>29</v>
      </c>
      <c r="AD186" s="24" t="s">
        <v>29</v>
      </c>
      <c r="AE186" s="24" t="s">
        <v>29</v>
      </c>
      <c r="AF186" s="24" t="s">
        <v>29</v>
      </c>
      <c r="AG186" s="24" t="s">
        <v>29</v>
      </c>
      <c r="AH186" s="24" t="s">
        <v>29</v>
      </c>
      <c r="AI186" s="24" t="s">
        <v>29</v>
      </c>
      <c r="AJ186" s="24" t="s">
        <v>29</v>
      </c>
      <c r="AK186" s="24" t="s">
        <v>29</v>
      </c>
      <c r="AL186" s="24" t="s">
        <v>29</v>
      </c>
      <c r="AM186" s="24" t="s">
        <v>29</v>
      </c>
      <c r="AN186" s="24" t="s">
        <v>29</v>
      </c>
      <c r="AO186" s="24" t="s">
        <v>29</v>
      </c>
      <c r="AP186" s="24" t="s">
        <v>29</v>
      </c>
      <c r="AQ186" s="24" t="s">
        <v>29</v>
      </c>
      <c r="AR186" s="24" t="s">
        <v>29</v>
      </c>
      <c r="AS186" s="24" t="s">
        <v>29</v>
      </c>
      <c r="AT186" s="24" t="s">
        <v>29</v>
      </c>
      <c r="AU186" s="24" t="s">
        <v>29</v>
      </c>
      <c r="AV186" s="24" t="s">
        <v>29</v>
      </c>
      <c r="AW186" s="24" t="s">
        <v>29</v>
      </c>
      <c r="AX186" s="24" t="s">
        <v>29</v>
      </c>
      <c r="AY186" s="24" t="s">
        <v>29</v>
      </c>
      <c r="AZ186" s="24" t="s">
        <v>29</v>
      </c>
      <c r="BA186" s="24" t="s">
        <v>29</v>
      </c>
      <c r="BB186" s="24" t="s">
        <v>29</v>
      </c>
      <c r="BC186" s="24" t="s">
        <v>29</v>
      </c>
      <c r="BD186" s="24" t="s">
        <v>29</v>
      </c>
      <c r="BE186" s="24" t="s">
        <v>29</v>
      </c>
      <c r="BF186" s="24" t="s">
        <v>29</v>
      </c>
      <c r="BG186" s="24" t="s">
        <v>29</v>
      </c>
      <c r="BH186" s="24" t="s">
        <v>29</v>
      </c>
      <c r="BI186" s="24" t="s">
        <v>29</v>
      </c>
      <c r="BJ186" s="24" t="s">
        <v>29</v>
      </c>
      <c r="BK186" s="24" t="s">
        <v>29</v>
      </c>
      <c r="BL186" s="24" t="s">
        <v>29</v>
      </c>
      <c r="BM186" s="24" t="s">
        <v>29</v>
      </c>
      <c r="BN186" s="24" t="s">
        <v>29</v>
      </c>
      <c r="BO186" s="24" t="s">
        <v>29</v>
      </c>
      <c r="BP186" s="24" t="s">
        <v>29</v>
      </c>
      <c r="BQ186" s="24" t="s">
        <v>29</v>
      </c>
      <c r="BR186" s="24" t="s">
        <v>29</v>
      </c>
      <c r="BS186" s="24" t="s">
        <v>29</v>
      </c>
      <c r="BT186" s="24" t="s">
        <v>29</v>
      </c>
      <c r="BU186" s="24" t="s">
        <v>29</v>
      </c>
      <c r="BV186" s="24" t="s">
        <v>29</v>
      </c>
      <c r="BW186" s="24" t="s">
        <v>29</v>
      </c>
      <c r="BX186" s="24" t="s">
        <v>29</v>
      </c>
      <c r="BY186" s="24" t="s">
        <v>29</v>
      </c>
      <c r="BZ186" s="24" t="s">
        <v>29</v>
      </c>
      <c r="CA186" s="24" t="s">
        <v>29</v>
      </c>
      <c r="CB186" s="24" t="s">
        <v>29</v>
      </c>
    </row>
    <row r="187" spans="2:80" s="1" customFormat="1" ht="13.9" customHeight="1">
      <c r="B187" s="57" t="str">
        <f>Roster_Selection_Men!AF308&amp;" " &amp; "JV1 "</f>
        <v xml:space="preserve">Vincennes University JV1 </v>
      </c>
      <c r="C187" s="57" t="str">
        <f>Roster_Selection_Men!AH308</f>
        <v>11-546634</v>
      </c>
      <c r="D187" s="57" t="str">
        <f>Roster_Selection_Men!AI308</f>
        <v>Haydn Hunt</v>
      </c>
      <c r="E187" s="58"/>
      <c r="F187" s="1" t="str">
        <f>IF(ISERROR(Individual_Scores_Men_JV!E187), " ", IF(Individual_Scores_Men_JV!E187 = "Yes", "Yes", "  "))</f>
        <v xml:space="preserve">  </v>
      </c>
      <c r="G187" s="24" t="s">
        <v>29</v>
      </c>
      <c r="H187" s="24" t="s">
        <v>29</v>
      </c>
      <c r="I187" s="24" t="s">
        <v>29</v>
      </c>
      <c r="J187" s="24" t="s">
        <v>29</v>
      </c>
      <c r="K187" s="24" t="s">
        <v>29</v>
      </c>
      <c r="L187" s="24" t="s">
        <v>29</v>
      </c>
      <c r="M187" s="24" t="s">
        <v>29</v>
      </c>
      <c r="N187" s="24" t="s">
        <v>29</v>
      </c>
      <c r="O187" s="24" t="s">
        <v>29</v>
      </c>
      <c r="P187" s="24" t="s">
        <v>29</v>
      </c>
      <c r="Q187" s="24" t="s">
        <v>29</v>
      </c>
      <c r="R187" s="24" t="s">
        <v>29</v>
      </c>
      <c r="S187" s="24" t="s">
        <v>29</v>
      </c>
      <c r="T187" s="24" t="s">
        <v>29</v>
      </c>
      <c r="U187" s="24" t="s">
        <v>29</v>
      </c>
      <c r="V187" s="24" t="s">
        <v>29</v>
      </c>
      <c r="W187" s="24" t="s">
        <v>29</v>
      </c>
      <c r="X187" s="24" t="s">
        <v>29</v>
      </c>
      <c r="Y187" s="24" t="s">
        <v>29</v>
      </c>
      <c r="Z187" s="24" t="s">
        <v>29</v>
      </c>
      <c r="AA187" s="24" t="s">
        <v>29</v>
      </c>
      <c r="AB187" s="24" t="s">
        <v>29</v>
      </c>
      <c r="AC187" s="24" t="s">
        <v>29</v>
      </c>
      <c r="AD187" s="24" t="s">
        <v>29</v>
      </c>
      <c r="AE187" s="24" t="s">
        <v>29</v>
      </c>
      <c r="AF187" s="24" t="s">
        <v>29</v>
      </c>
      <c r="AG187" s="24" t="s">
        <v>29</v>
      </c>
      <c r="AH187" s="24" t="s">
        <v>29</v>
      </c>
      <c r="AI187" s="24" t="s">
        <v>29</v>
      </c>
      <c r="AJ187" s="24" t="s">
        <v>29</v>
      </c>
      <c r="AK187" s="24" t="s">
        <v>29</v>
      </c>
      <c r="AL187" s="24" t="s">
        <v>29</v>
      </c>
      <c r="AM187" s="24" t="s">
        <v>29</v>
      </c>
      <c r="AN187" s="24" t="s">
        <v>29</v>
      </c>
      <c r="AO187" s="24" t="s">
        <v>29</v>
      </c>
      <c r="AP187" s="24" t="s">
        <v>29</v>
      </c>
      <c r="AQ187" s="24" t="s">
        <v>29</v>
      </c>
      <c r="AR187" s="24" t="s">
        <v>29</v>
      </c>
      <c r="AS187" s="24" t="s">
        <v>29</v>
      </c>
      <c r="AT187" s="24" t="s">
        <v>29</v>
      </c>
      <c r="AU187" s="24" t="s">
        <v>29</v>
      </c>
      <c r="AV187" s="24" t="s">
        <v>29</v>
      </c>
      <c r="AW187" s="24" t="s">
        <v>29</v>
      </c>
      <c r="AX187" s="24" t="s">
        <v>29</v>
      </c>
      <c r="AY187" s="24" t="s">
        <v>29</v>
      </c>
      <c r="AZ187" s="24" t="s">
        <v>29</v>
      </c>
      <c r="BA187" s="24" t="s">
        <v>29</v>
      </c>
      <c r="BB187" s="24" t="s">
        <v>29</v>
      </c>
      <c r="BC187" s="24" t="s">
        <v>29</v>
      </c>
      <c r="BD187" s="24" t="s">
        <v>29</v>
      </c>
      <c r="BE187" s="24" t="s">
        <v>29</v>
      </c>
      <c r="BF187" s="24" t="s">
        <v>29</v>
      </c>
      <c r="BG187" s="24" t="s">
        <v>29</v>
      </c>
      <c r="BH187" s="24" t="s">
        <v>29</v>
      </c>
      <c r="BI187" s="24" t="s">
        <v>29</v>
      </c>
      <c r="BJ187" s="24" t="s">
        <v>29</v>
      </c>
      <c r="BK187" s="24" t="s">
        <v>29</v>
      </c>
      <c r="BL187" s="24" t="s">
        <v>29</v>
      </c>
      <c r="BM187" s="24" t="s">
        <v>29</v>
      </c>
      <c r="BN187" s="24" t="s">
        <v>29</v>
      </c>
      <c r="BO187" s="24" t="s">
        <v>29</v>
      </c>
      <c r="BP187" s="24" t="s">
        <v>29</v>
      </c>
      <c r="BQ187" s="24" t="s">
        <v>29</v>
      </c>
      <c r="BR187" s="24" t="s">
        <v>29</v>
      </c>
      <c r="BS187" s="24" t="s">
        <v>29</v>
      </c>
      <c r="BT187" s="24" t="s">
        <v>29</v>
      </c>
      <c r="BU187" s="24" t="s">
        <v>29</v>
      </c>
      <c r="BV187" s="24" t="s">
        <v>29</v>
      </c>
      <c r="BW187" s="24" t="s">
        <v>29</v>
      </c>
      <c r="BX187" s="24" t="s">
        <v>29</v>
      </c>
      <c r="BY187" s="24" t="s">
        <v>29</v>
      </c>
      <c r="BZ187" s="24" t="s">
        <v>29</v>
      </c>
      <c r="CA187" s="24" t="s">
        <v>29</v>
      </c>
      <c r="CB187" s="24" t="s">
        <v>29</v>
      </c>
    </row>
    <row r="188" spans="2:80" s="1" customFormat="1" ht="13.9" customHeight="1">
      <c r="B188" s="57" t="str">
        <f>Roster_Selection_Men!AF309&amp;" " &amp; "JV1 "</f>
        <v xml:space="preserve"> JV1 </v>
      </c>
      <c r="C188" s="57" t="str">
        <f>Roster_Selection_Men!AH309</f>
        <v/>
      </c>
      <c r="D188" s="57" t="str">
        <f>Roster_Selection_Men!AI309</f>
        <v/>
      </c>
      <c r="E188" s="58"/>
      <c r="F188" s="1" t="str">
        <f>IF(ISERROR(Individual_Scores_Men_JV!E188), " ", IF(Individual_Scores_Men_JV!E188 = "Yes", "Yes", "  "))</f>
        <v xml:space="preserve">  </v>
      </c>
      <c r="G188" s="24" t="s">
        <v>29</v>
      </c>
      <c r="H188" s="24" t="s">
        <v>29</v>
      </c>
      <c r="I188" s="24" t="s">
        <v>29</v>
      </c>
      <c r="J188" s="24" t="s">
        <v>29</v>
      </c>
      <c r="K188" s="24" t="s">
        <v>29</v>
      </c>
      <c r="L188" s="24" t="s">
        <v>29</v>
      </c>
      <c r="M188" s="24" t="s">
        <v>29</v>
      </c>
      <c r="N188" s="24" t="s">
        <v>29</v>
      </c>
      <c r="O188" s="24" t="s">
        <v>29</v>
      </c>
      <c r="P188" s="24" t="s">
        <v>29</v>
      </c>
      <c r="Q188" s="24" t="s">
        <v>29</v>
      </c>
      <c r="R188" s="24" t="s">
        <v>29</v>
      </c>
      <c r="S188" s="24" t="s">
        <v>29</v>
      </c>
      <c r="T188" s="24" t="s">
        <v>29</v>
      </c>
      <c r="U188" s="24" t="s">
        <v>29</v>
      </c>
      <c r="V188" s="24" t="s">
        <v>29</v>
      </c>
      <c r="W188" s="24" t="s">
        <v>29</v>
      </c>
      <c r="X188" s="24" t="s">
        <v>29</v>
      </c>
      <c r="Y188" s="24" t="s">
        <v>29</v>
      </c>
      <c r="Z188" s="24" t="s">
        <v>29</v>
      </c>
      <c r="AA188" s="24" t="s">
        <v>29</v>
      </c>
      <c r="AB188" s="24" t="s">
        <v>29</v>
      </c>
      <c r="AC188" s="24" t="s">
        <v>29</v>
      </c>
      <c r="AD188" s="24" t="s">
        <v>29</v>
      </c>
      <c r="AE188" s="24" t="s">
        <v>29</v>
      </c>
      <c r="AF188" s="24" t="s">
        <v>29</v>
      </c>
      <c r="AG188" s="24" t="s">
        <v>29</v>
      </c>
      <c r="AH188" s="24" t="s">
        <v>29</v>
      </c>
      <c r="AI188" s="24" t="s">
        <v>29</v>
      </c>
      <c r="AJ188" s="24" t="s">
        <v>29</v>
      </c>
      <c r="AK188" s="24" t="s">
        <v>29</v>
      </c>
      <c r="AL188" s="24" t="s">
        <v>29</v>
      </c>
      <c r="AM188" s="24" t="s">
        <v>29</v>
      </c>
      <c r="AN188" s="24" t="s">
        <v>29</v>
      </c>
      <c r="AO188" s="24" t="s">
        <v>29</v>
      </c>
      <c r="AP188" s="24" t="s">
        <v>29</v>
      </c>
      <c r="AQ188" s="24" t="s">
        <v>29</v>
      </c>
      <c r="AR188" s="24" t="s">
        <v>29</v>
      </c>
      <c r="AS188" s="24" t="s">
        <v>29</v>
      </c>
      <c r="AT188" s="24" t="s">
        <v>29</v>
      </c>
      <c r="AU188" s="24" t="s">
        <v>29</v>
      </c>
      <c r="AV188" s="24" t="s">
        <v>29</v>
      </c>
      <c r="AW188" s="24" t="s">
        <v>29</v>
      </c>
      <c r="AX188" s="24" t="s">
        <v>29</v>
      </c>
      <c r="AY188" s="24" t="s">
        <v>29</v>
      </c>
      <c r="AZ188" s="24" t="s">
        <v>29</v>
      </c>
      <c r="BA188" s="24" t="s">
        <v>29</v>
      </c>
      <c r="BB188" s="24" t="s">
        <v>29</v>
      </c>
      <c r="BC188" s="24" t="s">
        <v>29</v>
      </c>
      <c r="BD188" s="24" t="s">
        <v>29</v>
      </c>
      <c r="BE188" s="24" t="s">
        <v>29</v>
      </c>
      <c r="BF188" s="24" t="s">
        <v>29</v>
      </c>
      <c r="BG188" s="24" t="s">
        <v>29</v>
      </c>
      <c r="BH188" s="24" t="s">
        <v>29</v>
      </c>
      <c r="BI188" s="24" t="s">
        <v>29</v>
      </c>
      <c r="BJ188" s="24" t="s">
        <v>29</v>
      </c>
      <c r="BK188" s="24" t="s">
        <v>29</v>
      </c>
      <c r="BL188" s="24" t="s">
        <v>29</v>
      </c>
      <c r="BM188" s="24" t="s">
        <v>29</v>
      </c>
      <c r="BN188" s="24" t="s">
        <v>29</v>
      </c>
      <c r="BO188" s="24" t="s">
        <v>29</v>
      </c>
      <c r="BP188" s="24" t="s">
        <v>29</v>
      </c>
      <c r="BQ188" s="24" t="s">
        <v>29</v>
      </c>
      <c r="BR188" s="24" t="s">
        <v>29</v>
      </c>
      <c r="BS188" s="24" t="s">
        <v>29</v>
      </c>
      <c r="BT188" s="24" t="s">
        <v>29</v>
      </c>
      <c r="BU188" s="24" t="s">
        <v>29</v>
      </c>
      <c r="BV188" s="24" t="s">
        <v>29</v>
      </c>
      <c r="BW188" s="24" t="s">
        <v>29</v>
      </c>
      <c r="BX188" s="24" t="s">
        <v>29</v>
      </c>
      <c r="BY188" s="24" t="s">
        <v>29</v>
      </c>
      <c r="BZ188" s="24" t="s">
        <v>29</v>
      </c>
      <c r="CA188" s="24" t="s">
        <v>29</v>
      </c>
      <c r="CB188" s="24" t="s">
        <v>29</v>
      </c>
    </row>
    <row r="189" spans="2:80" s="1" customFormat="1" ht="13.9" customHeight="1">
      <c r="B189" s="57" t="s">
        <v>793</v>
      </c>
      <c r="C189" s="59" t="str">
        <f>Individual_Scores_Men_JV!C189</f>
        <v/>
      </c>
      <c r="D189" s="60" t="str">
        <f>Individual_Scores_Men_JV!D189</f>
        <v/>
      </c>
      <c r="E189" s="58"/>
      <c r="F189" s="13"/>
      <c r="G189" s="24" t="s">
        <v>29</v>
      </c>
      <c r="H189" s="24" t="s">
        <v>29</v>
      </c>
      <c r="I189" s="24" t="s">
        <v>29</v>
      </c>
      <c r="J189" s="24" t="s">
        <v>29</v>
      </c>
      <c r="K189" s="24" t="s">
        <v>29</v>
      </c>
      <c r="L189" s="24" t="s">
        <v>29</v>
      </c>
      <c r="M189" s="24" t="s">
        <v>29</v>
      </c>
      <c r="N189" s="24" t="s">
        <v>29</v>
      </c>
      <c r="O189" s="24" t="s">
        <v>29</v>
      </c>
      <c r="P189" s="24" t="s">
        <v>29</v>
      </c>
      <c r="Q189" s="24" t="s">
        <v>29</v>
      </c>
      <c r="R189" s="24" t="s">
        <v>29</v>
      </c>
      <c r="S189" s="24" t="s">
        <v>29</v>
      </c>
      <c r="T189" s="24" t="s">
        <v>29</v>
      </c>
      <c r="U189" s="24" t="s">
        <v>29</v>
      </c>
      <c r="V189" s="24" t="s">
        <v>29</v>
      </c>
      <c r="W189" s="24" t="s">
        <v>29</v>
      </c>
      <c r="X189" s="24" t="s">
        <v>29</v>
      </c>
      <c r="Y189" s="24" t="s">
        <v>29</v>
      </c>
      <c r="Z189" s="24" t="s">
        <v>29</v>
      </c>
      <c r="AA189" s="24" t="s">
        <v>29</v>
      </c>
      <c r="AB189" s="24" t="s">
        <v>29</v>
      </c>
      <c r="AC189" s="24" t="s">
        <v>29</v>
      </c>
      <c r="AD189" s="24" t="s">
        <v>29</v>
      </c>
      <c r="AE189" s="24" t="s">
        <v>29</v>
      </c>
      <c r="AF189" s="24" t="s">
        <v>29</v>
      </c>
      <c r="AG189" s="24" t="s">
        <v>29</v>
      </c>
      <c r="AH189" s="24" t="s">
        <v>29</v>
      </c>
      <c r="AI189" s="24" t="s">
        <v>29</v>
      </c>
      <c r="AJ189" s="24" t="s">
        <v>29</v>
      </c>
      <c r="AK189" s="24" t="s">
        <v>29</v>
      </c>
      <c r="AL189" s="24" t="s">
        <v>29</v>
      </c>
      <c r="AM189" s="24" t="s">
        <v>29</v>
      </c>
      <c r="AN189" s="24" t="s">
        <v>29</v>
      </c>
      <c r="AO189" s="24" t="s">
        <v>29</v>
      </c>
      <c r="AP189" s="24" t="s">
        <v>29</v>
      </c>
      <c r="AQ189" s="24" t="s">
        <v>29</v>
      </c>
      <c r="AR189" s="24" t="s">
        <v>29</v>
      </c>
      <c r="AS189" s="24" t="s">
        <v>29</v>
      </c>
      <c r="AT189" s="24" t="s">
        <v>29</v>
      </c>
      <c r="AU189" s="24" t="s">
        <v>29</v>
      </c>
      <c r="AV189" s="24" t="s">
        <v>29</v>
      </c>
      <c r="AW189" s="24" t="s">
        <v>29</v>
      </c>
      <c r="AX189" s="24" t="s">
        <v>29</v>
      </c>
      <c r="AY189" s="24" t="s">
        <v>29</v>
      </c>
      <c r="AZ189" s="24" t="s">
        <v>29</v>
      </c>
      <c r="BA189" s="24" t="s">
        <v>29</v>
      </c>
      <c r="BB189" s="24" t="s">
        <v>29</v>
      </c>
      <c r="BC189" s="24" t="s">
        <v>29</v>
      </c>
      <c r="BD189" s="24" t="s">
        <v>29</v>
      </c>
      <c r="BE189" s="24" t="s">
        <v>29</v>
      </c>
      <c r="BF189" s="24" t="s">
        <v>29</v>
      </c>
      <c r="BG189" s="24" t="s">
        <v>29</v>
      </c>
      <c r="BH189" s="24" t="s">
        <v>29</v>
      </c>
      <c r="BI189" s="24" t="s">
        <v>29</v>
      </c>
      <c r="BJ189" s="24" t="s">
        <v>29</v>
      </c>
      <c r="BK189" s="24" t="s">
        <v>29</v>
      </c>
      <c r="BL189" s="24" t="s">
        <v>29</v>
      </c>
      <c r="BM189" s="24" t="s">
        <v>29</v>
      </c>
      <c r="BN189" s="24" t="s">
        <v>29</v>
      </c>
      <c r="BO189" s="24" t="s">
        <v>29</v>
      </c>
      <c r="BP189" s="24" t="s">
        <v>29</v>
      </c>
      <c r="BQ189" s="24" t="s">
        <v>29</v>
      </c>
      <c r="BR189" s="24" t="s">
        <v>29</v>
      </c>
      <c r="BS189" s="24" t="s">
        <v>29</v>
      </c>
      <c r="BT189" s="24" t="s">
        <v>29</v>
      </c>
      <c r="BU189" s="24" t="s">
        <v>29</v>
      </c>
      <c r="BV189" s="24" t="s">
        <v>29</v>
      </c>
      <c r="BW189" s="24" t="s">
        <v>29</v>
      </c>
      <c r="BX189" s="24" t="s">
        <v>29</v>
      </c>
      <c r="BY189" s="24" t="s">
        <v>29</v>
      </c>
      <c r="BZ189" s="24" t="s">
        <v>29</v>
      </c>
      <c r="CA189" s="24" t="s">
        <v>29</v>
      </c>
      <c r="CB189" s="24" t="s">
        <v>29</v>
      </c>
    </row>
    <row r="190" spans="2:80" s="1" customFormat="1" ht="13.9" customHeight="1">
      <c r="B190" s="57" t="s">
        <v>793</v>
      </c>
      <c r="C190" s="59" t="str">
        <f>Individual_Scores_Men_JV!C190</f>
        <v/>
      </c>
      <c r="D190" s="60" t="str">
        <f>Individual_Scores_Men_JV!D190</f>
        <v/>
      </c>
      <c r="E190" s="58"/>
      <c r="F190" s="13"/>
      <c r="G190" s="24" t="s">
        <v>29</v>
      </c>
      <c r="H190" s="24" t="s">
        <v>29</v>
      </c>
      <c r="I190" s="24" t="s">
        <v>29</v>
      </c>
      <c r="J190" s="24" t="s">
        <v>29</v>
      </c>
      <c r="K190" s="24" t="s">
        <v>29</v>
      </c>
      <c r="L190" s="24" t="s">
        <v>29</v>
      </c>
      <c r="M190" s="24" t="s">
        <v>29</v>
      </c>
      <c r="N190" s="24" t="s">
        <v>29</v>
      </c>
      <c r="O190" s="24" t="s">
        <v>29</v>
      </c>
      <c r="P190" s="24" t="s">
        <v>29</v>
      </c>
      <c r="Q190" s="24" t="s">
        <v>29</v>
      </c>
      <c r="R190" s="24" t="s">
        <v>29</v>
      </c>
      <c r="S190" s="24" t="s">
        <v>29</v>
      </c>
      <c r="T190" s="24" t="s">
        <v>29</v>
      </c>
      <c r="U190" s="24" t="s">
        <v>29</v>
      </c>
      <c r="V190" s="24" t="s">
        <v>29</v>
      </c>
      <c r="W190" s="24" t="s">
        <v>29</v>
      </c>
      <c r="X190" s="24" t="s">
        <v>29</v>
      </c>
      <c r="Y190" s="24" t="s">
        <v>29</v>
      </c>
      <c r="Z190" s="24" t="s">
        <v>29</v>
      </c>
      <c r="AA190" s="24" t="s">
        <v>29</v>
      </c>
      <c r="AB190" s="24" t="s">
        <v>29</v>
      </c>
      <c r="AC190" s="24" t="s">
        <v>29</v>
      </c>
      <c r="AD190" s="24" t="s">
        <v>29</v>
      </c>
      <c r="AE190" s="24" t="s">
        <v>29</v>
      </c>
      <c r="AF190" s="24" t="s">
        <v>29</v>
      </c>
      <c r="AG190" s="24" t="s">
        <v>29</v>
      </c>
      <c r="AH190" s="24" t="s">
        <v>29</v>
      </c>
      <c r="AI190" s="24" t="s">
        <v>29</v>
      </c>
      <c r="AJ190" s="24" t="s">
        <v>29</v>
      </c>
      <c r="AK190" s="24" t="s">
        <v>29</v>
      </c>
      <c r="AL190" s="24" t="s">
        <v>29</v>
      </c>
      <c r="AM190" s="24" t="s">
        <v>29</v>
      </c>
      <c r="AN190" s="24" t="s">
        <v>29</v>
      </c>
      <c r="AO190" s="24" t="s">
        <v>29</v>
      </c>
      <c r="AP190" s="24" t="s">
        <v>29</v>
      </c>
      <c r="AQ190" s="24" t="s">
        <v>29</v>
      </c>
      <c r="AR190" s="24" t="s">
        <v>29</v>
      </c>
      <c r="AS190" s="24" t="s">
        <v>29</v>
      </c>
      <c r="AT190" s="24" t="s">
        <v>29</v>
      </c>
      <c r="AU190" s="24" t="s">
        <v>29</v>
      </c>
      <c r="AV190" s="24" t="s">
        <v>29</v>
      </c>
      <c r="AW190" s="24" t="s">
        <v>29</v>
      </c>
      <c r="AX190" s="24" t="s">
        <v>29</v>
      </c>
      <c r="AY190" s="24" t="s">
        <v>29</v>
      </c>
      <c r="AZ190" s="24" t="s">
        <v>29</v>
      </c>
      <c r="BA190" s="24" t="s">
        <v>29</v>
      </c>
      <c r="BB190" s="24" t="s">
        <v>29</v>
      </c>
      <c r="BC190" s="24" t="s">
        <v>29</v>
      </c>
      <c r="BD190" s="24" t="s">
        <v>29</v>
      </c>
      <c r="BE190" s="24" t="s">
        <v>29</v>
      </c>
      <c r="BF190" s="24" t="s">
        <v>29</v>
      </c>
      <c r="BG190" s="24" t="s">
        <v>29</v>
      </c>
      <c r="BH190" s="24" t="s">
        <v>29</v>
      </c>
      <c r="BI190" s="24" t="s">
        <v>29</v>
      </c>
      <c r="BJ190" s="24" t="s">
        <v>29</v>
      </c>
      <c r="BK190" s="24" t="s">
        <v>29</v>
      </c>
      <c r="BL190" s="24" t="s">
        <v>29</v>
      </c>
      <c r="BM190" s="24" t="s">
        <v>29</v>
      </c>
      <c r="BN190" s="24" t="s">
        <v>29</v>
      </c>
      <c r="BO190" s="24" t="s">
        <v>29</v>
      </c>
      <c r="BP190" s="24" t="s">
        <v>29</v>
      </c>
      <c r="BQ190" s="24" t="s">
        <v>29</v>
      </c>
      <c r="BR190" s="24" t="s">
        <v>29</v>
      </c>
      <c r="BS190" s="24" t="s">
        <v>29</v>
      </c>
      <c r="BT190" s="24" t="s">
        <v>29</v>
      </c>
      <c r="BU190" s="24" t="s">
        <v>29</v>
      </c>
      <c r="BV190" s="24" t="s">
        <v>29</v>
      </c>
      <c r="BW190" s="24" t="s">
        <v>29</v>
      </c>
      <c r="BX190" s="24" t="s">
        <v>29</v>
      </c>
      <c r="BY190" s="24" t="s">
        <v>29</v>
      </c>
      <c r="BZ190" s="24" t="s">
        <v>29</v>
      </c>
      <c r="CA190" s="24" t="s">
        <v>29</v>
      </c>
      <c r="CB190" s="24" t="s">
        <v>29</v>
      </c>
    </row>
    <row r="191" spans="2:80" s="1" customFormat="1" ht="13.9" customHeight="1">
      <c r="B191" s="57" t="s">
        <v>793</v>
      </c>
      <c r="C191" s="59" t="str">
        <f>Individual_Scores_Men_JV!C191</f>
        <v/>
      </c>
      <c r="D191" s="60" t="str">
        <f>Individual_Scores_Men_JV!D191</f>
        <v/>
      </c>
      <c r="E191" s="58"/>
      <c r="F191" s="13"/>
      <c r="G191" s="24" t="s">
        <v>29</v>
      </c>
      <c r="H191" s="24" t="s">
        <v>29</v>
      </c>
      <c r="I191" s="24" t="s">
        <v>29</v>
      </c>
      <c r="J191" s="24" t="s">
        <v>29</v>
      </c>
      <c r="K191" s="24" t="s">
        <v>29</v>
      </c>
      <c r="L191" s="24" t="s">
        <v>29</v>
      </c>
      <c r="M191" s="24" t="s">
        <v>29</v>
      </c>
      <c r="N191" s="24" t="s">
        <v>29</v>
      </c>
      <c r="O191" s="24" t="s">
        <v>29</v>
      </c>
      <c r="P191" s="24" t="s">
        <v>29</v>
      </c>
      <c r="Q191" s="24" t="s">
        <v>29</v>
      </c>
      <c r="R191" s="24" t="s">
        <v>29</v>
      </c>
      <c r="S191" s="24" t="s">
        <v>29</v>
      </c>
      <c r="T191" s="24" t="s">
        <v>29</v>
      </c>
      <c r="U191" s="24" t="s">
        <v>29</v>
      </c>
      <c r="V191" s="24" t="s">
        <v>29</v>
      </c>
      <c r="W191" s="24" t="s">
        <v>29</v>
      </c>
      <c r="X191" s="24" t="s">
        <v>29</v>
      </c>
      <c r="Y191" s="24" t="s">
        <v>29</v>
      </c>
      <c r="Z191" s="24" t="s">
        <v>29</v>
      </c>
      <c r="AA191" s="24" t="s">
        <v>29</v>
      </c>
      <c r="AB191" s="24" t="s">
        <v>29</v>
      </c>
      <c r="AC191" s="24" t="s">
        <v>29</v>
      </c>
      <c r="AD191" s="24" t="s">
        <v>29</v>
      </c>
      <c r="AE191" s="24" t="s">
        <v>29</v>
      </c>
      <c r="AF191" s="24" t="s">
        <v>29</v>
      </c>
      <c r="AG191" s="24" t="s">
        <v>29</v>
      </c>
      <c r="AH191" s="24" t="s">
        <v>29</v>
      </c>
      <c r="AI191" s="24" t="s">
        <v>29</v>
      </c>
      <c r="AJ191" s="24" t="s">
        <v>29</v>
      </c>
      <c r="AK191" s="24" t="s">
        <v>29</v>
      </c>
      <c r="AL191" s="24" t="s">
        <v>29</v>
      </c>
      <c r="AM191" s="24" t="s">
        <v>29</v>
      </c>
      <c r="AN191" s="24" t="s">
        <v>29</v>
      </c>
      <c r="AO191" s="24" t="s">
        <v>29</v>
      </c>
      <c r="AP191" s="24" t="s">
        <v>29</v>
      </c>
      <c r="AQ191" s="24" t="s">
        <v>29</v>
      </c>
      <c r="AR191" s="24" t="s">
        <v>29</v>
      </c>
      <c r="AS191" s="24" t="s">
        <v>29</v>
      </c>
      <c r="AT191" s="24" t="s">
        <v>29</v>
      </c>
      <c r="AU191" s="24" t="s">
        <v>29</v>
      </c>
      <c r="AV191" s="24" t="s">
        <v>29</v>
      </c>
      <c r="AW191" s="24" t="s">
        <v>29</v>
      </c>
      <c r="AX191" s="24" t="s">
        <v>29</v>
      </c>
      <c r="AY191" s="24" t="s">
        <v>29</v>
      </c>
      <c r="AZ191" s="24" t="s">
        <v>29</v>
      </c>
      <c r="BA191" s="24" t="s">
        <v>29</v>
      </c>
      <c r="BB191" s="24" t="s">
        <v>29</v>
      </c>
      <c r="BC191" s="24" t="s">
        <v>29</v>
      </c>
      <c r="BD191" s="24" t="s">
        <v>29</v>
      </c>
      <c r="BE191" s="24" t="s">
        <v>29</v>
      </c>
      <c r="BF191" s="24" t="s">
        <v>29</v>
      </c>
      <c r="BG191" s="24" t="s">
        <v>29</v>
      </c>
      <c r="BH191" s="24" t="s">
        <v>29</v>
      </c>
      <c r="BI191" s="24" t="s">
        <v>29</v>
      </c>
      <c r="BJ191" s="24" t="s">
        <v>29</v>
      </c>
      <c r="BK191" s="24" t="s">
        <v>29</v>
      </c>
      <c r="BL191" s="24" t="s">
        <v>29</v>
      </c>
      <c r="BM191" s="24" t="s">
        <v>29</v>
      </c>
      <c r="BN191" s="24" t="s">
        <v>29</v>
      </c>
      <c r="BO191" s="24" t="s">
        <v>29</v>
      </c>
      <c r="BP191" s="24" t="s">
        <v>29</v>
      </c>
      <c r="BQ191" s="24" t="s">
        <v>29</v>
      </c>
      <c r="BR191" s="24" t="s">
        <v>29</v>
      </c>
      <c r="BS191" s="24" t="s">
        <v>29</v>
      </c>
      <c r="BT191" s="24" t="s">
        <v>29</v>
      </c>
      <c r="BU191" s="24" t="s">
        <v>29</v>
      </c>
      <c r="BV191" s="24" t="s">
        <v>29</v>
      </c>
      <c r="BW191" s="24" t="s">
        <v>29</v>
      </c>
      <c r="BX191" s="24" t="s">
        <v>29</v>
      </c>
      <c r="BY191" s="24" t="s">
        <v>29</v>
      </c>
      <c r="BZ191" s="24" t="s">
        <v>29</v>
      </c>
      <c r="CA191" s="24" t="s">
        <v>29</v>
      </c>
      <c r="CB191" s="24" t="s">
        <v>29</v>
      </c>
    </row>
    <row r="192" spans="2:80" s="1" customFormat="1" ht="13.9" customHeight="1">
      <c r="B192" s="57" t="s">
        <v>29</v>
      </c>
      <c r="C192" s="57" t="s">
        <v>29</v>
      </c>
      <c r="D192" s="57" t="s">
        <v>29</v>
      </c>
      <c r="E192" s="61"/>
      <c r="G192" s="24" t="s">
        <v>29</v>
      </c>
      <c r="H192" s="24" t="s">
        <v>29</v>
      </c>
      <c r="I192" s="24" t="s">
        <v>29</v>
      </c>
      <c r="J192" s="24" t="s">
        <v>29</v>
      </c>
      <c r="K192" s="24" t="s">
        <v>29</v>
      </c>
      <c r="L192" s="24" t="s">
        <v>29</v>
      </c>
      <c r="M192" s="24" t="s">
        <v>29</v>
      </c>
      <c r="N192" s="24" t="s">
        <v>29</v>
      </c>
      <c r="O192" s="24" t="s">
        <v>29</v>
      </c>
      <c r="P192" s="24" t="s">
        <v>29</v>
      </c>
      <c r="Q192" s="24" t="s">
        <v>29</v>
      </c>
      <c r="R192" s="24" t="s">
        <v>29</v>
      </c>
      <c r="S192" s="24" t="s">
        <v>29</v>
      </c>
      <c r="T192" s="24" t="s">
        <v>29</v>
      </c>
      <c r="U192" s="24" t="s">
        <v>29</v>
      </c>
      <c r="V192" s="24" t="s">
        <v>29</v>
      </c>
      <c r="W192" s="24" t="s">
        <v>29</v>
      </c>
      <c r="X192" s="24" t="s">
        <v>29</v>
      </c>
      <c r="Y192" s="24" t="s">
        <v>29</v>
      </c>
      <c r="Z192" s="24" t="s">
        <v>29</v>
      </c>
      <c r="AA192" s="24" t="s">
        <v>29</v>
      </c>
      <c r="AB192" s="24" t="s">
        <v>29</v>
      </c>
      <c r="AC192" s="24" t="s">
        <v>29</v>
      </c>
      <c r="AD192" s="24" t="s">
        <v>29</v>
      </c>
      <c r="AE192" s="24" t="s">
        <v>29</v>
      </c>
      <c r="AF192" s="24" t="s">
        <v>29</v>
      </c>
      <c r="AG192" s="24" t="s">
        <v>29</v>
      </c>
      <c r="AH192" s="24" t="s">
        <v>29</v>
      </c>
      <c r="AI192" s="24" t="s">
        <v>29</v>
      </c>
      <c r="AJ192" s="24" t="s">
        <v>29</v>
      </c>
      <c r="AK192" s="24" t="s">
        <v>29</v>
      </c>
      <c r="AL192" s="24" t="s">
        <v>29</v>
      </c>
      <c r="AM192" s="24" t="s">
        <v>29</v>
      </c>
      <c r="AN192" s="24" t="s">
        <v>29</v>
      </c>
      <c r="AO192" s="24" t="s">
        <v>29</v>
      </c>
      <c r="AP192" s="24" t="s">
        <v>29</v>
      </c>
      <c r="AQ192" s="24" t="s">
        <v>29</v>
      </c>
      <c r="AR192" s="24" t="s">
        <v>29</v>
      </c>
      <c r="AS192" s="24" t="s">
        <v>29</v>
      </c>
      <c r="AT192" s="24" t="s">
        <v>29</v>
      </c>
      <c r="AU192" s="24" t="s">
        <v>29</v>
      </c>
      <c r="AV192" s="24" t="s">
        <v>29</v>
      </c>
      <c r="AW192" s="24" t="s">
        <v>29</v>
      </c>
      <c r="AX192" s="24" t="s">
        <v>29</v>
      </c>
      <c r="AY192" s="24" t="s">
        <v>29</v>
      </c>
      <c r="AZ192" s="24" t="s">
        <v>29</v>
      </c>
      <c r="BA192" s="24" t="s">
        <v>29</v>
      </c>
      <c r="BB192" s="24" t="s">
        <v>29</v>
      </c>
      <c r="BC192" s="24" t="s">
        <v>29</v>
      </c>
      <c r="BD192" s="24" t="s">
        <v>29</v>
      </c>
      <c r="BE192" s="24" t="s">
        <v>29</v>
      </c>
      <c r="BF192" s="24" t="s">
        <v>29</v>
      </c>
      <c r="BG192" s="24" t="s">
        <v>29</v>
      </c>
      <c r="BH192" s="24" t="s">
        <v>29</v>
      </c>
      <c r="BI192" s="24" t="s">
        <v>29</v>
      </c>
      <c r="BJ192" s="24" t="s">
        <v>29</v>
      </c>
      <c r="BK192" s="24" t="s">
        <v>29</v>
      </c>
      <c r="BL192" s="24" t="s">
        <v>29</v>
      </c>
      <c r="BM192" s="24" t="s">
        <v>29</v>
      </c>
      <c r="BN192" s="24" t="s">
        <v>29</v>
      </c>
      <c r="BO192" s="24" t="s">
        <v>29</v>
      </c>
      <c r="BP192" s="24" t="s">
        <v>29</v>
      </c>
      <c r="BQ192" s="24" t="s">
        <v>29</v>
      </c>
      <c r="BR192" s="24" t="s">
        <v>29</v>
      </c>
      <c r="BS192" s="24" t="s">
        <v>29</v>
      </c>
      <c r="BT192" s="24" t="s">
        <v>29</v>
      </c>
      <c r="BU192" s="24" t="s">
        <v>29</v>
      </c>
      <c r="BV192" s="24" t="s">
        <v>29</v>
      </c>
      <c r="BW192" s="24" t="s">
        <v>29</v>
      </c>
      <c r="BX192" s="24" t="s">
        <v>29</v>
      </c>
      <c r="BY192" s="24" t="s">
        <v>29</v>
      </c>
      <c r="BZ192" s="24" t="s">
        <v>29</v>
      </c>
      <c r="CA192" s="24" t="s">
        <v>29</v>
      </c>
      <c r="CB192" s="24" t="s">
        <v>29</v>
      </c>
    </row>
    <row r="193" spans="2:80" s="1" customFormat="1" ht="13.9" customHeight="1">
      <c r="B193" s="57" t="s">
        <v>29</v>
      </c>
      <c r="C193" s="57" t="s">
        <v>29</v>
      </c>
      <c r="D193" s="57" t="s">
        <v>29</v>
      </c>
      <c r="E193" s="61"/>
      <c r="G193" s="24" t="s">
        <v>29</v>
      </c>
      <c r="H193" s="24" t="s">
        <v>29</v>
      </c>
      <c r="I193" s="24" t="s">
        <v>29</v>
      </c>
      <c r="J193" s="24" t="s">
        <v>29</v>
      </c>
      <c r="K193" s="24" t="s">
        <v>29</v>
      </c>
      <c r="L193" s="24" t="s">
        <v>29</v>
      </c>
      <c r="M193" s="24" t="s">
        <v>29</v>
      </c>
      <c r="N193" s="24" t="s">
        <v>29</v>
      </c>
      <c r="O193" s="24" t="s">
        <v>29</v>
      </c>
      <c r="P193" s="24" t="s">
        <v>29</v>
      </c>
      <c r="Q193" s="24" t="s">
        <v>29</v>
      </c>
      <c r="R193" s="24" t="s">
        <v>29</v>
      </c>
      <c r="S193" s="24" t="s">
        <v>29</v>
      </c>
      <c r="T193" s="24" t="s">
        <v>29</v>
      </c>
      <c r="U193" s="24" t="s">
        <v>29</v>
      </c>
      <c r="V193" s="24" t="s">
        <v>29</v>
      </c>
      <c r="W193" s="24" t="s">
        <v>29</v>
      </c>
      <c r="X193" s="24" t="s">
        <v>29</v>
      </c>
      <c r="Y193" s="24" t="s">
        <v>29</v>
      </c>
      <c r="Z193" s="24" t="s">
        <v>29</v>
      </c>
      <c r="AA193" s="24" t="s">
        <v>29</v>
      </c>
      <c r="AB193" s="24" t="s">
        <v>29</v>
      </c>
      <c r="AC193" s="24" t="s">
        <v>29</v>
      </c>
      <c r="AD193" s="24" t="s">
        <v>29</v>
      </c>
      <c r="AE193" s="24" t="s">
        <v>29</v>
      </c>
      <c r="AF193" s="24" t="s">
        <v>29</v>
      </c>
      <c r="AG193" s="24" t="s">
        <v>29</v>
      </c>
      <c r="AH193" s="24" t="s">
        <v>29</v>
      </c>
      <c r="AI193" s="24" t="s">
        <v>29</v>
      </c>
      <c r="AJ193" s="24" t="s">
        <v>29</v>
      </c>
      <c r="AK193" s="24" t="s">
        <v>29</v>
      </c>
      <c r="AL193" s="24" t="s">
        <v>29</v>
      </c>
      <c r="AM193" s="24" t="s">
        <v>29</v>
      </c>
      <c r="AN193" s="24" t="s">
        <v>29</v>
      </c>
      <c r="AO193" s="24" t="s">
        <v>29</v>
      </c>
      <c r="AP193" s="24" t="s">
        <v>29</v>
      </c>
      <c r="AQ193" s="24" t="s">
        <v>29</v>
      </c>
      <c r="AR193" s="24" t="s">
        <v>29</v>
      </c>
      <c r="AS193" s="24" t="s">
        <v>29</v>
      </c>
      <c r="AT193" s="24" t="s">
        <v>29</v>
      </c>
      <c r="AU193" s="24" t="s">
        <v>29</v>
      </c>
      <c r="AV193" s="24" t="s">
        <v>29</v>
      </c>
      <c r="AW193" s="24" t="s">
        <v>29</v>
      </c>
      <c r="AX193" s="24" t="s">
        <v>29</v>
      </c>
      <c r="AY193" s="24" t="s">
        <v>29</v>
      </c>
      <c r="AZ193" s="24" t="s">
        <v>29</v>
      </c>
      <c r="BA193" s="24" t="s">
        <v>29</v>
      </c>
      <c r="BB193" s="24" t="s">
        <v>29</v>
      </c>
      <c r="BC193" s="24" t="s">
        <v>29</v>
      </c>
      <c r="BD193" s="24" t="s">
        <v>29</v>
      </c>
      <c r="BE193" s="24" t="s">
        <v>29</v>
      </c>
      <c r="BF193" s="24" t="s">
        <v>29</v>
      </c>
      <c r="BG193" s="24" t="s">
        <v>29</v>
      </c>
      <c r="BH193" s="24" t="s">
        <v>29</v>
      </c>
      <c r="BI193" s="24" t="s">
        <v>29</v>
      </c>
      <c r="BJ193" s="24" t="s">
        <v>29</v>
      </c>
      <c r="BK193" s="24" t="s">
        <v>29</v>
      </c>
      <c r="BL193" s="24" t="s">
        <v>29</v>
      </c>
      <c r="BM193" s="24" t="s">
        <v>29</v>
      </c>
      <c r="BN193" s="24" t="s">
        <v>29</v>
      </c>
      <c r="BO193" s="24" t="s">
        <v>29</v>
      </c>
      <c r="BP193" s="24" t="s">
        <v>29</v>
      </c>
      <c r="BQ193" s="24" t="s">
        <v>29</v>
      </c>
      <c r="BR193" s="24" t="s">
        <v>29</v>
      </c>
      <c r="BS193" s="24" t="s">
        <v>29</v>
      </c>
      <c r="BT193" s="24" t="s">
        <v>29</v>
      </c>
      <c r="BU193" s="24" t="s">
        <v>29</v>
      </c>
      <c r="BV193" s="24" t="s">
        <v>29</v>
      </c>
      <c r="BW193" s="24" t="s">
        <v>29</v>
      </c>
      <c r="BX193" s="24" t="s">
        <v>29</v>
      </c>
      <c r="BY193" s="24" t="s">
        <v>29</v>
      </c>
      <c r="BZ193" s="24" t="s">
        <v>29</v>
      </c>
      <c r="CA193" s="24" t="s">
        <v>29</v>
      </c>
      <c r="CB193" s="24" t="s">
        <v>29</v>
      </c>
    </row>
    <row r="194" spans="2:80" s="1" customFormat="1" ht="13.9" customHeight="1">
      <c r="B194" s="57" t="s">
        <v>29</v>
      </c>
      <c r="C194" s="57" t="s">
        <v>29</v>
      </c>
      <c r="D194" s="57" t="s">
        <v>29</v>
      </c>
      <c r="E194" s="61"/>
      <c r="G194" s="24" t="s">
        <v>29</v>
      </c>
      <c r="H194" s="24" t="s">
        <v>29</v>
      </c>
      <c r="I194" s="24" t="s">
        <v>29</v>
      </c>
      <c r="J194" s="24" t="s">
        <v>29</v>
      </c>
      <c r="K194" s="24" t="s">
        <v>29</v>
      </c>
      <c r="L194" s="24" t="s">
        <v>29</v>
      </c>
      <c r="M194" s="24" t="s">
        <v>29</v>
      </c>
      <c r="N194" s="24" t="s">
        <v>29</v>
      </c>
      <c r="O194" s="24" t="s">
        <v>29</v>
      </c>
      <c r="P194" s="24" t="s">
        <v>29</v>
      </c>
      <c r="Q194" s="24" t="s">
        <v>29</v>
      </c>
      <c r="R194" s="24" t="s">
        <v>29</v>
      </c>
      <c r="S194" s="24" t="s">
        <v>29</v>
      </c>
      <c r="T194" s="24" t="s">
        <v>29</v>
      </c>
      <c r="U194" s="24" t="s">
        <v>29</v>
      </c>
      <c r="V194" s="24" t="s">
        <v>29</v>
      </c>
      <c r="W194" s="24" t="s">
        <v>29</v>
      </c>
      <c r="X194" s="24" t="s">
        <v>29</v>
      </c>
      <c r="Y194" s="24" t="s">
        <v>29</v>
      </c>
      <c r="Z194" s="24" t="s">
        <v>29</v>
      </c>
      <c r="AA194" s="24" t="s">
        <v>29</v>
      </c>
      <c r="AB194" s="24" t="s">
        <v>29</v>
      </c>
      <c r="AC194" s="24" t="s">
        <v>29</v>
      </c>
      <c r="AD194" s="24" t="s">
        <v>29</v>
      </c>
      <c r="AE194" s="24" t="s">
        <v>29</v>
      </c>
      <c r="AF194" s="24" t="s">
        <v>29</v>
      </c>
      <c r="AG194" s="24" t="s">
        <v>29</v>
      </c>
      <c r="AH194" s="24" t="s">
        <v>29</v>
      </c>
      <c r="AI194" s="24" t="s">
        <v>29</v>
      </c>
      <c r="AJ194" s="24" t="s">
        <v>29</v>
      </c>
      <c r="AK194" s="24" t="s">
        <v>29</v>
      </c>
      <c r="AL194" s="24" t="s">
        <v>29</v>
      </c>
      <c r="AM194" s="24" t="s">
        <v>29</v>
      </c>
      <c r="AN194" s="24" t="s">
        <v>29</v>
      </c>
      <c r="AO194" s="24" t="s">
        <v>29</v>
      </c>
      <c r="AP194" s="24" t="s">
        <v>29</v>
      </c>
      <c r="AQ194" s="24" t="s">
        <v>29</v>
      </c>
      <c r="AR194" s="24" t="s">
        <v>29</v>
      </c>
      <c r="AS194" s="24" t="s">
        <v>29</v>
      </c>
      <c r="AT194" s="24" t="s">
        <v>29</v>
      </c>
      <c r="AU194" s="24" t="s">
        <v>29</v>
      </c>
      <c r="AV194" s="24" t="s">
        <v>29</v>
      </c>
      <c r="AW194" s="24" t="s">
        <v>29</v>
      </c>
      <c r="AX194" s="24" t="s">
        <v>29</v>
      </c>
      <c r="AY194" s="24" t="s">
        <v>29</v>
      </c>
      <c r="AZ194" s="24" t="s">
        <v>767</v>
      </c>
      <c r="BA194" s="24" t="s">
        <v>29</v>
      </c>
      <c r="BB194" s="24" t="s">
        <v>29</v>
      </c>
      <c r="BC194" s="24" t="s">
        <v>29</v>
      </c>
      <c r="BD194" s="24" t="s">
        <v>29</v>
      </c>
      <c r="BE194" s="24" t="s">
        <v>29</v>
      </c>
      <c r="BF194" s="24" t="s">
        <v>29</v>
      </c>
      <c r="BG194" s="24" t="s">
        <v>29</v>
      </c>
      <c r="BH194" s="24" t="s">
        <v>29</v>
      </c>
      <c r="BI194" s="24" t="s">
        <v>29</v>
      </c>
      <c r="BJ194" s="24" t="s">
        <v>29</v>
      </c>
      <c r="BK194" s="24" t="s">
        <v>29</v>
      </c>
      <c r="BL194" s="24" t="s">
        <v>29</v>
      </c>
      <c r="BM194" s="24" t="s">
        <v>29</v>
      </c>
      <c r="BN194" s="24" t="s">
        <v>29</v>
      </c>
      <c r="BO194" s="24" t="s">
        <v>29</v>
      </c>
      <c r="BP194" s="24" t="s">
        <v>29</v>
      </c>
      <c r="BQ194" s="24" t="s">
        <v>29</v>
      </c>
      <c r="BR194" s="24" t="s">
        <v>29</v>
      </c>
      <c r="BS194" s="24" t="s">
        <v>29</v>
      </c>
      <c r="BT194" s="24" t="s">
        <v>29</v>
      </c>
      <c r="BU194" s="24" t="s">
        <v>29</v>
      </c>
      <c r="BV194" s="24" t="s">
        <v>29</v>
      </c>
      <c r="BW194" s="24" t="s">
        <v>29</v>
      </c>
      <c r="BX194" s="24" t="s">
        <v>29</v>
      </c>
      <c r="BY194" s="24" t="s">
        <v>29</v>
      </c>
      <c r="BZ194" s="24" t="s">
        <v>29</v>
      </c>
      <c r="CA194" s="24" t="s">
        <v>29</v>
      </c>
      <c r="CB194" s="24" t="s">
        <v>29</v>
      </c>
    </row>
    <row r="195" spans="2:80" s="1" customFormat="1" ht="13.9" customHeight="1">
      <c r="B195" s="57" t="s">
        <v>29</v>
      </c>
      <c r="C195" s="57" t="s">
        <v>29</v>
      </c>
      <c r="D195" s="57" t="s">
        <v>29</v>
      </c>
      <c r="E195" s="61"/>
      <c r="G195" s="24" t="s">
        <v>29</v>
      </c>
      <c r="H195" s="24" t="s">
        <v>29</v>
      </c>
      <c r="I195" s="24" t="s">
        <v>29</v>
      </c>
      <c r="J195" s="24" t="s">
        <v>29</v>
      </c>
      <c r="K195" s="24" t="s">
        <v>29</v>
      </c>
      <c r="L195" s="24" t="s">
        <v>29</v>
      </c>
      <c r="M195" s="24" t="s">
        <v>29</v>
      </c>
      <c r="N195" s="24" t="s">
        <v>29</v>
      </c>
      <c r="O195" s="24" t="s">
        <v>29</v>
      </c>
      <c r="P195" s="24" t="s">
        <v>29</v>
      </c>
      <c r="Q195" s="24" t="s">
        <v>29</v>
      </c>
      <c r="R195" s="24" t="s">
        <v>29</v>
      </c>
      <c r="S195" s="24" t="s">
        <v>29</v>
      </c>
      <c r="T195" s="24" t="s">
        <v>29</v>
      </c>
      <c r="U195" s="24" t="s">
        <v>29</v>
      </c>
      <c r="V195" s="24" t="s">
        <v>29</v>
      </c>
      <c r="W195" s="24" t="s">
        <v>29</v>
      </c>
      <c r="X195" s="24" t="s">
        <v>29</v>
      </c>
      <c r="Y195" s="24" t="s">
        <v>29</v>
      </c>
      <c r="Z195" s="24" t="s">
        <v>29</v>
      </c>
      <c r="AA195" s="24" t="s">
        <v>29</v>
      </c>
      <c r="AB195" s="24" t="s">
        <v>29</v>
      </c>
      <c r="AC195" s="24" t="s">
        <v>29</v>
      </c>
      <c r="AD195" s="24" t="s">
        <v>29</v>
      </c>
      <c r="AE195" s="24" t="s">
        <v>29</v>
      </c>
      <c r="AF195" s="24" t="s">
        <v>29</v>
      </c>
      <c r="AG195" s="24" t="s">
        <v>29</v>
      </c>
      <c r="AH195" s="24" t="s">
        <v>29</v>
      </c>
      <c r="AI195" s="24" t="s">
        <v>29</v>
      </c>
      <c r="AJ195" s="24" t="s">
        <v>29</v>
      </c>
      <c r="AK195" s="24" t="s">
        <v>29</v>
      </c>
      <c r="AL195" s="24" t="s">
        <v>29</v>
      </c>
      <c r="AM195" s="24" t="s">
        <v>29</v>
      </c>
      <c r="AN195" s="24" t="s">
        <v>29</v>
      </c>
      <c r="AO195" s="24" t="s">
        <v>29</v>
      </c>
      <c r="AP195" s="24" t="s">
        <v>29</v>
      </c>
      <c r="AQ195" s="24" t="s">
        <v>29</v>
      </c>
      <c r="AR195" s="24" t="s">
        <v>29</v>
      </c>
      <c r="AS195" s="24" t="s">
        <v>29</v>
      </c>
      <c r="AT195" s="24" t="s">
        <v>29</v>
      </c>
      <c r="AU195" s="24" t="s">
        <v>29</v>
      </c>
      <c r="AV195" s="24" t="s">
        <v>29</v>
      </c>
      <c r="AW195" s="24" t="s">
        <v>29</v>
      </c>
      <c r="AX195" s="24" t="s">
        <v>29</v>
      </c>
      <c r="AY195" s="24" t="s">
        <v>29</v>
      </c>
      <c r="AZ195" s="24" t="s">
        <v>29</v>
      </c>
      <c r="BA195" s="24" t="s">
        <v>29</v>
      </c>
      <c r="BB195" s="24" t="s">
        <v>29</v>
      </c>
      <c r="BC195" s="24" t="s">
        <v>29</v>
      </c>
      <c r="BD195" s="24" t="s">
        <v>29</v>
      </c>
      <c r="BE195" s="24" t="s">
        <v>29</v>
      </c>
      <c r="BF195" s="24" t="s">
        <v>29</v>
      </c>
      <c r="BG195" s="24" t="s">
        <v>29</v>
      </c>
      <c r="BH195" s="24" t="s">
        <v>29</v>
      </c>
      <c r="BI195" s="24" t="s">
        <v>29</v>
      </c>
      <c r="BJ195" s="24" t="s">
        <v>29</v>
      </c>
      <c r="BK195" s="24" t="s">
        <v>29</v>
      </c>
      <c r="BL195" s="24" t="s">
        <v>29</v>
      </c>
      <c r="BM195" s="24" t="s">
        <v>29</v>
      </c>
      <c r="BN195" s="24" t="s">
        <v>29</v>
      </c>
      <c r="BO195" s="24" t="s">
        <v>29</v>
      </c>
      <c r="BP195" s="24" t="s">
        <v>29</v>
      </c>
      <c r="BQ195" s="24" t="s">
        <v>29</v>
      </c>
      <c r="BR195" s="24" t="s">
        <v>29</v>
      </c>
      <c r="BS195" s="24" t="s">
        <v>29</v>
      </c>
      <c r="BT195" s="24" t="s">
        <v>29</v>
      </c>
      <c r="BU195" s="24" t="s">
        <v>29</v>
      </c>
      <c r="BV195" s="24" t="s">
        <v>29</v>
      </c>
      <c r="BW195" s="24" t="s">
        <v>29</v>
      </c>
      <c r="BX195" s="24" t="s">
        <v>29</v>
      </c>
      <c r="BY195" s="24" t="s">
        <v>29</v>
      </c>
      <c r="BZ195" s="24" t="s">
        <v>29</v>
      </c>
      <c r="CA195" s="24" t="s">
        <v>29</v>
      </c>
      <c r="CB195" s="24" t="s">
        <v>29</v>
      </c>
    </row>
    <row r="196" spans="2:80" s="1" customFormat="1" ht="13.9" customHeight="1">
      <c r="B196" s="57" t="s">
        <v>29</v>
      </c>
      <c r="C196" s="57" t="s">
        <v>29</v>
      </c>
      <c r="D196" s="57" t="s">
        <v>29</v>
      </c>
      <c r="E196" s="61"/>
      <c r="G196" s="24" t="s">
        <v>29</v>
      </c>
      <c r="H196" s="24" t="s">
        <v>29</v>
      </c>
      <c r="I196" s="24" t="s">
        <v>29</v>
      </c>
      <c r="J196" s="24" t="s">
        <v>29</v>
      </c>
      <c r="K196" s="24" t="s">
        <v>29</v>
      </c>
      <c r="L196" s="24" t="s">
        <v>29</v>
      </c>
      <c r="M196" s="24" t="s">
        <v>29</v>
      </c>
      <c r="N196" s="24" t="s">
        <v>29</v>
      </c>
      <c r="O196" s="24" t="s">
        <v>29</v>
      </c>
      <c r="P196" s="24" t="s">
        <v>29</v>
      </c>
      <c r="Q196" s="24" t="s">
        <v>29</v>
      </c>
      <c r="R196" s="24" t="s">
        <v>29</v>
      </c>
      <c r="S196" s="24" t="s">
        <v>29</v>
      </c>
      <c r="T196" s="24" t="s">
        <v>29</v>
      </c>
      <c r="U196" s="24" t="s">
        <v>29</v>
      </c>
      <c r="V196" s="24" t="s">
        <v>29</v>
      </c>
      <c r="W196" s="24" t="s">
        <v>29</v>
      </c>
      <c r="X196" s="24" t="s">
        <v>29</v>
      </c>
      <c r="Y196" s="24" t="s">
        <v>29</v>
      </c>
      <c r="Z196" s="24" t="s">
        <v>29</v>
      </c>
      <c r="AA196" s="24" t="s">
        <v>29</v>
      </c>
      <c r="AB196" s="24" t="s">
        <v>29</v>
      </c>
      <c r="AC196" s="24" t="s">
        <v>29</v>
      </c>
      <c r="AD196" s="24" t="s">
        <v>29</v>
      </c>
      <c r="AE196" s="24" t="s">
        <v>29</v>
      </c>
      <c r="AF196" s="24" t="s">
        <v>29</v>
      </c>
      <c r="AG196" s="24" t="s">
        <v>29</v>
      </c>
      <c r="AH196" s="24" t="s">
        <v>29</v>
      </c>
      <c r="AI196" s="24" t="s">
        <v>29</v>
      </c>
      <c r="AJ196" s="24" t="s">
        <v>29</v>
      </c>
      <c r="AK196" s="24" t="s">
        <v>29</v>
      </c>
      <c r="AL196" s="24" t="s">
        <v>29</v>
      </c>
      <c r="AM196" s="24" t="s">
        <v>29</v>
      </c>
      <c r="AN196" s="24" t="s">
        <v>29</v>
      </c>
      <c r="AO196" s="24" t="s">
        <v>29</v>
      </c>
      <c r="AP196" s="24" t="s">
        <v>29</v>
      </c>
      <c r="AQ196" s="24" t="s">
        <v>29</v>
      </c>
      <c r="AR196" s="24" t="s">
        <v>29</v>
      </c>
      <c r="AS196" s="24" t="s">
        <v>29</v>
      </c>
      <c r="AT196" s="24" t="s">
        <v>29</v>
      </c>
      <c r="AU196" s="24" t="s">
        <v>29</v>
      </c>
      <c r="AV196" s="24" t="s">
        <v>29</v>
      </c>
      <c r="AW196" s="24" t="s">
        <v>29</v>
      </c>
      <c r="AX196" s="24" t="s">
        <v>29</v>
      </c>
      <c r="AY196" s="24" t="s">
        <v>29</v>
      </c>
      <c r="AZ196" s="24" t="s">
        <v>29</v>
      </c>
      <c r="BA196" s="24" t="s">
        <v>29</v>
      </c>
      <c r="BB196" s="24" t="s">
        <v>29</v>
      </c>
      <c r="BC196" s="24" t="s">
        <v>29</v>
      </c>
      <c r="BD196" s="24" t="s">
        <v>29</v>
      </c>
      <c r="BE196" s="24" t="s">
        <v>29</v>
      </c>
      <c r="BF196" s="24" t="s">
        <v>29</v>
      </c>
      <c r="BG196" s="24" t="s">
        <v>29</v>
      </c>
      <c r="BH196" s="24" t="s">
        <v>29</v>
      </c>
      <c r="BI196" s="24" t="s">
        <v>29</v>
      </c>
      <c r="BJ196" s="24" t="s">
        <v>29</v>
      </c>
      <c r="BK196" s="24" t="s">
        <v>29</v>
      </c>
      <c r="BL196" s="24" t="s">
        <v>29</v>
      </c>
      <c r="BM196" s="24" t="s">
        <v>29</v>
      </c>
      <c r="BN196" s="24" t="s">
        <v>29</v>
      </c>
      <c r="BO196" s="24" t="s">
        <v>29</v>
      </c>
      <c r="BP196" s="24" t="s">
        <v>29</v>
      </c>
      <c r="BQ196" s="24" t="s">
        <v>29</v>
      </c>
      <c r="BR196" s="24" t="s">
        <v>29</v>
      </c>
      <c r="BS196" s="24" t="s">
        <v>29</v>
      </c>
      <c r="BT196" s="24" t="s">
        <v>29</v>
      </c>
      <c r="BU196" s="24" t="s">
        <v>29</v>
      </c>
      <c r="BV196" s="24" t="s">
        <v>29</v>
      </c>
      <c r="BW196" s="24" t="s">
        <v>29</v>
      </c>
      <c r="BX196" s="24" t="s">
        <v>29</v>
      </c>
      <c r="BY196" s="24" t="s">
        <v>29</v>
      </c>
      <c r="BZ196" s="24" t="s">
        <v>29</v>
      </c>
      <c r="CA196" s="24" t="s">
        <v>29</v>
      </c>
      <c r="CB196" s="24" t="s">
        <v>29</v>
      </c>
    </row>
    <row r="197" spans="2:80" s="1" customFormat="1" ht="13.9" customHeight="1">
      <c r="B197" s="57" t="s">
        <v>29</v>
      </c>
      <c r="C197" s="57" t="s">
        <v>29</v>
      </c>
      <c r="D197" s="57" t="s">
        <v>29</v>
      </c>
      <c r="E197" s="61"/>
      <c r="G197" s="24" t="s">
        <v>29</v>
      </c>
      <c r="H197" s="24" t="s">
        <v>29</v>
      </c>
      <c r="I197" s="24" t="s">
        <v>29</v>
      </c>
      <c r="J197" s="24" t="s">
        <v>29</v>
      </c>
      <c r="K197" s="24" t="s">
        <v>29</v>
      </c>
      <c r="L197" s="24" t="s">
        <v>29</v>
      </c>
      <c r="M197" s="24" t="s">
        <v>29</v>
      </c>
      <c r="N197" s="24" t="s">
        <v>29</v>
      </c>
      <c r="O197" s="24" t="s">
        <v>29</v>
      </c>
      <c r="P197" s="24" t="s">
        <v>29</v>
      </c>
      <c r="Q197" s="24" t="s">
        <v>29</v>
      </c>
      <c r="R197" s="24" t="s">
        <v>29</v>
      </c>
      <c r="S197" s="24" t="s">
        <v>29</v>
      </c>
      <c r="T197" s="24" t="s">
        <v>29</v>
      </c>
      <c r="U197" s="24" t="s">
        <v>29</v>
      </c>
      <c r="V197" s="24" t="s">
        <v>29</v>
      </c>
      <c r="W197" s="24" t="s">
        <v>29</v>
      </c>
      <c r="X197" s="24" t="s">
        <v>29</v>
      </c>
      <c r="Y197" s="24" t="s">
        <v>29</v>
      </c>
      <c r="Z197" s="24" t="s">
        <v>29</v>
      </c>
      <c r="AA197" s="24" t="s">
        <v>29</v>
      </c>
      <c r="AB197" s="24" t="s">
        <v>29</v>
      </c>
      <c r="AC197" s="24" t="s">
        <v>29</v>
      </c>
      <c r="AD197" s="24" t="s">
        <v>29</v>
      </c>
      <c r="AE197" s="24" t="s">
        <v>29</v>
      </c>
      <c r="AF197" s="24" t="s">
        <v>29</v>
      </c>
      <c r="AG197" s="24" t="s">
        <v>29</v>
      </c>
      <c r="AH197" s="24" t="s">
        <v>29</v>
      </c>
      <c r="AI197" s="24" t="s">
        <v>29</v>
      </c>
      <c r="AJ197" s="24" t="s">
        <v>29</v>
      </c>
      <c r="AK197" s="24" t="s">
        <v>29</v>
      </c>
      <c r="AL197" s="24" t="s">
        <v>29</v>
      </c>
      <c r="AM197" s="24" t="s">
        <v>29</v>
      </c>
      <c r="AN197" s="24" t="s">
        <v>29</v>
      </c>
      <c r="AO197" s="24" t="s">
        <v>29</v>
      </c>
      <c r="AP197" s="24" t="s">
        <v>29</v>
      </c>
      <c r="AQ197" s="24" t="s">
        <v>29</v>
      </c>
      <c r="AR197" s="24" t="s">
        <v>29</v>
      </c>
      <c r="AS197" s="24" t="s">
        <v>29</v>
      </c>
      <c r="AT197" s="24" t="s">
        <v>29</v>
      </c>
      <c r="AU197" s="24" t="s">
        <v>29</v>
      </c>
      <c r="AV197" s="24" t="s">
        <v>29</v>
      </c>
      <c r="AW197" s="24" t="s">
        <v>29</v>
      </c>
      <c r="AX197" s="24" t="s">
        <v>29</v>
      </c>
      <c r="AY197" s="24" t="s">
        <v>29</v>
      </c>
      <c r="AZ197" s="24" t="s">
        <v>29</v>
      </c>
      <c r="BA197" s="24" t="s">
        <v>29</v>
      </c>
      <c r="BB197" s="24" t="s">
        <v>29</v>
      </c>
      <c r="BC197" s="24" t="s">
        <v>29</v>
      </c>
      <c r="BD197" s="24" t="s">
        <v>29</v>
      </c>
      <c r="BE197" s="24" t="s">
        <v>29</v>
      </c>
      <c r="BF197" s="24" t="s">
        <v>29</v>
      </c>
      <c r="BG197" s="24" t="s">
        <v>29</v>
      </c>
      <c r="BH197" s="24" t="s">
        <v>29</v>
      </c>
      <c r="BI197" s="24" t="s">
        <v>29</v>
      </c>
      <c r="BJ197" s="24" t="s">
        <v>29</v>
      </c>
      <c r="BK197" s="24" t="s">
        <v>29</v>
      </c>
      <c r="BL197" s="24" t="s">
        <v>29</v>
      </c>
      <c r="BM197" s="24" t="s">
        <v>29</v>
      </c>
      <c r="BN197" s="24" t="s">
        <v>29</v>
      </c>
      <c r="BO197" s="24" t="s">
        <v>29</v>
      </c>
      <c r="BP197" s="24" t="s">
        <v>29</v>
      </c>
      <c r="BQ197" s="24" t="s">
        <v>29</v>
      </c>
      <c r="BR197" s="24" t="s">
        <v>29</v>
      </c>
      <c r="BS197" s="24" t="s">
        <v>29</v>
      </c>
      <c r="BT197" s="24" t="s">
        <v>29</v>
      </c>
      <c r="BU197" s="24" t="s">
        <v>29</v>
      </c>
      <c r="BV197" s="24" t="s">
        <v>29</v>
      </c>
      <c r="BW197" s="24" t="s">
        <v>29</v>
      </c>
      <c r="BX197" s="24" t="s">
        <v>29</v>
      </c>
      <c r="BY197" s="24" t="s">
        <v>29</v>
      </c>
      <c r="BZ197" s="24" t="s">
        <v>29</v>
      </c>
      <c r="CA197" s="24" t="s">
        <v>29</v>
      </c>
      <c r="CB197" s="24" t="s">
        <v>29</v>
      </c>
    </row>
    <row r="198" spans="2:80" s="1" customFormat="1" ht="13.9" customHeight="1">
      <c r="B198" s="57" t="s">
        <v>29</v>
      </c>
      <c r="C198" s="57" t="s">
        <v>29</v>
      </c>
      <c r="D198" s="57" t="s">
        <v>29</v>
      </c>
      <c r="E198" s="61"/>
      <c r="G198" s="24" t="s">
        <v>29</v>
      </c>
      <c r="H198" s="24" t="s">
        <v>29</v>
      </c>
      <c r="I198" s="24" t="s">
        <v>29</v>
      </c>
      <c r="J198" s="24" t="s">
        <v>29</v>
      </c>
      <c r="K198" s="24" t="s">
        <v>29</v>
      </c>
      <c r="L198" s="24" t="s">
        <v>29</v>
      </c>
      <c r="M198" s="24" t="s">
        <v>29</v>
      </c>
      <c r="N198" s="24" t="s">
        <v>29</v>
      </c>
      <c r="O198" s="24" t="s">
        <v>29</v>
      </c>
      <c r="P198" s="24" t="s">
        <v>29</v>
      </c>
      <c r="Q198" s="24" t="s">
        <v>29</v>
      </c>
      <c r="R198" s="24" t="s">
        <v>29</v>
      </c>
      <c r="S198" s="24" t="s">
        <v>29</v>
      </c>
      <c r="T198" s="24" t="s">
        <v>29</v>
      </c>
      <c r="U198" s="24" t="s">
        <v>29</v>
      </c>
      <c r="V198" s="24" t="s">
        <v>29</v>
      </c>
      <c r="W198" s="24" t="s">
        <v>29</v>
      </c>
      <c r="X198" s="24" t="s">
        <v>29</v>
      </c>
      <c r="Y198" s="24" t="s">
        <v>29</v>
      </c>
      <c r="Z198" s="24" t="s">
        <v>29</v>
      </c>
      <c r="AA198" s="24" t="s">
        <v>29</v>
      </c>
      <c r="AB198" s="24" t="s">
        <v>29</v>
      </c>
      <c r="AC198" s="24" t="s">
        <v>29</v>
      </c>
      <c r="AD198" s="24" t="s">
        <v>29</v>
      </c>
      <c r="AE198" s="24" t="s">
        <v>29</v>
      </c>
      <c r="AF198" s="24" t="s">
        <v>29</v>
      </c>
      <c r="AG198" s="24" t="s">
        <v>29</v>
      </c>
      <c r="AH198" s="24" t="s">
        <v>29</v>
      </c>
      <c r="AI198" s="24" t="s">
        <v>29</v>
      </c>
      <c r="AJ198" s="24" t="s">
        <v>29</v>
      </c>
      <c r="AK198" s="24" t="s">
        <v>29</v>
      </c>
      <c r="AL198" s="24" t="s">
        <v>29</v>
      </c>
      <c r="AM198" s="24" t="s">
        <v>29</v>
      </c>
      <c r="AN198" s="24" t="s">
        <v>29</v>
      </c>
      <c r="AO198" s="24" t="s">
        <v>29</v>
      </c>
      <c r="AP198" s="24" t="s">
        <v>29</v>
      </c>
      <c r="AQ198" s="24" t="s">
        <v>29</v>
      </c>
      <c r="AR198" s="24" t="s">
        <v>29</v>
      </c>
      <c r="AS198" s="24" t="s">
        <v>29</v>
      </c>
      <c r="AT198" s="24" t="s">
        <v>29</v>
      </c>
      <c r="AU198" s="24" t="s">
        <v>29</v>
      </c>
      <c r="AV198" s="24" t="s">
        <v>29</v>
      </c>
      <c r="AW198" s="24" t="s">
        <v>29</v>
      </c>
      <c r="AX198" s="24" t="s">
        <v>29</v>
      </c>
      <c r="AY198" s="24" t="s">
        <v>29</v>
      </c>
      <c r="AZ198" s="24" t="s">
        <v>29</v>
      </c>
      <c r="BA198" s="24" t="s">
        <v>29</v>
      </c>
      <c r="BB198" s="24" t="s">
        <v>29</v>
      </c>
      <c r="BC198" s="24" t="s">
        <v>29</v>
      </c>
      <c r="BD198" s="24" t="s">
        <v>29</v>
      </c>
      <c r="BE198" s="24" t="s">
        <v>29</v>
      </c>
      <c r="BF198" s="24" t="s">
        <v>29</v>
      </c>
      <c r="BG198" s="24" t="s">
        <v>29</v>
      </c>
      <c r="BH198" s="24" t="s">
        <v>29</v>
      </c>
      <c r="BI198" s="24" t="s">
        <v>29</v>
      </c>
      <c r="BJ198" s="24" t="s">
        <v>29</v>
      </c>
      <c r="BK198" s="24" t="s">
        <v>29</v>
      </c>
      <c r="BL198" s="24" t="s">
        <v>29</v>
      </c>
      <c r="BM198" s="24" t="s">
        <v>29</v>
      </c>
      <c r="BN198" s="24" t="s">
        <v>29</v>
      </c>
      <c r="BO198" s="24" t="s">
        <v>29</v>
      </c>
      <c r="BP198" s="24" t="s">
        <v>29</v>
      </c>
      <c r="BQ198" s="24" t="s">
        <v>29</v>
      </c>
      <c r="BR198" s="24" t="s">
        <v>29</v>
      </c>
      <c r="BS198" s="24" t="s">
        <v>29</v>
      </c>
      <c r="BT198" s="24" t="s">
        <v>29</v>
      </c>
      <c r="BU198" s="24" t="s">
        <v>29</v>
      </c>
      <c r="BV198" s="24" t="s">
        <v>29</v>
      </c>
      <c r="BW198" s="24" t="s">
        <v>29</v>
      </c>
      <c r="BX198" s="24" t="s">
        <v>29</v>
      </c>
      <c r="BY198" s="24" t="s">
        <v>29</v>
      </c>
      <c r="BZ198" s="24" t="s">
        <v>29</v>
      </c>
      <c r="CA198" s="24" t="s">
        <v>29</v>
      </c>
      <c r="CB198" s="24" t="s">
        <v>29</v>
      </c>
    </row>
    <row r="199" spans="2:80" s="1" customFormat="1" ht="13.9" customHeight="1">
      <c r="B199" s="57" t="s">
        <v>29</v>
      </c>
      <c r="C199" s="57" t="s">
        <v>29</v>
      </c>
      <c r="D199" s="57" t="s">
        <v>29</v>
      </c>
      <c r="E199" s="61"/>
      <c r="G199" s="24" t="s">
        <v>29</v>
      </c>
      <c r="H199" s="24" t="s">
        <v>29</v>
      </c>
      <c r="I199" s="24" t="s">
        <v>29</v>
      </c>
      <c r="J199" s="24" t="s">
        <v>29</v>
      </c>
      <c r="K199" s="24" t="s">
        <v>29</v>
      </c>
      <c r="L199" s="24" t="s">
        <v>29</v>
      </c>
      <c r="M199" s="24" t="s">
        <v>29</v>
      </c>
      <c r="N199" s="24" t="s">
        <v>29</v>
      </c>
      <c r="O199" s="24" t="s">
        <v>29</v>
      </c>
      <c r="P199" s="24" t="s">
        <v>29</v>
      </c>
      <c r="Q199" s="24" t="s">
        <v>29</v>
      </c>
      <c r="R199" s="24" t="s">
        <v>29</v>
      </c>
      <c r="S199" s="24" t="s">
        <v>29</v>
      </c>
      <c r="T199" s="24" t="s">
        <v>29</v>
      </c>
      <c r="U199" s="24" t="s">
        <v>29</v>
      </c>
      <c r="V199" s="24" t="s">
        <v>29</v>
      </c>
      <c r="W199" s="24" t="s">
        <v>29</v>
      </c>
      <c r="X199" s="24" t="s">
        <v>29</v>
      </c>
      <c r="Y199" s="24" t="s">
        <v>29</v>
      </c>
      <c r="Z199" s="24" t="s">
        <v>29</v>
      </c>
      <c r="AA199" s="24" t="s">
        <v>29</v>
      </c>
      <c r="AB199" s="24" t="s">
        <v>29</v>
      </c>
      <c r="AC199" s="24" t="s">
        <v>29</v>
      </c>
      <c r="AD199" s="24" t="s">
        <v>29</v>
      </c>
      <c r="AE199" s="24" t="s">
        <v>29</v>
      </c>
      <c r="AF199" s="24" t="s">
        <v>29</v>
      </c>
      <c r="AG199" s="24" t="s">
        <v>29</v>
      </c>
      <c r="AH199" s="24" t="s">
        <v>29</v>
      </c>
      <c r="AI199" s="24" t="s">
        <v>29</v>
      </c>
      <c r="AJ199" s="24" t="s">
        <v>29</v>
      </c>
      <c r="AK199" s="24" t="s">
        <v>29</v>
      </c>
      <c r="AL199" s="24" t="s">
        <v>29</v>
      </c>
      <c r="AM199" s="24" t="s">
        <v>29</v>
      </c>
      <c r="AN199" s="24" t="s">
        <v>29</v>
      </c>
      <c r="AO199" s="24" t="s">
        <v>29</v>
      </c>
      <c r="AP199" s="24" t="s">
        <v>29</v>
      </c>
      <c r="AQ199" s="24" t="s">
        <v>29</v>
      </c>
      <c r="AR199" s="24" t="s">
        <v>29</v>
      </c>
      <c r="AS199" s="24" t="s">
        <v>29</v>
      </c>
      <c r="AT199" s="24" t="s">
        <v>29</v>
      </c>
      <c r="AU199" s="24" t="s">
        <v>29</v>
      </c>
      <c r="AV199" s="24" t="s">
        <v>29</v>
      </c>
      <c r="AW199" s="24" t="s">
        <v>29</v>
      </c>
      <c r="AX199" s="24" t="s">
        <v>29</v>
      </c>
      <c r="AY199" s="24" t="s">
        <v>29</v>
      </c>
      <c r="AZ199" s="24" t="s">
        <v>29</v>
      </c>
      <c r="BA199" s="24" t="s">
        <v>29</v>
      </c>
      <c r="BB199" s="24" t="s">
        <v>29</v>
      </c>
      <c r="BC199" s="24" t="s">
        <v>29</v>
      </c>
      <c r="BD199" s="24" t="s">
        <v>29</v>
      </c>
      <c r="BE199" s="24" t="s">
        <v>29</v>
      </c>
      <c r="BF199" s="24" t="s">
        <v>29</v>
      </c>
      <c r="BG199" s="24" t="s">
        <v>29</v>
      </c>
      <c r="BH199" s="24" t="s">
        <v>29</v>
      </c>
      <c r="BI199" s="24" t="s">
        <v>29</v>
      </c>
      <c r="BJ199" s="24" t="s">
        <v>29</v>
      </c>
      <c r="BK199" s="24" t="s">
        <v>29</v>
      </c>
      <c r="BL199" s="24" t="s">
        <v>29</v>
      </c>
      <c r="BM199" s="24" t="s">
        <v>29</v>
      </c>
      <c r="BN199" s="24" t="s">
        <v>29</v>
      </c>
      <c r="BO199" s="24" t="s">
        <v>29</v>
      </c>
      <c r="BP199" s="24" t="s">
        <v>29</v>
      </c>
      <c r="BQ199" s="24" t="s">
        <v>29</v>
      </c>
      <c r="BR199" s="24" t="s">
        <v>29</v>
      </c>
      <c r="BS199" s="24" t="s">
        <v>29</v>
      </c>
      <c r="BT199" s="24" t="s">
        <v>29</v>
      </c>
      <c r="BU199" s="24" t="s">
        <v>29</v>
      </c>
      <c r="BV199" s="24" t="s">
        <v>29</v>
      </c>
      <c r="BW199" s="24" t="s">
        <v>29</v>
      </c>
      <c r="BX199" s="24" t="s">
        <v>29</v>
      </c>
      <c r="BY199" s="24" t="s">
        <v>29</v>
      </c>
      <c r="BZ199" s="24" t="s">
        <v>29</v>
      </c>
      <c r="CA199" s="24" t="s">
        <v>29</v>
      </c>
      <c r="CB199" s="24" t="s">
        <v>29</v>
      </c>
    </row>
    <row r="200" spans="2:80" s="1" customFormat="1" ht="13.9" customHeight="1">
      <c r="B200" s="57" t="s">
        <v>29</v>
      </c>
      <c r="C200" s="57" t="s">
        <v>29</v>
      </c>
      <c r="D200" s="57" t="s">
        <v>29</v>
      </c>
      <c r="E200" s="61"/>
      <c r="G200" s="24" t="s">
        <v>29</v>
      </c>
      <c r="H200" s="24" t="s">
        <v>29</v>
      </c>
      <c r="I200" s="24" t="s">
        <v>29</v>
      </c>
      <c r="J200" s="24" t="s">
        <v>29</v>
      </c>
      <c r="K200" s="24" t="s">
        <v>29</v>
      </c>
      <c r="L200" s="24" t="s">
        <v>29</v>
      </c>
      <c r="M200" s="24" t="s">
        <v>29</v>
      </c>
      <c r="N200" s="24" t="s">
        <v>29</v>
      </c>
      <c r="O200" s="24" t="s">
        <v>29</v>
      </c>
      <c r="P200" s="24" t="s">
        <v>29</v>
      </c>
      <c r="Q200" s="24" t="s">
        <v>29</v>
      </c>
      <c r="R200" s="24" t="s">
        <v>29</v>
      </c>
      <c r="S200" s="24" t="s">
        <v>29</v>
      </c>
      <c r="T200" s="24" t="s">
        <v>29</v>
      </c>
      <c r="U200" s="24" t="s">
        <v>29</v>
      </c>
      <c r="V200" s="24" t="s">
        <v>29</v>
      </c>
      <c r="W200" s="24" t="s">
        <v>29</v>
      </c>
      <c r="X200" s="24" t="s">
        <v>29</v>
      </c>
      <c r="Y200" s="24" t="s">
        <v>29</v>
      </c>
      <c r="Z200" s="24" t="s">
        <v>29</v>
      </c>
      <c r="AA200" s="24" t="s">
        <v>29</v>
      </c>
      <c r="AB200" s="24" t="s">
        <v>29</v>
      </c>
      <c r="AC200" s="24" t="s">
        <v>29</v>
      </c>
      <c r="AD200" s="24" t="s">
        <v>29</v>
      </c>
      <c r="AE200" s="24" t="s">
        <v>29</v>
      </c>
      <c r="AF200" s="24" t="s">
        <v>29</v>
      </c>
      <c r="AG200" s="24" t="s">
        <v>29</v>
      </c>
      <c r="AH200" s="24" t="s">
        <v>29</v>
      </c>
      <c r="AI200" s="24" t="s">
        <v>29</v>
      </c>
      <c r="AJ200" s="24" t="s">
        <v>29</v>
      </c>
      <c r="AK200" s="24" t="s">
        <v>29</v>
      </c>
      <c r="AL200" s="24" t="s">
        <v>29</v>
      </c>
      <c r="AM200" s="24" t="s">
        <v>29</v>
      </c>
      <c r="AN200" s="24" t="s">
        <v>29</v>
      </c>
      <c r="AO200" s="24" t="s">
        <v>29</v>
      </c>
      <c r="AP200" s="24" t="s">
        <v>29</v>
      </c>
      <c r="AQ200" s="24" t="s">
        <v>29</v>
      </c>
      <c r="AR200" s="24" t="s">
        <v>29</v>
      </c>
      <c r="AS200" s="24" t="s">
        <v>29</v>
      </c>
      <c r="AT200" s="24" t="s">
        <v>29</v>
      </c>
      <c r="AU200" s="24" t="s">
        <v>29</v>
      </c>
      <c r="AV200" s="24" t="s">
        <v>29</v>
      </c>
      <c r="AW200" s="24" t="s">
        <v>29</v>
      </c>
      <c r="AX200" s="24" t="s">
        <v>29</v>
      </c>
      <c r="AY200" s="24" t="s">
        <v>29</v>
      </c>
      <c r="AZ200" s="24" t="s">
        <v>29</v>
      </c>
      <c r="BA200" s="24" t="s">
        <v>29</v>
      </c>
      <c r="BB200" s="24" t="s">
        <v>29</v>
      </c>
      <c r="BC200" s="24" t="s">
        <v>29</v>
      </c>
      <c r="BD200" s="24" t="s">
        <v>29</v>
      </c>
      <c r="BE200" s="24" t="s">
        <v>29</v>
      </c>
      <c r="BF200" s="24" t="s">
        <v>29</v>
      </c>
      <c r="BG200" s="24" t="s">
        <v>29</v>
      </c>
      <c r="BH200" s="24" t="s">
        <v>29</v>
      </c>
      <c r="BI200" s="24" t="s">
        <v>29</v>
      </c>
      <c r="BJ200" s="24" t="s">
        <v>29</v>
      </c>
      <c r="BK200" s="24" t="s">
        <v>29</v>
      </c>
      <c r="BL200" s="24" t="s">
        <v>29</v>
      </c>
      <c r="BM200" s="24" t="s">
        <v>29</v>
      </c>
      <c r="BN200" s="24" t="s">
        <v>29</v>
      </c>
      <c r="BO200" s="24" t="s">
        <v>29</v>
      </c>
      <c r="BP200" s="24" t="s">
        <v>29</v>
      </c>
      <c r="BQ200" s="24" t="s">
        <v>29</v>
      </c>
      <c r="BR200" s="24" t="s">
        <v>29</v>
      </c>
      <c r="BS200" s="24" t="s">
        <v>29</v>
      </c>
      <c r="BT200" s="24" t="s">
        <v>29</v>
      </c>
      <c r="BU200" s="24" t="s">
        <v>29</v>
      </c>
      <c r="BV200" s="24" t="s">
        <v>29</v>
      </c>
      <c r="BW200" s="24" t="s">
        <v>29</v>
      </c>
      <c r="BX200" s="24" t="s">
        <v>29</v>
      </c>
      <c r="BY200" s="24" t="s">
        <v>29</v>
      </c>
      <c r="BZ200" s="24" t="s">
        <v>29</v>
      </c>
      <c r="CA200" s="24" t="s">
        <v>29</v>
      </c>
      <c r="CB200" s="24" t="s">
        <v>29</v>
      </c>
    </row>
    <row r="201" spans="2:80" s="1" customFormat="1" ht="13.9" customHeight="1">
      <c r="B201" s="57" t="s">
        <v>29</v>
      </c>
      <c r="C201" s="57" t="s">
        <v>29</v>
      </c>
      <c r="D201" s="57" t="s">
        <v>29</v>
      </c>
      <c r="E201" s="61"/>
      <c r="G201" s="24" t="s">
        <v>29</v>
      </c>
      <c r="H201" s="24" t="s">
        <v>29</v>
      </c>
      <c r="I201" s="24" t="s">
        <v>29</v>
      </c>
      <c r="J201" s="24" t="s">
        <v>29</v>
      </c>
      <c r="K201" s="24" t="s">
        <v>29</v>
      </c>
      <c r="L201" s="24" t="s">
        <v>29</v>
      </c>
      <c r="M201" s="24" t="s">
        <v>29</v>
      </c>
      <c r="N201" s="24" t="s">
        <v>29</v>
      </c>
      <c r="O201" s="24" t="s">
        <v>29</v>
      </c>
      <c r="P201" s="24" t="s">
        <v>29</v>
      </c>
      <c r="Q201" s="24" t="s">
        <v>29</v>
      </c>
      <c r="R201" s="24" t="s">
        <v>29</v>
      </c>
      <c r="S201" s="24" t="s">
        <v>29</v>
      </c>
      <c r="T201" s="24" t="s">
        <v>29</v>
      </c>
      <c r="U201" s="24" t="s">
        <v>29</v>
      </c>
      <c r="V201" s="24" t="s">
        <v>29</v>
      </c>
      <c r="W201" s="24" t="s">
        <v>29</v>
      </c>
      <c r="X201" s="24" t="s">
        <v>29</v>
      </c>
      <c r="Y201" s="24" t="s">
        <v>29</v>
      </c>
      <c r="Z201" s="24" t="s">
        <v>29</v>
      </c>
      <c r="AA201" s="24" t="s">
        <v>29</v>
      </c>
      <c r="AB201" s="24" t="s">
        <v>29</v>
      </c>
      <c r="AC201" s="24" t="s">
        <v>29</v>
      </c>
      <c r="AD201" s="24" t="s">
        <v>29</v>
      </c>
      <c r="AE201" s="24" t="s">
        <v>29</v>
      </c>
      <c r="AF201" s="24" t="s">
        <v>29</v>
      </c>
      <c r="AG201" s="24" t="s">
        <v>29</v>
      </c>
      <c r="AH201" s="24" t="s">
        <v>29</v>
      </c>
      <c r="AI201" s="24" t="s">
        <v>29</v>
      </c>
      <c r="AJ201" s="24" t="s">
        <v>29</v>
      </c>
      <c r="AK201" s="24" t="s">
        <v>29</v>
      </c>
      <c r="AL201" s="24" t="s">
        <v>29</v>
      </c>
      <c r="AM201" s="24" t="s">
        <v>29</v>
      </c>
      <c r="AN201" s="24" t="s">
        <v>29</v>
      </c>
      <c r="AO201" s="24" t="s">
        <v>29</v>
      </c>
      <c r="AP201" s="24" t="s">
        <v>29</v>
      </c>
      <c r="AQ201" s="24" t="s">
        <v>29</v>
      </c>
      <c r="AR201" s="24" t="s">
        <v>29</v>
      </c>
      <c r="AS201" s="24" t="s">
        <v>29</v>
      </c>
      <c r="AT201" s="24" t="s">
        <v>29</v>
      </c>
      <c r="AU201" s="24" t="s">
        <v>29</v>
      </c>
      <c r="AV201" s="24" t="s">
        <v>29</v>
      </c>
      <c r="AW201" s="24" t="s">
        <v>29</v>
      </c>
      <c r="AX201" s="24" t="s">
        <v>29</v>
      </c>
      <c r="AY201" s="24" t="s">
        <v>29</v>
      </c>
      <c r="AZ201" s="24" t="s">
        <v>29</v>
      </c>
      <c r="BA201" s="24" t="s">
        <v>29</v>
      </c>
      <c r="BB201" s="24" t="s">
        <v>29</v>
      </c>
      <c r="BC201" s="24" t="s">
        <v>29</v>
      </c>
      <c r="BD201" s="24" t="s">
        <v>29</v>
      </c>
      <c r="BE201" s="24" t="s">
        <v>29</v>
      </c>
      <c r="BF201" s="24" t="s">
        <v>29</v>
      </c>
      <c r="BG201" s="24" t="s">
        <v>29</v>
      </c>
      <c r="BH201" s="24" t="s">
        <v>29</v>
      </c>
      <c r="BI201" s="24" t="s">
        <v>29</v>
      </c>
      <c r="BJ201" s="24" t="s">
        <v>29</v>
      </c>
      <c r="BK201" s="24" t="s">
        <v>29</v>
      </c>
      <c r="BL201" s="24" t="s">
        <v>29</v>
      </c>
      <c r="BM201" s="24" t="s">
        <v>29</v>
      </c>
      <c r="BN201" s="24" t="s">
        <v>29</v>
      </c>
      <c r="BO201" s="24" t="s">
        <v>29</v>
      </c>
      <c r="BP201" s="24" t="s">
        <v>29</v>
      </c>
      <c r="BQ201" s="24" t="s">
        <v>29</v>
      </c>
      <c r="BR201" s="24" t="s">
        <v>29</v>
      </c>
      <c r="BS201" s="24" t="s">
        <v>29</v>
      </c>
      <c r="BT201" s="24" t="s">
        <v>29</v>
      </c>
      <c r="BU201" s="24" t="s">
        <v>29</v>
      </c>
      <c r="BV201" s="24" t="s">
        <v>29</v>
      </c>
      <c r="BW201" s="24" t="s">
        <v>29</v>
      </c>
      <c r="BX201" s="24" t="s">
        <v>29</v>
      </c>
      <c r="BY201" s="24" t="s">
        <v>29</v>
      </c>
      <c r="BZ201" s="24" t="s">
        <v>29</v>
      </c>
      <c r="CA201" s="24" t="s">
        <v>29</v>
      </c>
      <c r="CB201" s="24" t="s">
        <v>29</v>
      </c>
    </row>
    <row r="202" spans="2:80" s="1" customFormat="1" ht="13.9" customHeight="1">
      <c r="B202" s="57" t="s">
        <v>29</v>
      </c>
      <c r="C202" s="57" t="s">
        <v>29</v>
      </c>
      <c r="D202" s="57" t="s">
        <v>29</v>
      </c>
      <c r="E202" s="61"/>
      <c r="G202" s="24" t="s">
        <v>29</v>
      </c>
      <c r="H202" s="24" t="s">
        <v>29</v>
      </c>
      <c r="I202" s="24" t="s">
        <v>29</v>
      </c>
      <c r="J202" s="24" t="s">
        <v>29</v>
      </c>
      <c r="K202" s="24" t="s">
        <v>29</v>
      </c>
      <c r="L202" s="24" t="s">
        <v>29</v>
      </c>
      <c r="M202" s="24" t="s">
        <v>29</v>
      </c>
      <c r="N202" s="24" t="s">
        <v>29</v>
      </c>
      <c r="O202" s="24" t="s">
        <v>29</v>
      </c>
      <c r="P202" s="24" t="s">
        <v>29</v>
      </c>
      <c r="Q202" s="24" t="s">
        <v>29</v>
      </c>
      <c r="R202" s="24" t="s">
        <v>29</v>
      </c>
      <c r="S202" s="24" t="s">
        <v>29</v>
      </c>
      <c r="T202" s="24" t="s">
        <v>29</v>
      </c>
      <c r="U202" s="24" t="s">
        <v>29</v>
      </c>
      <c r="V202" s="24" t="s">
        <v>29</v>
      </c>
      <c r="W202" s="24" t="s">
        <v>29</v>
      </c>
      <c r="X202" s="24" t="s">
        <v>29</v>
      </c>
      <c r="Y202" s="24" t="s">
        <v>29</v>
      </c>
      <c r="Z202" s="24" t="s">
        <v>29</v>
      </c>
      <c r="AA202" s="24" t="s">
        <v>29</v>
      </c>
      <c r="AB202" s="24" t="s">
        <v>29</v>
      </c>
      <c r="AC202" s="24" t="s">
        <v>29</v>
      </c>
      <c r="AD202" s="24" t="s">
        <v>29</v>
      </c>
      <c r="AE202" s="24" t="s">
        <v>29</v>
      </c>
      <c r="AF202" s="24" t="s">
        <v>29</v>
      </c>
      <c r="AG202" s="24" t="s">
        <v>29</v>
      </c>
      <c r="AH202" s="24" t="s">
        <v>29</v>
      </c>
      <c r="AI202" s="24" t="s">
        <v>29</v>
      </c>
      <c r="AJ202" s="24" t="s">
        <v>29</v>
      </c>
      <c r="AK202" s="24" t="s">
        <v>29</v>
      </c>
      <c r="AL202" s="24" t="s">
        <v>29</v>
      </c>
      <c r="AM202" s="24" t="s">
        <v>29</v>
      </c>
      <c r="AN202" s="24" t="s">
        <v>29</v>
      </c>
      <c r="AO202" s="24" t="s">
        <v>29</v>
      </c>
      <c r="AP202" s="24" t="s">
        <v>29</v>
      </c>
      <c r="AQ202" s="24" t="s">
        <v>29</v>
      </c>
      <c r="AR202" s="24" t="s">
        <v>29</v>
      </c>
      <c r="AS202" s="24" t="s">
        <v>29</v>
      </c>
      <c r="AT202" s="24" t="s">
        <v>29</v>
      </c>
      <c r="AU202" s="24" t="s">
        <v>29</v>
      </c>
      <c r="AV202" s="24" t="s">
        <v>29</v>
      </c>
      <c r="AW202" s="24" t="s">
        <v>29</v>
      </c>
      <c r="AX202" s="24" t="s">
        <v>29</v>
      </c>
      <c r="AY202" s="24" t="s">
        <v>29</v>
      </c>
      <c r="AZ202" s="24" t="s">
        <v>29</v>
      </c>
      <c r="BA202" s="24" t="s">
        <v>29</v>
      </c>
      <c r="BB202" s="24" t="s">
        <v>29</v>
      </c>
      <c r="BC202" s="24" t="s">
        <v>29</v>
      </c>
      <c r="BD202" s="24" t="s">
        <v>29</v>
      </c>
      <c r="BE202" s="24" t="s">
        <v>29</v>
      </c>
      <c r="BF202" s="24" t="s">
        <v>29</v>
      </c>
      <c r="BG202" s="24" t="s">
        <v>29</v>
      </c>
      <c r="BH202" s="24" t="s">
        <v>29</v>
      </c>
      <c r="BI202" s="24" t="s">
        <v>29</v>
      </c>
      <c r="BJ202" s="24" t="s">
        <v>29</v>
      </c>
      <c r="BK202" s="24" t="s">
        <v>29</v>
      </c>
      <c r="BL202" s="24" t="s">
        <v>29</v>
      </c>
      <c r="BM202" s="24" t="s">
        <v>29</v>
      </c>
      <c r="BN202" s="24" t="s">
        <v>29</v>
      </c>
      <c r="BO202" s="24" t="s">
        <v>29</v>
      </c>
      <c r="BP202" s="24" t="s">
        <v>29</v>
      </c>
      <c r="BQ202" s="24" t="s">
        <v>29</v>
      </c>
      <c r="BR202" s="24" t="s">
        <v>29</v>
      </c>
      <c r="BS202" s="24" t="s">
        <v>29</v>
      </c>
      <c r="BT202" s="24" t="s">
        <v>29</v>
      </c>
      <c r="BU202" s="24" t="s">
        <v>29</v>
      </c>
      <c r="BV202" s="24" t="s">
        <v>29</v>
      </c>
      <c r="BW202" s="24" t="s">
        <v>29</v>
      </c>
      <c r="BX202" s="24" t="s">
        <v>29</v>
      </c>
      <c r="BY202" s="24" t="s">
        <v>29</v>
      </c>
      <c r="BZ202" s="24" t="s">
        <v>29</v>
      </c>
      <c r="CA202" s="24" t="s">
        <v>29</v>
      </c>
      <c r="CB202" s="24" t="s">
        <v>29</v>
      </c>
    </row>
    <row r="203" spans="2:80" s="1" customFormat="1" ht="13.9" customHeight="1">
      <c r="B203" s="57" t="s">
        <v>29</v>
      </c>
      <c r="C203" s="57" t="s">
        <v>29</v>
      </c>
      <c r="D203" s="57" t="s">
        <v>29</v>
      </c>
      <c r="E203" s="61"/>
      <c r="G203" s="24" t="s">
        <v>29</v>
      </c>
      <c r="H203" s="24" t="s">
        <v>29</v>
      </c>
      <c r="I203" s="24" t="s">
        <v>29</v>
      </c>
      <c r="J203" s="24" t="s">
        <v>29</v>
      </c>
      <c r="K203" s="24" t="s">
        <v>29</v>
      </c>
      <c r="L203" s="24" t="s">
        <v>29</v>
      </c>
      <c r="M203" s="24" t="s">
        <v>29</v>
      </c>
      <c r="N203" s="24" t="s">
        <v>29</v>
      </c>
      <c r="O203" s="24" t="s">
        <v>29</v>
      </c>
      <c r="P203" s="24" t="s">
        <v>29</v>
      </c>
      <c r="Q203" s="24" t="s">
        <v>29</v>
      </c>
      <c r="R203" s="24" t="s">
        <v>29</v>
      </c>
      <c r="S203" s="24" t="s">
        <v>29</v>
      </c>
      <c r="T203" s="24" t="s">
        <v>29</v>
      </c>
      <c r="U203" s="24" t="s">
        <v>29</v>
      </c>
      <c r="V203" s="24" t="s">
        <v>29</v>
      </c>
      <c r="W203" s="24" t="s">
        <v>29</v>
      </c>
      <c r="X203" s="24" t="s">
        <v>29</v>
      </c>
      <c r="Y203" s="24" t="s">
        <v>29</v>
      </c>
      <c r="Z203" s="24" t="s">
        <v>29</v>
      </c>
      <c r="AA203" s="24" t="s">
        <v>29</v>
      </c>
      <c r="AB203" s="24" t="s">
        <v>29</v>
      </c>
      <c r="AC203" s="24" t="s">
        <v>29</v>
      </c>
      <c r="AD203" s="24" t="s">
        <v>29</v>
      </c>
      <c r="AE203" s="24" t="s">
        <v>29</v>
      </c>
      <c r="AF203" s="24" t="s">
        <v>29</v>
      </c>
      <c r="AG203" s="24" t="s">
        <v>29</v>
      </c>
      <c r="AH203" s="24" t="s">
        <v>29</v>
      </c>
      <c r="AI203" s="24" t="s">
        <v>29</v>
      </c>
      <c r="AJ203" s="24" t="s">
        <v>29</v>
      </c>
      <c r="AK203" s="24" t="s">
        <v>29</v>
      </c>
      <c r="AL203" s="24" t="s">
        <v>29</v>
      </c>
      <c r="AM203" s="24" t="s">
        <v>29</v>
      </c>
      <c r="AN203" s="24" t="s">
        <v>29</v>
      </c>
      <c r="AO203" s="24" t="s">
        <v>29</v>
      </c>
      <c r="AP203" s="24" t="s">
        <v>29</v>
      </c>
      <c r="AQ203" s="24" t="s">
        <v>29</v>
      </c>
      <c r="AR203" s="24" t="s">
        <v>29</v>
      </c>
      <c r="AS203" s="24" t="s">
        <v>29</v>
      </c>
      <c r="AT203" s="24" t="s">
        <v>29</v>
      </c>
      <c r="AU203" s="24" t="s">
        <v>29</v>
      </c>
      <c r="AV203" s="24" t="s">
        <v>29</v>
      </c>
      <c r="AW203" s="24" t="s">
        <v>29</v>
      </c>
      <c r="AX203" s="24" t="s">
        <v>29</v>
      </c>
      <c r="AY203" s="24" t="s">
        <v>29</v>
      </c>
      <c r="AZ203" s="24" t="s">
        <v>29</v>
      </c>
      <c r="BA203" s="24" t="s">
        <v>29</v>
      </c>
      <c r="BB203" s="24" t="s">
        <v>29</v>
      </c>
      <c r="BC203" s="24" t="s">
        <v>29</v>
      </c>
      <c r="BD203" s="24" t="s">
        <v>29</v>
      </c>
      <c r="BE203" s="24" t="s">
        <v>29</v>
      </c>
      <c r="BF203" s="24" t="s">
        <v>29</v>
      </c>
      <c r="BG203" s="24" t="s">
        <v>29</v>
      </c>
      <c r="BH203" s="24" t="s">
        <v>29</v>
      </c>
      <c r="BI203" s="24" t="s">
        <v>29</v>
      </c>
      <c r="BJ203" s="24" t="s">
        <v>29</v>
      </c>
      <c r="BK203" s="24" t="s">
        <v>29</v>
      </c>
      <c r="BL203" s="24" t="s">
        <v>29</v>
      </c>
      <c r="BM203" s="24" t="s">
        <v>29</v>
      </c>
      <c r="BN203" s="24" t="s">
        <v>29</v>
      </c>
      <c r="BO203" s="24" t="s">
        <v>29</v>
      </c>
      <c r="BP203" s="24" t="s">
        <v>29</v>
      </c>
      <c r="BQ203" s="24" t="s">
        <v>29</v>
      </c>
      <c r="BR203" s="24" t="s">
        <v>29</v>
      </c>
      <c r="BS203" s="24" t="s">
        <v>29</v>
      </c>
      <c r="BT203" s="24" t="s">
        <v>29</v>
      </c>
      <c r="BU203" s="24" t="s">
        <v>29</v>
      </c>
      <c r="BV203" s="24" t="s">
        <v>29</v>
      </c>
      <c r="BW203" s="24" t="s">
        <v>29</v>
      </c>
      <c r="BX203" s="24" t="s">
        <v>29</v>
      </c>
      <c r="BY203" s="24" t="s">
        <v>29</v>
      </c>
      <c r="BZ203" s="24" t="s">
        <v>29</v>
      </c>
      <c r="CA203" s="24" t="s">
        <v>29</v>
      </c>
      <c r="CB203" s="24" t="s">
        <v>29</v>
      </c>
    </row>
    <row r="204" spans="2:80" s="1" customFormat="1" ht="13.9" customHeight="1">
      <c r="B204" s="57" t="s">
        <v>29</v>
      </c>
      <c r="C204" s="57" t="s">
        <v>29</v>
      </c>
      <c r="D204" s="57" t="s">
        <v>29</v>
      </c>
      <c r="E204" s="61"/>
      <c r="G204" s="24" t="s">
        <v>29</v>
      </c>
      <c r="H204" s="24" t="s">
        <v>29</v>
      </c>
      <c r="I204" s="24" t="s">
        <v>29</v>
      </c>
      <c r="J204" s="24" t="s">
        <v>29</v>
      </c>
      <c r="K204" s="24" t="s">
        <v>29</v>
      </c>
      <c r="L204" s="24" t="s">
        <v>29</v>
      </c>
      <c r="M204" s="24" t="s">
        <v>29</v>
      </c>
      <c r="N204" s="24" t="s">
        <v>29</v>
      </c>
      <c r="O204" s="24" t="s">
        <v>29</v>
      </c>
      <c r="P204" s="24" t="s">
        <v>29</v>
      </c>
      <c r="Q204" s="24" t="s">
        <v>29</v>
      </c>
      <c r="R204" s="24" t="s">
        <v>29</v>
      </c>
      <c r="S204" s="24" t="s">
        <v>29</v>
      </c>
      <c r="T204" s="24" t="s">
        <v>29</v>
      </c>
      <c r="U204" s="24" t="s">
        <v>29</v>
      </c>
      <c r="V204" s="24" t="s">
        <v>29</v>
      </c>
      <c r="W204" s="24" t="s">
        <v>29</v>
      </c>
      <c r="X204" s="24" t="s">
        <v>29</v>
      </c>
      <c r="Y204" s="24" t="s">
        <v>29</v>
      </c>
      <c r="Z204" s="24" t="s">
        <v>29</v>
      </c>
      <c r="AA204" s="24" t="s">
        <v>29</v>
      </c>
      <c r="AB204" s="24" t="s">
        <v>29</v>
      </c>
      <c r="AC204" s="24" t="s">
        <v>29</v>
      </c>
      <c r="AD204" s="24" t="s">
        <v>29</v>
      </c>
      <c r="AE204" s="24" t="s">
        <v>29</v>
      </c>
      <c r="AF204" s="24" t="s">
        <v>29</v>
      </c>
      <c r="AG204" s="24" t="s">
        <v>29</v>
      </c>
      <c r="AH204" s="24" t="s">
        <v>29</v>
      </c>
      <c r="AI204" s="24" t="s">
        <v>29</v>
      </c>
      <c r="AJ204" s="24" t="s">
        <v>29</v>
      </c>
      <c r="AK204" s="24" t="s">
        <v>29</v>
      </c>
      <c r="AL204" s="24" t="s">
        <v>29</v>
      </c>
      <c r="AM204" s="24" t="s">
        <v>29</v>
      </c>
      <c r="AN204" s="24" t="s">
        <v>29</v>
      </c>
      <c r="AO204" s="24" t="s">
        <v>29</v>
      </c>
      <c r="AP204" s="24" t="s">
        <v>29</v>
      </c>
      <c r="AQ204" s="24" t="s">
        <v>29</v>
      </c>
      <c r="AR204" s="24" t="s">
        <v>29</v>
      </c>
      <c r="AS204" s="24" t="s">
        <v>29</v>
      </c>
      <c r="AT204" s="24" t="s">
        <v>29</v>
      </c>
      <c r="AU204" s="24" t="s">
        <v>29</v>
      </c>
      <c r="AV204" s="24" t="s">
        <v>29</v>
      </c>
      <c r="AW204" s="24" t="s">
        <v>29</v>
      </c>
      <c r="AX204" s="24" t="s">
        <v>29</v>
      </c>
      <c r="AY204" s="24" t="s">
        <v>29</v>
      </c>
      <c r="AZ204" s="24" t="s">
        <v>29</v>
      </c>
      <c r="BA204" s="24" t="s">
        <v>29</v>
      </c>
      <c r="BB204" s="24" t="s">
        <v>29</v>
      </c>
      <c r="BC204" s="24" t="s">
        <v>29</v>
      </c>
      <c r="BD204" s="24" t="s">
        <v>29</v>
      </c>
      <c r="BE204" s="24" t="s">
        <v>29</v>
      </c>
      <c r="BF204" s="24" t="s">
        <v>29</v>
      </c>
      <c r="BG204" s="24" t="s">
        <v>29</v>
      </c>
      <c r="BH204" s="24" t="s">
        <v>29</v>
      </c>
      <c r="BI204" s="24" t="s">
        <v>29</v>
      </c>
      <c r="BJ204" s="24" t="s">
        <v>29</v>
      </c>
      <c r="BK204" s="24" t="s">
        <v>29</v>
      </c>
      <c r="BL204" s="24" t="s">
        <v>29</v>
      </c>
      <c r="BM204" s="24" t="s">
        <v>29</v>
      </c>
      <c r="BN204" s="24" t="s">
        <v>29</v>
      </c>
      <c r="BO204" s="24" t="s">
        <v>29</v>
      </c>
      <c r="BP204" s="24" t="s">
        <v>29</v>
      </c>
      <c r="BQ204" s="24" t="s">
        <v>29</v>
      </c>
      <c r="BR204" s="24" t="s">
        <v>29</v>
      </c>
      <c r="BS204" s="24" t="s">
        <v>29</v>
      </c>
      <c r="BT204" s="24" t="s">
        <v>29</v>
      </c>
      <c r="BU204" s="24" t="s">
        <v>29</v>
      </c>
      <c r="BV204" s="24" t="s">
        <v>29</v>
      </c>
      <c r="BW204" s="24" t="s">
        <v>29</v>
      </c>
      <c r="BX204" s="24" t="s">
        <v>29</v>
      </c>
      <c r="BY204" s="24" t="s">
        <v>29</v>
      </c>
      <c r="BZ204" s="24" t="s">
        <v>29</v>
      </c>
      <c r="CA204" s="24" t="s">
        <v>29</v>
      </c>
      <c r="CB204" s="24" t="s">
        <v>29</v>
      </c>
    </row>
    <row r="205" spans="2:80" s="1" customFormat="1" ht="13.9" customHeight="1">
      <c r="B205" s="57" t="s">
        <v>29</v>
      </c>
      <c r="C205" s="57" t="s">
        <v>29</v>
      </c>
      <c r="D205" s="57" t="s">
        <v>29</v>
      </c>
      <c r="E205" s="61"/>
      <c r="G205" s="24" t="s">
        <v>29</v>
      </c>
      <c r="H205" s="24" t="s">
        <v>29</v>
      </c>
      <c r="I205" s="24" t="s">
        <v>29</v>
      </c>
      <c r="J205" s="24" t="s">
        <v>29</v>
      </c>
      <c r="K205" s="24" t="s">
        <v>29</v>
      </c>
      <c r="L205" s="24" t="s">
        <v>29</v>
      </c>
      <c r="M205" s="24" t="s">
        <v>29</v>
      </c>
      <c r="N205" s="24" t="s">
        <v>29</v>
      </c>
      <c r="O205" s="24" t="s">
        <v>29</v>
      </c>
      <c r="P205" s="24" t="s">
        <v>29</v>
      </c>
      <c r="Q205" s="24" t="s">
        <v>29</v>
      </c>
      <c r="R205" s="24" t="s">
        <v>29</v>
      </c>
      <c r="S205" s="24" t="s">
        <v>29</v>
      </c>
      <c r="T205" s="24" t="s">
        <v>29</v>
      </c>
      <c r="U205" s="24" t="s">
        <v>29</v>
      </c>
      <c r="V205" s="24" t="s">
        <v>29</v>
      </c>
      <c r="W205" s="24" t="s">
        <v>29</v>
      </c>
      <c r="X205" s="24" t="s">
        <v>29</v>
      </c>
      <c r="Y205" s="24" t="s">
        <v>29</v>
      </c>
      <c r="Z205" s="24" t="s">
        <v>29</v>
      </c>
      <c r="AA205" s="24" t="s">
        <v>29</v>
      </c>
      <c r="AB205" s="24" t="s">
        <v>29</v>
      </c>
      <c r="AC205" s="24" t="s">
        <v>29</v>
      </c>
      <c r="AD205" s="24" t="s">
        <v>29</v>
      </c>
      <c r="AE205" s="24" t="s">
        <v>29</v>
      </c>
      <c r="AF205" s="24" t="s">
        <v>29</v>
      </c>
      <c r="AG205" s="24" t="s">
        <v>29</v>
      </c>
      <c r="AH205" s="24" t="s">
        <v>29</v>
      </c>
      <c r="AI205" s="24" t="s">
        <v>29</v>
      </c>
      <c r="AJ205" s="24" t="s">
        <v>29</v>
      </c>
      <c r="AK205" s="24" t="s">
        <v>29</v>
      </c>
      <c r="AL205" s="24" t="s">
        <v>29</v>
      </c>
      <c r="AM205" s="24" t="s">
        <v>29</v>
      </c>
      <c r="AN205" s="24" t="s">
        <v>29</v>
      </c>
      <c r="AO205" s="24" t="s">
        <v>29</v>
      </c>
      <c r="AP205" s="24" t="s">
        <v>29</v>
      </c>
      <c r="AQ205" s="24" t="s">
        <v>29</v>
      </c>
      <c r="AR205" s="24" t="s">
        <v>29</v>
      </c>
      <c r="AS205" s="24" t="s">
        <v>29</v>
      </c>
      <c r="AT205" s="24" t="s">
        <v>29</v>
      </c>
      <c r="AU205" s="24" t="s">
        <v>29</v>
      </c>
      <c r="AV205" s="24" t="s">
        <v>29</v>
      </c>
      <c r="AW205" s="24" t="s">
        <v>29</v>
      </c>
      <c r="AX205" s="24" t="s">
        <v>29</v>
      </c>
      <c r="AY205" s="24" t="s">
        <v>29</v>
      </c>
      <c r="AZ205" s="24" t="s">
        <v>29</v>
      </c>
      <c r="BA205" s="24" t="s">
        <v>29</v>
      </c>
      <c r="BB205" s="24" t="s">
        <v>29</v>
      </c>
      <c r="BC205" s="24" t="s">
        <v>29</v>
      </c>
      <c r="BD205" s="24" t="s">
        <v>29</v>
      </c>
      <c r="BE205" s="24" t="s">
        <v>29</v>
      </c>
      <c r="BF205" s="24" t="s">
        <v>29</v>
      </c>
      <c r="BG205" s="24" t="s">
        <v>29</v>
      </c>
      <c r="BH205" s="24" t="s">
        <v>29</v>
      </c>
      <c r="BI205" s="24" t="s">
        <v>29</v>
      </c>
      <c r="BJ205" s="24" t="s">
        <v>29</v>
      </c>
      <c r="BK205" s="24" t="s">
        <v>29</v>
      </c>
      <c r="BL205" s="24" t="s">
        <v>29</v>
      </c>
      <c r="BM205" s="24" t="s">
        <v>29</v>
      </c>
      <c r="BN205" s="24" t="s">
        <v>29</v>
      </c>
      <c r="BO205" s="24" t="s">
        <v>29</v>
      </c>
      <c r="BP205" s="24" t="s">
        <v>29</v>
      </c>
      <c r="BQ205" s="24" t="s">
        <v>29</v>
      </c>
      <c r="BR205" s="24" t="s">
        <v>29</v>
      </c>
      <c r="BS205" s="24" t="s">
        <v>29</v>
      </c>
      <c r="BT205" s="24" t="s">
        <v>29</v>
      </c>
      <c r="BU205" s="24" t="s">
        <v>29</v>
      </c>
      <c r="BV205" s="24" t="s">
        <v>29</v>
      </c>
      <c r="BW205" s="24" t="s">
        <v>29</v>
      </c>
      <c r="BX205" s="24" t="s">
        <v>29</v>
      </c>
      <c r="BY205" s="24" t="s">
        <v>29</v>
      </c>
      <c r="BZ205" s="24" t="s">
        <v>29</v>
      </c>
      <c r="CA205" s="24" t="s">
        <v>29</v>
      </c>
      <c r="CB205" s="24" t="s">
        <v>29</v>
      </c>
    </row>
    <row r="206" spans="2:80" s="1" customFormat="1" ht="13.9" customHeight="1">
      <c r="B206" s="57" t="s">
        <v>29</v>
      </c>
      <c r="C206" s="57" t="s">
        <v>29</v>
      </c>
      <c r="D206" s="57" t="s">
        <v>29</v>
      </c>
      <c r="E206" s="61"/>
      <c r="G206" s="24" t="s">
        <v>29</v>
      </c>
      <c r="H206" s="24" t="s">
        <v>29</v>
      </c>
      <c r="I206" s="24" t="s">
        <v>29</v>
      </c>
      <c r="J206" s="24" t="s">
        <v>29</v>
      </c>
      <c r="K206" s="24" t="s">
        <v>29</v>
      </c>
      <c r="L206" s="24" t="s">
        <v>29</v>
      </c>
      <c r="M206" s="24" t="s">
        <v>29</v>
      </c>
      <c r="N206" s="24" t="s">
        <v>29</v>
      </c>
      <c r="O206" s="24" t="s">
        <v>29</v>
      </c>
      <c r="P206" s="24" t="s">
        <v>29</v>
      </c>
      <c r="Q206" s="24" t="s">
        <v>29</v>
      </c>
      <c r="R206" s="24" t="s">
        <v>29</v>
      </c>
      <c r="S206" s="24" t="s">
        <v>29</v>
      </c>
      <c r="T206" s="24" t="s">
        <v>29</v>
      </c>
      <c r="U206" s="24" t="s">
        <v>29</v>
      </c>
      <c r="V206" s="24" t="s">
        <v>29</v>
      </c>
      <c r="W206" s="24" t="s">
        <v>29</v>
      </c>
      <c r="X206" s="24" t="s">
        <v>29</v>
      </c>
      <c r="Y206" s="24" t="s">
        <v>29</v>
      </c>
      <c r="Z206" s="24" t="s">
        <v>29</v>
      </c>
      <c r="AA206" s="24" t="s">
        <v>29</v>
      </c>
      <c r="AB206" s="24" t="s">
        <v>29</v>
      </c>
      <c r="AC206" s="24" t="s">
        <v>29</v>
      </c>
      <c r="AD206" s="24" t="s">
        <v>29</v>
      </c>
      <c r="AE206" s="24" t="s">
        <v>29</v>
      </c>
      <c r="AF206" s="24" t="s">
        <v>29</v>
      </c>
      <c r="AG206" s="24" t="s">
        <v>29</v>
      </c>
      <c r="AH206" s="24" t="s">
        <v>29</v>
      </c>
      <c r="AI206" s="24" t="s">
        <v>29</v>
      </c>
      <c r="AJ206" s="24" t="s">
        <v>29</v>
      </c>
      <c r="AK206" s="24" t="s">
        <v>29</v>
      </c>
      <c r="AL206" s="24" t="s">
        <v>29</v>
      </c>
      <c r="AM206" s="24" t="s">
        <v>29</v>
      </c>
      <c r="AN206" s="24" t="s">
        <v>29</v>
      </c>
      <c r="AO206" s="24" t="s">
        <v>29</v>
      </c>
      <c r="AP206" s="24" t="s">
        <v>29</v>
      </c>
      <c r="AQ206" s="24" t="s">
        <v>29</v>
      </c>
      <c r="AR206" s="24" t="s">
        <v>29</v>
      </c>
      <c r="AS206" s="24" t="s">
        <v>29</v>
      </c>
      <c r="AT206" s="24" t="s">
        <v>29</v>
      </c>
      <c r="AU206" s="24" t="s">
        <v>29</v>
      </c>
      <c r="AV206" s="24" t="s">
        <v>29</v>
      </c>
      <c r="AW206" s="24" t="s">
        <v>29</v>
      </c>
      <c r="AX206" s="24" t="s">
        <v>29</v>
      </c>
      <c r="AY206" s="24" t="s">
        <v>29</v>
      </c>
      <c r="AZ206" s="24" t="s">
        <v>29</v>
      </c>
      <c r="BA206" s="24" t="s">
        <v>29</v>
      </c>
      <c r="BB206" s="24" t="s">
        <v>29</v>
      </c>
      <c r="BC206" s="24" t="s">
        <v>29</v>
      </c>
      <c r="BD206" s="24" t="s">
        <v>29</v>
      </c>
      <c r="BE206" s="24" t="s">
        <v>29</v>
      </c>
      <c r="BF206" s="24" t="s">
        <v>29</v>
      </c>
      <c r="BG206" s="24" t="s">
        <v>29</v>
      </c>
      <c r="BH206" s="24" t="s">
        <v>29</v>
      </c>
      <c r="BI206" s="24" t="s">
        <v>29</v>
      </c>
      <c r="BJ206" s="24" t="s">
        <v>29</v>
      </c>
      <c r="BK206" s="24" t="s">
        <v>29</v>
      </c>
      <c r="BL206" s="24" t="s">
        <v>29</v>
      </c>
      <c r="BM206" s="24" t="s">
        <v>29</v>
      </c>
      <c r="BN206" s="24" t="s">
        <v>29</v>
      </c>
      <c r="BO206" s="24" t="s">
        <v>29</v>
      </c>
      <c r="BP206" s="24" t="s">
        <v>29</v>
      </c>
      <c r="BQ206" s="24" t="s">
        <v>29</v>
      </c>
      <c r="BR206" s="24" t="s">
        <v>29</v>
      </c>
      <c r="BS206" s="24" t="s">
        <v>29</v>
      </c>
      <c r="BT206" s="24" t="s">
        <v>29</v>
      </c>
      <c r="BU206" s="24" t="s">
        <v>29</v>
      </c>
      <c r="BV206" s="24" t="s">
        <v>29</v>
      </c>
      <c r="BW206" s="24" t="s">
        <v>29</v>
      </c>
      <c r="BX206" s="24" t="s">
        <v>29</v>
      </c>
      <c r="BY206" s="24" t="s">
        <v>29</v>
      </c>
      <c r="BZ206" s="24" t="s">
        <v>29</v>
      </c>
      <c r="CA206" s="24" t="s">
        <v>29</v>
      </c>
      <c r="CB206" s="24" t="s">
        <v>29</v>
      </c>
    </row>
    <row r="207" spans="2:80" s="1" customFormat="1" ht="13.9" customHeight="1">
      <c r="B207" s="57" t="s">
        <v>29</v>
      </c>
      <c r="C207" s="57" t="s">
        <v>29</v>
      </c>
      <c r="D207" s="57" t="s">
        <v>29</v>
      </c>
      <c r="E207" s="61"/>
      <c r="G207" s="24" t="s">
        <v>29</v>
      </c>
      <c r="H207" s="24" t="s">
        <v>29</v>
      </c>
      <c r="I207" s="24" t="s">
        <v>29</v>
      </c>
      <c r="J207" s="24" t="s">
        <v>29</v>
      </c>
      <c r="K207" s="24" t="s">
        <v>29</v>
      </c>
      <c r="L207" s="24" t="s">
        <v>29</v>
      </c>
      <c r="M207" s="24" t="s">
        <v>29</v>
      </c>
      <c r="N207" s="24" t="s">
        <v>29</v>
      </c>
      <c r="O207" s="24" t="s">
        <v>29</v>
      </c>
      <c r="P207" s="24" t="s">
        <v>29</v>
      </c>
      <c r="Q207" s="24" t="s">
        <v>29</v>
      </c>
      <c r="R207" s="24" t="s">
        <v>29</v>
      </c>
      <c r="S207" s="24" t="s">
        <v>29</v>
      </c>
      <c r="T207" s="24" t="s">
        <v>29</v>
      </c>
      <c r="U207" s="24" t="s">
        <v>29</v>
      </c>
      <c r="V207" s="24" t="s">
        <v>29</v>
      </c>
      <c r="W207" s="24" t="s">
        <v>29</v>
      </c>
      <c r="X207" s="24" t="s">
        <v>29</v>
      </c>
      <c r="Y207" s="24" t="s">
        <v>29</v>
      </c>
      <c r="Z207" s="24" t="s">
        <v>29</v>
      </c>
      <c r="AA207" s="24" t="s">
        <v>29</v>
      </c>
      <c r="AB207" s="24" t="s">
        <v>29</v>
      </c>
      <c r="AC207" s="24" t="s">
        <v>29</v>
      </c>
      <c r="AD207" s="24" t="s">
        <v>29</v>
      </c>
      <c r="AE207" s="24" t="s">
        <v>29</v>
      </c>
      <c r="AF207" s="24" t="s">
        <v>29</v>
      </c>
      <c r="AG207" s="24" t="s">
        <v>29</v>
      </c>
      <c r="AH207" s="24" t="s">
        <v>29</v>
      </c>
      <c r="AI207" s="24" t="s">
        <v>29</v>
      </c>
      <c r="AJ207" s="24" t="s">
        <v>29</v>
      </c>
      <c r="AK207" s="24" t="s">
        <v>29</v>
      </c>
      <c r="AL207" s="24" t="s">
        <v>29</v>
      </c>
      <c r="AM207" s="24" t="s">
        <v>29</v>
      </c>
      <c r="AN207" s="24" t="s">
        <v>29</v>
      </c>
      <c r="AO207" s="24" t="s">
        <v>29</v>
      </c>
      <c r="AP207" s="24" t="s">
        <v>29</v>
      </c>
      <c r="AQ207" s="24" t="s">
        <v>29</v>
      </c>
      <c r="AR207" s="24" t="s">
        <v>29</v>
      </c>
      <c r="AS207" s="24" t="s">
        <v>29</v>
      </c>
      <c r="AT207" s="24" t="s">
        <v>29</v>
      </c>
      <c r="AU207" s="24" t="s">
        <v>29</v>
      </c>
      <c r="AV207" s="24" t="s">
        <v>29</v>
      </c>
      <c r="AW207" s="24" t="s">
        <v>29</v>
      </c>
      <c r="AX207" s="24" t="s">
        <v>29</v>
      </c>
      <c r="AY207" s="24" t="s">
        <v>29</v>
      </c>
      <c r="AZ207" s="24" t="s">
        <v>29</v>
      </c>
      <c r="BA207" s="24" t="s">
        <v>29</v>
      </c>
      <c r="BB207" s="24" t="s">
        <v>29</v>
      </c>
      <c r="BC207" s="24" t="s">
        <v>29</v>
      </c>
      <c r="BD207" s="24" t="s">
        <v>29</v>
      </c>
      <c r="BE207" s="24" t="s">
        <v>29</v>
      </c>
      <c r="BF207" s="24" t="s">
        <v>29</v>
      </c>
      <c r="BG207" s="24" t="s">
        <v>29</v>
      </c>
      <c r="BH207" s="24" t="s">
        <v>29</v>
      </c>
      <c r="BI207" s="24" t="s">
        <v>29</v>
      </c>
      <c r="BJ207" s="24" t="s">
        <v>29</v>
      </c>
      <c r="BK207" s="24" t="s">
        <v>29</v>
      </c>
      <c r="BL207" s="24" t="s">
        <v>29</v>
      </c>
      <c r="BM207" s="24" t="s">
        <v>29</v>
      </c>
      <c r="BN207" s="24" t="s">
        <v>29</v>
      </c>
      <c r="BO207" s="24" t="s">
        <v>29</v>
      </c>
      <c r="BP207" s="24" t="s">
        <v>29</v>
      </c>
      <c r="BQ207" s="24" t="s">
        <v>29</v>
      </c>
      <c r="BR207" s="24" t="s">
        <v>29</v>
      </c>
      <c r="BS207" s="24" t="s">
        <v>29</v>
      </c>
      <c r="BT207" s="24" t="s">
        <v>29</v>
      </c>
      <c r="BU207" s="24" t="s">
        <v>29</v>
      </c>
      <c r="BV207" s="24" t="s">
        <v>29</v>
      </c>
      <c r="BW207" s="24" t="s">
        <v>29</v>
      </c>
      <c r="BX207" s="24" t="s">
        <v>29</v>
      </c>
      <c r="BY207" s="24" t="s">
        <v>29</v>
      </c>
      <c r="BZ207" s="24" t="s">
        <v>29</v>
      </c>
      <c r="CA207" s="24" t="s">
        <v>29</v>
      </c>
      <c r="CB207" s="24" t="s">
        <v>29</v>
      </c>
    </row>
    <row r="208" spans="2:80" s="1" customFormat="1" ht="13.9" customHeight="1">
      <c r="B208" s="57" t="s">
        <v>29</v>
      </c>
      <c r="C208" s="57" t="s">
        <v>29</v>
      </c>
      <c r="D208" s="57" t="s">
        <v>29</v>
      </c>
      <c r="E208" s="61"/>
      <c r="G208" s="24" t="s">
        <v>29</v>
      </c>
      <c r="H208" s="24" t="s">
        <v>29</v>
      </c>
      <c r="I208" s="24" t="s">
        <v>29</v>
      </c>
      <c r="J208" s="24" t="s">
        <v>29</v>
      </c>
      <c r="K208" s="24" t="s">
        <v>29</v>
      </c>
      <c r="L208" s="24" t="s">
        <v>29</v>
      </c>
      <c r="M208" s="24" t="s">
        <v>29</v>
      </c>
      <c r="N208" s="24" t="s">
        <v>29</v>
      </c>
      <c r="O208" s="24" t="s">
        <v>29</v>
      </c>
      <c r="P208" s="24" t="s">
        <v>29</v>
      </c>
      <c r="Q208" s="24" t="s">
        <v>29</v>
      </c>
      <c r="R208" s="24" t="s">
        <v>29</v>
      </c>
      <c r="S208" s="24" t="s">
        <v>29</v>
      </c>
      <c r="T208" s="24" t="s">
        <v>29</v>
      </c>
      <c r="U208" s="24" t="s">
        <v>29</v>
      </c>
      <c r="V208" s="24" t="s">
        <v>29</v>
      </c>
      <c r="W208" s="24" t="s">
        <v>29</v>
      </c>
      <c r="X208" s="24" t="s">
        <v>29</v>
      </c>
      <c r="Y208" s="24" t="s">
        <v>29</v>
      </c>
      <c r="Z208" s="24" t="s">
        <v>29</v>
      </c>
      <c r="AA208" s="24" t="s">
        <v>29</v>
      </c>
      <c r="AB208" s="24" t="s">
        <v>29</v>
      </c>
      <c r="AC208" s="24" t="s">
        <v>29</v>
      </c>
      <c r="AD208" s="24" t="s">
        <v>29</v>
      </c>
      <c r="AE208" s="24" t="s">
        <v>29</v>
      </c>
      <c r="AF208" s="24" t="s">
        <v>29</v>
      </c>
      <c r="AG208" s="24" t="s">
        <v>29</v>
      </c>
      <c r="AH208" s="24" t="s">
        <v>29</v>
      </c>
      <c r="AI208" s="24" t="s">
        <v>29</v>
      </c>
      <c r="AJ208" s="24" t="s">
        <v>29</v>
      </c>
      <c r="AK208" s="24" t="s">
        <v>29</v>
      </c>
      <c r="AL208" s="24" t="s">
        <v>29</v>
      </c>
      <c r="AM208" s="24" t="s">
        <v>29</v>
      </c>
      <c r="AN208" s="24" t="s">
        <v>29</v>
      </c>
      <c r="AO208" s="24" t="s">
        <v>29</v>
      </c>
      <c r="AP208" s="24" t="s">
        <v>29</v>
      </c>
      <c r="AQ208" s="24" t="s">
        <v>29</v>
      </c>
      <c r="AR208" s="24" t="s">
        <v>29</v>
      </c>
      <c r="AS208" s="24" t="s">
        <v>29</v>
      </c>
      <c r="AT208" s="24" t="s">
        <v>29</v>
      </c>
      <c r="AU208" s="24" t="s">
        <v>29</v>
      </c>
      <c r="AV208" s="24" t="s">
        <v>29</v>
      </c>
      <c r="AW208" s="24" t="s">
        <v>29</v>
      </c>
      <c r="AX208" s="24" t="s">
        <v>29</v>
      </c>
      <c r="AY208" s="24" t="s">
        <v>29</v>
      </c>
      <c r="AZ208" s="24" t="s">
        <v>29</v>
      </c>
      <c r="BA208" s="24" t="s">
        <v>29</v>
      </c>
      <c r="BB208" s="24" t="s">
        <v>29</v>
      </c>
      <c r="BC208" s="24" t="s">
        <v>29</v>
      </c>
      <c r="BD208" s="24" t="s">
        <v>29</v>
      </c>
      <c r="BE208" s="24" t="s">
        <v>29</v>
      </c>
      <c r="BF208" s="24" t="s">
        <v>29</v>
      </c>
      <c r="BG208" s="24" t="s">
        <v>29</v>
      </c>
      <c r="BH208" s="24" t="s">
        <v>29</v>
      </c>
      <c r="BI208" s="24" t="s">
        <v>29</v>
      </c>
      <c r="BJ208" s="24" t="s">
        <v>29</v>
      </c>
      <c r="BK208" s="24" t="s">
        <v>29</v>
      </c>
      <c r="BL208" s="24" t="s">
        <v>29</v>
      </c>
      <c r="BM208" s="24" t="s">
        <v>29</v>
      </c>
      <c r="BN208" s="24" t="s">
        <v>29</v>
      </c>
      <c r="BO208" s="24" t="s">
        <v>29</v>
      </c>
      <c r="BP208" s="24" t="s">
        <v>29</v>
      </c>
      <c r="BQ208" s="24" t="s">
        <v>29</v>
      </c>
      <c r="BR208" s="24" t="s">
        <v>29</v>
      </c>
      <c r="BS208" s="24" t="s">
        <v>29</v>
      </c>
      <c r="BT208" s="24" t="s">
        <v>29</v>
      </c>
      <c r="BU208" s="24" t="s">
        <v>29</v>
      </c>
      <c r="BV208" s="24" t="s">
        <v>29</v>
      </c>
      <c r="BW208" s="24" t="s">
        <v>29</v>
      </c>
      <c r="BX208" s="24" t="s">
        <v>29</v>
      </c>
      <c r="BY208" s="24" t="s">
        <v>29</v>
      </c>
      <c r="BZ208" s="24" t="s">
        <v>29</v>
      </c>
      <c r="CA208" s="24" t="s">
        <v>29</v>
      </c>
      <c r="CB208" s="24" t="s">
        <v>29</v>
      </c>
    </row>
    <row r="209" spans="2:80" s="1" customFormat="1" ht="13.9" customHeight="1">
      <c r="B209" s="57" t="s">
        <v>29</v>
      </c>
      <c r="C209" s="57" t="s">
        <v>29</v>
      </c>
      <c r="D209" s="57" t="s">
        <v>29</v>
      </c>
      <c r="E209" s="61"/>
      <c r="G209" s="24" t="s">
        <v>29</v>
      </c>
      <c r="H209" s="24" t="s">
        <v>29</v>
      </c>
      <c r="I209" s="24" t="s">
        <v>29</v>
      </c>
      <c r="J209" s="24" t="s">
        <v>29</v>
      </c>
      <c r="K209" s="24" t="s">
        <v>29</v>
      </c>
      <c r="L209" s="24" t="s">
        <v>29</v>
      </c>
      <c r="M209" s="24" t="s">
        <v>29</v>
      </c>
      <c r="N209" s="24" t="s">
        <v>29</v>
      </c>
      <c r="O209" s="24" t="s">
        <v>29</v>
      </c>
      <c r="P209" s="24" t="s">
        <v>29</v>
      </c>
      <c r="Q209" s="24" t="s">
        <v>29</v>
      </c>
      <c r="R209" s="24" t="s">
        <v>29</v>
      </c>
      <c r="S209" s="24" t="s">
        <v>29</v>
      </c>
      <c r="T209" s="24" t="s">
        <v>29</v>
      </c>
      <c r="U209" s="24" t="s">
        <v>29</v>
      </c>
      <c r="V209" s="24" t="s">
        <v>29</v>
      </c>
      <c r="W209" s="24" t="s">
        <v>29</v>
      </c>
      <c r="X209" s="24" t="s">
        <v>29</v>
      </c>
      <c r="Y209" s="24" t="s">
        <v>29</v>
      </c>
      <c r="Z209" s="24" t="s">
        <v>29</v>
      </c>
      <c r="AA209" s="24" t="s">
        <v>29</v>
      </c>
      <c r="AB209" s="24" t="s">
        <v>29</v>
      </c>
      <c r="AC209" s="24" t="s">
        <v>29</v>
      </c>
      <c r="AD209" s="24" t="s">
        <v>29</v>
      </c>
      <c r="AE209" s="24" t="s">
        <v>29</v>
      </c>
      <c r="AF209" s="24" t="s">
        <v>29</v>
      </c>
      <c r="AG209" s="24" t="s">
        <v>29</v>
      </c>
      <c r="AH209" s="24" t="s">
        <v>29</v>
      </c>
      <c r="AI209" s="24" t="s">
        <v>29</v>
      </c>
      <c r="AJ209" s="24" t="s">
        <v>29</v>
      </c>
      <c r="AK209" s="24" t="s">
        <v>29</v>
      </c>
      <c r="AL209" s="24" t="s">
        <v>29</v>
      </c>
      <c r="AM209" s="24" t="s">
        <v>29</v>
      </c>
      <c r="AN209" s="24" t="s">
        <v>29</v>
      </c>
      <c r="AO209" s="24" t="s">
        <v>29</v>
      </c>
      <c r="AP209" s="24" t="s">
        <v>29</v>
      </c>
      <c r="AQ209" s="24" t="s">
        <v>29</v>
      </c>
      <c r="AR209" s="24" t="s">
        <v>29</v>
      </c>
      <c r="AS209" s="24" t="s">
        <v>29</v>
      </c>
      <c r="AT209" s="24" t="s">
        <v>29</v>
      </c>
      <c r="AU209" s="24" t="s">
        <v>29</v>
      </c>
      <c r="AV209" s="24" t="s">
        <v>29</v>
      </c>
      <c r="AW209" s="24" t="s">
        <v>29</v>
      </c>
      <c r="AX209" s="24" t="s">
        <v>29</v>
      </c>
      <c r="AY209" s="24" t="s">
        <v>29</v>
      </c>
      <c r="AZ209" s="24" t="s">
        <v>29</v>
      </c>
      <c r="BA209" s="24" t="s">
        <v>29</v>
      </c>
      <c r="BB209" s="24" t="s">
        <v>29</v>
      </c>
      <c r="BC209" s="24" t="s">
        <v>29</v>
      </c>
      <c r="BD209" s="24" t="s">
        <v>29</v>
      </c>
      <c r="BE209" s="24" t="s">
        <v>29</v>
      </c>
      <c r="BF209" s="24" t="s">
        <v>29</v>
      </c>
      <c r="BG209" s="24" t="s">
        <v>29</v>
      </c>
      <c r="BH209" s="24" t="s">
        <v>29</v>
      </c>
      <c r="BI209" s="24" t="s">
        <v>29</v>
      </c>
      <c r="BJ209" s="24" t="s">
        <v>29</v>
      </c>
      <c r="BK209" s="24" t="s">
        <v>29</v>
      </c>
      <c r="BL209" s="24" t="s">
        <v>29</v>
      </c>
      <c r="BM209" s="24" t="s">
        <v>29</v>
      </c>
      <c r="BN209" s="24" t="s">
        <v>29</v>
      </c>
      <c r="BO209" s="24" t="s">
        <v>29</v>
      </c>
      <c r="BP209" s="24" t="s">
        <v>29</v>
      </c>
      <c r="BQ209" s="24" t="s">
        <v>29</v>
      </c>
      <c r="BR209" s="24" t="s">
        <v>29</v>
      </c>
      <c r="BS209" s="24" t="s">
        <v>29</v>
      </c>
      <c r="BT209" s="24" t="s">
        <v>29</v>
      </c>
      <c r="BU209" s="24" t="s">
        <v>29</v>
      </c>
      <c r="BV209" s="24" t="s">
        <v>29</v>
      </c>
      <c r="BW209" s="24" t="s">
        <v>29</v>
      </c>
      <c r="BX209" s="24" t="s">
        <v>29</v>
      </c>
      <c r="BY209" s="24" t="s">
        <v>29</v>
      </c>
      <c r="BZ209" s="24" t="s">
        <v>29</v>
      </c>
      <c r="CA209" s="24" t="s">
        <v>29</v>
      </c>
      <c r="CB209" s="24" t="s">
        <v>29</v>
      </c>
    </row>
    <row r="210" spans="2:80" s="1" customFormat="1" ht="13.9" customHeight="1">
      <c r="B210" s="57" t="s">
        <v>29</v>
      </c>
      <c r="C210" s="57" t="s">
        <v>29</v>
      </c>
      <c r="D210" s="57" t="s">
        <v>29</v>
      </c>
      <c r="E210" s="61"/>
      <c r="G210" s="24" t="s">
        <v>29</v>
      </c>
      <c r="H210" s="24" t="s">
        <v>29</v>
      </c>
      <c r="I210" s="24" t="s">
        <v>29</v>
      </c>
      <c r="J210" s="24" t="s">
        <v>29</v>
      </c>
      <c r="K210" s="24" t="s">
        <v>29</v>
      </c>
      <c r="L210" s="24" t="s">
        <v>29</v>
      </c>
      <c r="M210" s="24" t="s">
        <v>29</v>
      </c>
      <c r="N210" s="24" t="s">
        <v>29</v>
      </c>
      <c r="O210" s="24" t="s">
        <v>29</v>
      </c>
      <c r="P210" s="24" t="s">
        <v>29</v>
      </c>
      <c r="Q210" s="24" t="s">
        <v>29</v>
      </c>
      <c r="R210" s="24" t="s">
        <v>29</v>
      </c>
      <c r="S210" s="24" t="s">
        <v>29</v>
      </c>
      <c r="T210" s="24" t="s">
        <v>29</v>
      </c>
      <c r="U210" s="24" t="s">
        <v>29</v>
      </c>
      <c r="V210" s="24" t="s">
        <v>29</v>
      </c>
      <c r="W210" s="24" t="s">
        <v>29</v>
      </c>
      <c r="X210" s="24" t="s">
        <v>29</v>
      </c>
      <c r="Y210" s="24" t="s">
        <v>29</v>
      </c>
      <c r="Z210" s="24" t="s">
        <v>29</v>
      </c>
      <c r="AA210" s="24" t="s">
        <v>29</v>
      </c>
      <c r="AB210" s="24" t="s">
        <v>29</v>
      </c>
      <c r="AC210" s="24" t="s">
        <v>29</v>
      </c>
      <c r="AD210" s="24" t="s">
        <v>29</v>
      </c>
      <c r="AE210" s="24" t="s">
        <v>29</v>
      </c>
      <c r="AF210" s="24" t="s">
        <v>29</v>
      </c>
      <c r="AG210" s="24" t="s">
        <v>29</v>
      </c>
      <c r="AH210" s="24" t="s">
        <v>29</v>
      </c>
      <c r="AI210" s="24" t="s">
        <v>29</v>
      </c>
      <c r="AJ210" s="24" t="s">
        <v>29</v>
      </c>
      <c r="AK210" s="24" t="s">
        <v>29</v>
      </c>
      <c r="AL210" s="24" t="s">
        <v>29</v>
      </c>
      <c r="AM210" s="24" t="s">
        <v>29</v>
      </c>
      <c r="AN210" s="24" t="s">
        <v>29</v>
      </c>
      <c r="AO210" s="24" t="s">
        <v>29</v>
      </c>
      <c r="AP210" s="24" t="s">
        <v>29</v>
      </c>
      <c r="AQ210" s="24" t="s">
        <v>29</v>
      </c>
      <c r="AR210" s="24" t="s">
        <v>29</v>
      </c>
      <c r="AS210" s="24" t="s">
        <v>29</v>
      </c>
      <c r="AT210" s="24" t="s">
        <v>29</v>
      </c>
      <c r="AU210" s="24" t="s">
        <v>29</v>
      </c>
      <c r="AV210" s="24" t="s">
        <v>29</v>
      </c>
      <c r="AW210" s="24" t="s">
        <v>29</v>
      </c>
      <c r="AX210" s="24" t="s">
        <v>29</v>
      </c>
      <c r="AY210" s="24" t="s">
        <v>29</v>
      </c>
      <c r="AZ210" s="24" t="s">
        <v>29</v>
      </c>
      <c r="BA210" s="24" t="s">
        <v>29</v>
      </c>
      <c r="BB210" s="24" t="s">
        <v>29</v>
      </c>
      <c r="BC210" s="24" t="s">
        <v>29</v>
      </c>
      <c r="BD210" s="24" t="s">
        <v>29</v>
      </c>
      <c r="BE210" s="24" t="s">
        <v>29</v>
      </c>
      <c r="BF210" s="24" t="s">
        <v>29</v>
      </c>
      <c r="BG210" s="24" t="s">
        <v>29</v>
      </c>
      <c r="BH210" s="24" t="s">
        <v>29</v>
      </c>
      <c r="BI210" s="24" t="s">
        <v>29</v>
      </c>
      <c r="BJ210" s="24" t="s">
        <v>29</v>
      </c>
      <c r="BK210" s="24" t="s">
        <v>29</v>
      </c>
      <c r="BL210" s="24" t="s">
        <v>29</v>
      </c>
      <c r="BM210" s="24" t="s">
        <v>29</v>
      </c>
      <c r="BN210" s="24" t="s">
        <v>29</v>
      </c>
      <c r="BO210" s="24" t="s">
        <v>29</v>
      </c>
      <c r="BP210" s="24" t="s">
        <v>29</v>
      </c>
      <c r="BQ210" s="24" t="s">
        <v>29</v>
      </c>
      <c r="BR210" s="24" t="s">
        <v>29</v>
      </c>
      <c r="BS210" s="24" t="s">
        <v>29</v>
      </c>
      <c r="BT210" s="24" t="s">
        <v>29</v>
      </c>
      <c r="BU210" s="24" t="s">
        <v>29</v>
      </c>
      <c r="BV210" s="24" t="s">
        <v>29</v>
      </c>
      <c r="BW210" s="24" t="s">
        <v>29</v>
      </c>
      <c r="BX210" s="24" t="s">
        <v>29</v>
      </c>
      <c r="BY210" s="24" t="s">
        <v>29</v>
      </c>
      <c r="BZ210" s="24" t="s">
        <v>29</v>
      </c>
      <c r="CA210" s="24" t="s">
        <v>29</v>
      </c>
      <c r="CB210" s="24" t="s">
        <v>29</v>
      </c>
    </row>
    <row r="211" spans="2:80" s="1" customFormat="1" ht="13.9" customHeight="1">
      <c r="B211" s="57" t="s">
        <v>29</v>
      </c>
      <c r="C211" s="57" t="s">
        <v>29</v>
      </c>
      <c r="D211" s="57" t="s">
        <v>29</v>
      </c>
      <c r="E211" s="61"/>
      <c r="G211" s="24" t="s">
        <v>29</v>
      </c>
      <c r="H211" s="24" t="s">
        <v>29</v>
      </c>
      <c r="I211" s="24" t="s">
        <v>29</v>
      </c>
      <c r="J211" s="24" t="s">
        <v>29</v>
      </c>
      <c r="K211" s="24" t="s">
        <v>29</v>
      </c>
      <c r="L211" s="24" t="s">
        <v>29</v>
      </c>
      <c r="M211" s="24" t="s">
        <v>29</v>
      </c>
      <c r="N211" s="24" t="s">
        <v>29</v>
      </c>
      <c r="O211" s="24" t="s">
        <v>29</v>
      </c>
      <c r="P211" s="24" t="s">
        <v>29</v>
      </c>
      <c r="Q211" s="24" t="s">
        <v>29</v>
      </c>
      <c r="R211" s="24" t="s">
        <v>29</v>
      </c>
      <c r="S211" s="24" t="s">
        <v>29</v>
      </c>
      <c r="T211" s="24" t="s">
        <v>29</v>
      </c>
      <c r="U211" s="24" t="s">
        <v>29</v>
      </c>
      <c r="V211" s="24" t="s">
        <v>29</v>
      </c>
      <c r="W211" s="24" t="s">
        <v>29</v>
      </c>
      <c r="X211" s="24" t="s">
        <v>29</v>
      </c>
      <c r="Y211" s="24" t="s">
        <v>29</v>
      </c>
      <c r="Z211" s="24" t="s">
        <v>29</v>
      </c>
      <c r="AA211" s="24" t="s">
        <v>29</v>
      </c>
      <c r="AB211" s="24" t="s">
        <v>29</v>
      </c>
      <c r="AC211" s="24" t="s">
        <v>29</v>
      </c>
      <c r="AD211" s="24" t="s">
        <v>29</v>
      </c>
      <c r="AE211" s="24" t="s">
        <v>29</v>
      </c>
      <c r="AF211" s="24" t="s">
        <v>29</v>
      </c>
      <c r="AG211" s="24" t="s">
        <v>29</v>
      </c>
      <c r="AH211" s="24" t="s">
        <v>29</v>
      </c>
      <c r="AI211" s="24" t="s">
        <v>29</v>
      </c>
      <c r="AJ211" s="24" t="s">
        <v>29</v>
      </c>
      <c r="AK211" s="24" t="s">
        <v>29</v>
      </c>
      <c r="AL211" s="24" t="s">
        <v>29</v>
      </c>
      <c r="AM211" s="24" t="s">
        <v>29</v>
      </c>
      <c r="AN211" s="24" t="s">
        <v>29</v>
      </c>
      <c r="AO211" s="24" t="s">
        <v>29</v>
      </c>
      <c r="AP211" s="24" t="s">
        <v>29</v>
      </c>
      <c r="AQ211" s="24" t="s">
        <v>29</v>
      </c>
      <c r="AR211" s="24" t="s">
        <v>29</v>
      </c>
      <c r="AS211" s="24" t="s">
        <v>29</v>
      </c>
      <c r="AT211" s="24" t="s">
        <v>29</v>
      </c>
      <c r="AU211" s="24" t="s">
        <v>29</v>
      </c>
      <c r="AV211" s="24" t="s">
        <v>29</v>
      </c>
      <c r="AW211" s="24" t="s">
        <v>29</v>
      </c>
      <c r="AX211" s="24" t="s">
        <v>29</v>
      </c>
      <c r="AY211" s="24" t="s">
        <v>29</v>
      </c>
      <c r="AZ211" s="24" t="s">
        <v>29</v>
      </c>
      <c r="BA211" s="24" t="s">
        <v>29</v>
      </c>
      <c r="BB211" s="24" t="s">
        <v>29</v>
      </c>
      <c r="BC211" s="24" t="s">
        <v>29</v>
      </c>
      <c r="BD211" s="24" t="s">
        <v>29</v>
      </c>
      <c r="BE211" s="24" t="s">
        <v>29</v>
      </c>
      <c r="BF211" s="24" t="s">
        <v>29</v>
      </c>
      <c r="BG211" s="24" t="s">
        <v>29</v>
      </c>
      <c r="BH211" s="24" t="s">
        <v>29</v>
      </c>
      <c r="BI211" s="24" t="s">
        <v>29</v>
      </c>
      <c r="BJ211" s="24" t="s">
        <v>29</v>
      </c>
      <c r="BK211" s="24" t="s">
        <v>29</v>
      </c>
      <c r="BL211" s="24" t="s">
        <v>29</v>
      </c>
      <c r="BM211" s="24" t="s">
        <v>29</v>
      </c>
      <c r="BN211" s="24" t="s">
        <v>29</v>
      </c>
      <c r="BO211" s="24" t="s">
        <v>29</v>
      </c>
      <c r="BP211" s="24" t="s">
        <v>29</v>
      </c>
      <c r="BQ211" s="24" t="s">
        <v>29</v>
      </c>
      <c r="BR211" s="24" t="s">
        <v>29</v>
      </c>
      <c r="BS211" s="24" t="s">
        <v>29</v>
      </c>
      <c r="BT211" s="24" t="s">
        <v>29</v>
      </c>
      <c r="BU211" s="24" t="s">
        <v>29</v>
      </c>
      <c r="BV211" s="24" t="s">
        <v>29</v>
      </c>
      <c r="BW211" s="24" t="s">
        <v>29</v>
      </c>
      <c r="BX211" s="24" t="s">
        <v>29</v>
      </c>
      <c r="BY211" s="24" t="s">
        <v>29</v>
      </c>
      <c r="BZ211" s="24" t="s">
        <v>29</v>
      </c>
      <c r="CA211" s="24" t="s">
        <v>29</v>
      </c>
      <c r="CB211" s="24" t="s">
        <v>29</v>
      </c>
    </row>
    <row r="212" spans="2:80" s="1" customFormat="1" ht="13.9" customHeight="1">
      <c r="B212" s="57" t="s">
        <v>29</v>
      </c>
      <c r="C212" s="57" t="s">
        <v>29</v>
      </c>
      <c r="D212" s="57" t="s">
        <v>29</v>
      </c>
      <c r="E212" s="61"/>
      <c r="G212" s="24" t="s">
        <v>29</v>
      </c>
      <c r="H212" s="24" t="s">
        <v>29</v>
      </c>
      <c r="I212" s="24" t="s">
        <v>29</v>
      </c>
      <c r="J212" s="24" t="s">
        <v>29</v>
      </c>
      <c r="K212" s="24" t="s">
        <v>29</v>
      </c>
      <c r="L212" s="24" t="s">
        <v>29</v>
      </c>
      <c r="M212" s="24" t="s">
        <v>29</v>
      </c>
      <c r="N212" s="24" t="s">
        <v>29</v>
      </c>
      <c r="O212" s="24" t="s">
        <v>29</v>
      </c>
      <c r="P212" s="24" t="s">
        <v>29</v>
      </c>
      <c r="Q212" s="24" t="s">
        <v>29</v>
      </c>
      <c r="R212" s="24" t="s">
        <v>29</v>
      </c>
      <c r="S212" s="24" t="s">
        <v>29</v>
      </c>
      <c r="T212" s="24" t="s">
        <v>29</v>
      </c>
      <c r="U212" s="24" t="s">
        <v>29</v>
      </c>
      <c r="V212" s="24" t="s">
        <v>29</v>
      </c>
      <c r="W212" s="24" t="s">
        <v>29</v>
      </c>
      <c r="X212" s="24" t="s">
        <v>29</v>
      </c>
      <c r="Y212" s="24" t="s">
        <v>29</v>
      </c>
      <c r="Z212" s="24" t="s">
        <v>29</v>
      </c>
      <c r="AA212" s="24" t="s">
        <v>29</v>
      </c>
      <c r="AB212" s="24" t="s">
        <v>29</v>
      </c>
      <c r="AC212" s="24" t="s">
        <v>29</v>
      </c>
      <c r="AD212" s="24" t="s">
        <v>29</v>
      </c>
      <c r="AE212" s="24" t="s">
        <v>29</v>
      </c>
      <c r="AF212" s="24" t="s">
        <v>29</v>
      </c>
      <c r="AG212" s="24" t="s">
        <v>29</v>
      </c>
      <c r="AH212" s="24" t="s">
        <v>29</v>
      </c>
      <c r="AI212" s="24" t="s">
        <v>29</v>
      </c>
      <c r="AJ212" s="24" t="s">
        <v>29</v>
      </c>
      <c r="AK212" s="24" t="s">
        <v>29</v>
      </c>
      <c r="AL212" s="24" t="s">
        <v>29</v>
      </c>
      <c r="AM212" s="24" t="s">
        <v>29</v>
      </c>
      <c r="AN212" s="24" t="s">
        <v>29</v>
      </c>
      <c r="AO212" s="24" t="s">
        <v>29</v>
      </c>
      <c r="AP212" s="24" t="s">
        <v>29</v>
      </c>
      <c r="AQ212" s="24" t="s">
        <v>29</v>
      </c>
      <c r="AR212" s="24" t="s">
        <v>29</v>
      </c>
      <c r="AS212" s="24" t="s">
        <v>29</v>
      </c>
      <c r="AT212" s="24" t="s">
        <v>29</v>
      </c>
      <c r="AU212" s="24" t="s">
        <v>29</v>
      </c>
      <c r="AV212" s="24" t="s">
        <v>29</v>
      </c>
      <c r="AW212" s="24" t="s">
        <v>29</v>
      </c>
      <c r="AX212" s="24" t="s">
        <v>29</v>
      </c>
      <c r="AY212" s="24" t="s">
        <v>29</v>
      </c>
      <c r="AZ212" s="24" t="s">
        <v>29</v>
      </c>
      <c r="BA212" s="24" t="s">
        <v>29</v>
      </c>
      <c r="BB212" s="24" t="s">
        <v>29</v>
      </c>
      <c r="BC212" s="24" t="s">
        <v>29</v>
      </c>
      <c r="BD212" s="24" t="s">
        <v>29</v>
      </c>
      <c r="BE212" s="24" t="s">
        <v>29</v>
      </c>
      <c r="BF212" s="24" t="s">
        <v>29</v>
      </c>
      <c r="BG212" s="24" t="s">
        <v>29</v>
      </c>
      <c r="BH212" s="24" t="s">
        <v>29</v>
      </c>
      <c r="BI212" s="24" t="s">
        <v>29</v>
      </c>
      <c r="BJ212" s="24" t="s">
        <v>29</v>
      </c>
      <c r="BK212" s="24" t="s">
        <v>29</v>
      </c>
      <c r="BL212" s="24" t="s">
        <v>29</v>
      </c>
      <c r="BM212" s="24" t="s">
        <v>29</v>
      </c>
      <c r="BN212" s="24" t="s">
        <v>29</v>
      </c>
      <c r="BO212" s="24" t="s">
        <v>29</v>
      </c>
      <c r="BP212" s="24" t="s">
        <v>29</v>
      </c>
      <c r="BQ212" s="24" t="s">
        <v>29</v>
      </c>
      <c r="BR212" s="24" t="s">
        <v>29</v>
      </c>
      <c r="BS212" s="24" t="s">
        <v>29</v>
      </c>
      <c r="BT212" s="24" t="s">
        <v>29</v>
      </c>
      <c r="BU212" s="24" t="s">
        <v>29</v>
      </c>
      <c r="BV212" s="24" t="s">
        <v>29</v>
      </c>
      <c r="BW212" s="24" t="s">
        <v>29</v>
      </c>
      <c r="BX212" s="24" t="s">
        <v>29</v>
      </c>
      <c r="BY212" s="24" t="s">
        <v>29</v>
      </c>
      <c r="BZ212" s="24" t="s">
        <v>29</v>
      </c>
      <c r="CA212" s="24" t="s">
        <v>29</v>
      </c>
      <c r="CB212" s="24" t="s">
        <v>29</v>
      </c>
    </row>
    <row r="213" spans="2:80" s="1" customFormat="1" ht="13.9" customHeight="1">
      <c r="B213" s="57" t="s">
        <v>29</v>
      </c>
      <c r="C213" s="57" t="s">
        <v>29</v>
      </c>
      <c r="D213" s="57" t="s">
        <v>29</v>
      </c>
      <c r="E213" s="61"/>
      <c r="G213" s="24" t="s">
        <v>29</v>
      </c>
      <c r="H213" s="24" t="s">
        <v>29</v>
      </c>
      <c r="I213" s="24" t="s">
        <v>29</v>
      </c>
      <c r="J213" s="24" t="s">
        <v>29</v>
      </c>
      <c r="K213" s="24" t="s">
        <v>29</v>
      </c>
      <c r="L213" s="24" t="s">
        <v>29</v>
      </c>
      <c r="M213" s="24" t="s">
        <v>29</v>
      </c>
      <c r="N213" s="24" t="s">
        <v>29</v>
      </c>
      <c r="O213" s="24" t="s">
        <v>29</v>
      </c>
      <c r="P213" s="24" t="s">
        <v>29</v>
      </c>
      <c r="Q213" s="24" t="s">
        <v>29</v>
      </c>
      <c r="R213" s="24" t="s">
        <v>29</v>
      </c>
      <c r="S213" s="24" t="s">
        <v>29</v>
      </c>
      <c r="T213" s="24" t="s">
        <v>29</v>
      </c>
      <c r="U213" s="24" t="s">
        <v>29</v>
      </c>
      <c r="V213" s="24" t="s">
        <v>29</v>
      </c>
      <c r="W213" s="24" t="s">
        <v>29</v>
      </c>
      <c r="X213" s="24" t="s">
        <v>29</v>
      </c>
      <c r="Y213" s="24" t="s">
        <v>29</v>
      </c>
      <c r="Z213" s="24" t="s">
        <v>29</v>
      </c>
      <c r="AA213" s="24" t="s">
        <v>29</v>
      </c>
      <c r="AB213" s="24" t="s">
        <v>29</v>
      </c>
      <c r="AC213" s="24" t="s">
        <v>29</v>
      </c>
      <c r="AD213" s="24" t="s">
        <v>29</v>
      </c>
      <c r="AE213" s="24" t="s">
        <v>29</v>
      </c>
      <c r="AF213" s="24" t="s">
        <v>29</v>
      </c>
      <c r="AG213" s="24" t="s">
        <v>29</v>
      </c>
      <c r="AH213" s="24" t="s">
        <v>29</v>
      </c>
      <c r="AI213" s="24" t="s">
        <v>29</v>
      </c>
      <c r="AJ213" s="24" t="s">
        <v>29</v>
      </c>
      <c r="AK213" s="24" t="s">
        <v>29</v>
      </c>
      <c r="AL213" s="24" t="s">
        <v>29</v>
      </c>
      <c r="AM213" s="24" t="s">
        <v>29</v>
      </c>
      <c r="AN213" s="24" t="s">
        <v>29</v>
      </c>
      <c r="AO213" s="24" t="s">
        <v>29</v>
      </c>
      <c r="AP213" s="24" t="s">
        <v>29</v>
      </c>
      <c r="AQ213" s="24" t="s">
        <v>29</v>
      </c>
      <c r="AR213" s="24" t="s">
        <v>29</v>
      </c>
      <c r="AS213" s="24" t="s">
        <v>29</v>
      </c>
      <c r="AT213" s="24" t="s">
        <v>29</v>
      </c>
      <c r="AU213" s="24" t="s">
        <v>29</v>
      </c>
      <c r="AV213" s="24" t="s">
        <v>29</v>
      </c>
      <c r="AW213" s="24" t="s">
        <v>29</v>
      </c>
      <c r="AX213" s="24" t="s">
        <v>29</v>
      </c>
      <c r="AY213" s="24" t="s">
        <v>29</v>
      </c>
      <c r="AZ213" s="24" t="s">
        <v>29</v>
      </c>
      <c r="BA213" s="24" t="s">
        <v>29</v>
      </c>
      <c r="BB213" s="24" t="s">
        <v>29</v>
      </c>
      <c r="BC213" s="24" t="s">
        <v>29</v>
      </c>
      <c r="BD213" s="24" t="s">
        <v>29</v>
      </c>
      <c r="BE213" s="24" t="s">
        <v>29</v>
      </c>
      <c r="BF213" s="24" t="s">
        <v>29</v>
      </c>
      <c r="BG213" s="24" t="s">
        <v>29</v>
      </c>
      <c r="BH213" s="24" t="s">
        <v>29</v>
      </c>
      <c r="BI213" s="24" t="s">
        <v>29</v>
      </c>
      <c r="BJ213" s="24" t="s">
        <v>29</v>
      </c>
      <c r="BK213" s="24" t="s">
        <v>29</v>
      </c>
      <c r="BL213" s="24" t="s">
        <v>29</v>
      </c>
      <c r="BM213" s="24" t="s">
        <v>29</v>
      </c>
      <c r="BN213" s="24" t="s">
        <v>29</v>
      </c>
      <c r="BO213" s="24" t="s">
        <v>29</v>
      </c>
      <c r="BP213" s="24" t="s">
        <v>29</v>
      </c>
      <c r="BQ213" s="24" t="s">
        <v>29</v>
      </c>
      <c r="BR213" s="24" t="s">
        <v>29</v>
      </c>
      <c r="BS213" s="24" t="s">
        <v>29</v>
      </c>
      <c r="BT213" s="24" t="s">
        <v>29</v>
      </c>
      <c r="BU213" s="24" t="s">
        <v>29</v>
      </c>
      <c r="BV213" s="24" t="s">
        <v>29</v>
      </c>
      <c r="BW213" s="24" t="s">
        <v>29</v>
      </c>
      <c r="BX213" s="24" t="s">
        <v>29</v>
      </c>
      <c r="BY213" s="24" t="s">
        <v>29</v>
      </c>
      <c r="BZ213" s="24" t="s">
        <v>29</v>
      </c>
      <c r="CA213" s="24" t="s">
        <v>29</v>
      </c>
      <c r="CB213" s="24" t="s">
        <v>29</v>
      </c>
    </row>
    <row r="214" spans="2:80" s="1" customFormat="1" ht="13.9" customHeight="1">
      <c r="B214" s="57" t="s">
        <v>29</v>
      </c>
      <c r="C214" s="57" t="s">
        <v>29</v>
      </c>
      <c r="D214" s="57" t="s">
        <v>29</v>
      </c>
      <c r="E214" s="61"/>
      <c r="G214" s="24" t="s">
        <v>29</v>
      </c>
      <c r="H214" s="24" t="s">
        <v>29</v>
      </c>
      <c r="I214" s="24" t="s">
        <v>29</v>
      </c>
      <c r="J214" s="24" t="s">
        <v>29</v>
      </c>
      <c r="K214" s="24" t="s">
        <v>29</v>
      </c>
      <c r="L214" s="24" t="s">
        <v>29</v>
      </c>
      <c r="M214" s="24" t="s">
        <v>29</v>
      </c>
      <c r="N214" s="24" t="s">
        <v>29</v>
      </c>
      <c r="O214" s="24" t="s">
        <v>29</v>
      </c>
      <c r="P214" s="24" t="s">
        <v>29</v>
      </c>
      <c r="Q214" s="24" t="s">
        <v>29</v>
      </c>
      <c r="R214" s="24" t="s">
        <v>29</v>
      </c>
      <c r="S214" s="24" t="s">
        <v>29</v>
      </c>
      <c r="T214" s="24" t="s">
        <v>29</v>
      </c>
      <c r="U214" s="24" t="s">
        <v>29</v>
      </c>
      <c r="V214" s="24" t="s">
        <v>29</v>
      </c>
      <c r="W214" s="24" t="s">
        <v>29</v>
      </c>
      <c r="X214" s="24" t="s">
        <v>29</v>
      </c>
      <c r="Y214" s="24" t="s">
        <v>29</v>
      </c>
      <c r="Z214" s="24" t="s">
        <v>29</v>
      </c>
      <c r="AA214" s="24" t="s">
        <v>29</v>
      </c>
      <c r="AB214" s="24" t="s">
        <v>29</v>
      </c>
      <c r="AC214" s="24" t="s">
        <v>29</v>
      </c>
      <c r="AD214" s="24" t="s">
        <v>29</v>
      </c>
      <c r="AE214" s="24" t="s">
        <v>29</v>
      </c>
      <c r="AF214" s="24" t="s">
        <v>29</v>
      </c>
      <c r="AG214" s="24" t="s">
        <v>29</v>
      </c>
      <c r="AH214" s="24" t="s">
        <v>29</v>
      </c>
      <c r="AI214" s="24" t="s">
        <v>29</v>
      </c>
      <c r="AJ214" s="24" t="s">
        <v>29</v>
      </c>
      <c r="AK214" s="24" t="s">
        <v>29</v>
      </c>
      <c r="AL214" s="24" t="s">
        <v>29</v>
      </c>
      <c r="AM214" s="24" t="s">
        <v>29</v>
      </c>
      <c r="AN214" s="24" t="s">
        <v>29</v>
      </c>
      <c r="AO214" s="24" t="s">
        <v>29</v>
      </c>
      <c r="AP214" s="24" t="s">
        <v>29</v>
      </c>
      <c r="AQ214" s="24" t="s">
        <v>29</v>
      </c>
      <c r="AR214" s="24" t="s">
        <v>29</v>
      </c>
      <c r="AS214" s="24" t="s">
        <v>29</v>
      </c>
      <c r="AT214" s="24" t="s">
        <v>29</v>
      </c>
      <c r="AU214" s="24" t="s">
        <v>29</v>
      </c>
      <c r="AV214" s="24" t="s">
        <v>29</v>
      </c>
      <c r="AW214" s="24" t="s">
        <v>29</v>
      </c>
      <c r="AX214" s="24" t="s">
        <v>29</v>
      </c>
      <c r="AY214" s="24" t="s">
        <v>29</v>
      </c>
      <c r="AZ214" s="24" t="s">
        <v>29</v>
      </c>
      <c r="BA214" s="24" t="s">
        <v>29</v>
      </c>
      <c r="BB214" s="24" t="s">
        <v>29</v>
      </c>
      <c r="BC214" s="24" t="s">
        <v>29</v>
      </c>
      <c r="BD214" s="24" t="s">
        <v>29</v>
      </c>
      <c r="BE214" s="24" t="s">
        <v>29</v>
      </c>
      <c r="BF214" s="24" t="s">
        <v>29</v>
      </c>
      <c r="BG214" s="24" t="s">
        <v>29</v>
      </c>
      <c r="BH214" s="24" t="s">
        <v>29</v>
      </c>
      <c r="BI214" s="24" t="s">
        <v>29</v>
      </c>
      <c r="BJ214" s="24" t="s">
        <v>29</v>
      </c>
      <c r="BK214" s="24" t="s">
        <v>29</v>
      </c>
      <c r="BL214" s="24" t="s">
        <v>29</v>
      </c>
      <c r="BM214" s="24" t="s">
        <v>29</v>
      </c>
      <c r="BN214" s="24" t="s">
        <v>29</v>
      </c>
      <c r="BO214" s="24" t="s">
        <v>29</v>
      </c>
      <c r="BP214" s="24" t="s">
        <v>29</v>
      </c>
      <c r="BQ214" s="24" t="s">
        <v>29</v>
      </c>
      <c r="BR214" s="24" t="s">
        <v>29</v>
      </c>
      <c r="BS214" s="24" t="s">
        <v>29</v>
      </c>
      <c r="BT214" s="24" t="s">
        <v>29</v>
      </c>
      <c r="BU214" s="24" t="s">
        <v>29</v>
      </c>
      <c r="BV214" s="24" t="s">
        <v>29</v>
      </c>
      <c r="BW214" s="24" t="s">
        <v>29</v>
      </c>
      <c r="BX214" s="24" t="s">
        <v>29</v>
      </c>
      <c r="BY214" s="24" t="s">
        <v>29</v>
      </c>
      <c r="BZ214" s="24" t="s">
        <v>29</v>
      </c>
      <c r="CA214" s="24" t="s">
        <v>29</v>
      </c>
      <c r="CB214" s="24" t="s">
        <v>29</v>
      </c>
    </row>
    <row r="215" spans="2:80" s="1" customFormat="1" ht="13.9" customHeight="1">
      <c r="B215" s="57" t="s">
        <v>29</v>
      </c>
      <c r="C215" s="57" t="s">
        <v>29</v>
      </c>
      <c r="D215" s="57" t="s">
        <v>29</v>
      </c>
      <c r="E215" s="61"/>
      <c r="G215" s="24" t="s">
        <v>29</v>
      </c>
      <c r="H215" s="24" t="s">
        <v>29</v>
      </c>
      <c r="I215" s="24" t="s">
        <v>29</v>
      </c>
      <c r="J215" s="24" t="s">
        <v>29</v>
      </c>
      <c r="K215" s="24" t="s">
        <v>29</v>
      </c>
      <c r="L215" s="24" t="s">
        <v>29</v>
      </c>
      <c r="M215" s="24" t="s">
        <v>29</v>
      </c>
      <c r="N215" s="24" t="s">
        <v>29</v>
      </c>
      <c r="O215" s="24" t="s">
        <v>29</v>
      </c>
      <c r="P215" s="24" t="s">
        <v>29</v>
      </c>
      <c r="Q215" s="24" t="s">
        <v>29</v>
      </c>
      <c r="R215" s="24" t="s">
        <v>29</v>
      </c>
      <c r="S215" s="24" t="s">
        <v>29</v>
      </c>
      <c r="T215" s="24" t="s">
        <v>29</v>
      </c>
      <c r="U215" s="24" t="s">
        <v>29</v>
      </c>
      <c r="V215" s="24" t="s">
        <v>29</v>
      </c>
      <c r="W215" s="24" t="s">
        <v>29</v>
      </c>
      <c r="X215" s="24" t="s">
        <v>29</v>
      </c>
      <c r="Y215" s="24" t="s">
        <v>29</v>
      </c>
      <c r="Z215" s="24" t="s">
        <v>29</v>
      </c>
      <c r="AA215" s="24" t="s">
        <v>29</v>
      </c>
      <c r="AB215" s="24" t="s">
        <v>29</v>
      </c>
      <c r="AC215" s="24" t="s">
        <v>29</v>
      </c>
      <c r="AD215" s="24" t="s">
        <v>29</v>
      </c>
      <c r="AE215" s="24" t="s">
        <v>29</v>
      </c>
      <c r="AF215" s="24" t="s">
        <v>29</v>
      </c>
      <c r="AG215" s="24" t="s">
        <v>29</v>
      </c>
      <c r="AH215" s="24" t="s">
        <v>29</v>
      </c>
      <c r="AI215" s="24" t="s">
        <v>29</v>
      </c>
      <c r="AJ215" s="24" t="s">
        <v>29</v>
      </c>
      <c r="AK215" s="24" t="s">
        <v>29</v>
      </c>
      <c r="AL215" s="24" t="s">
        <v>29</v>
      </c>
      <c r="AM215" s="24" t="s">
        <v>29</v>
      </c>
      <c r="AN215" s="24" t="s">
        <v>29</v>
      </c>
      <c r="AO215" s="24" t="s">
        <v>29</v>
      </c>
      <c r="AP215" s="24" t="s">
        <v>29</v>
      </c>
      <c r="AQ215" s="24" t="s">
        <v>29</v>
      </c>
      <c r="AR215" s="24" t="s">
        <v>29</v>
      </c>
      <c r="AS215" s="24" t="s">
        <v>29</v>
      </c>
      <c r="AT215" s="24" t="s">
        <v>29</v>
      </c>
      <c r="AU215" s="24" t="s">
        <v>29</v>
      </c>
      <c r="AV215" s="24" t="s">
        <v>29</v>
      </c>
      <c r="AW215" s="24" t="s">
        <v>29</v>
      </c>
      <c r="AX215" s="24" t="s">
        <v>29</v>
      </c>
      <c r="AY215" s="24" t="s">
        <v>29</v>
      </c>
      <c r="AZ215" s="24" t="s">
        <v>29</v>
      </c>
      <c r="BA215" s="24" t="s">
        <v>29</v>
      </c>
      <c r="BB215" s="24" t="s">
        <v>29</v>
      </c>
      <c r="BC215" s="24" t="s">
        <v>29</v>
      </c>
      <c r="BD215" s="24" t="s">
        <v>29</v>
      </c>
      <c r="BE215" s="24" t="s">
        <v>29</v>
      </c>
      <c r="BF215" s="24" t="s">
        <v>29</v>
      </c>
      <c r="BG215" s="24" t="s">
        <v>29</v>
      </c>
      <c r="BH215" s="24" t="s">
        <v>29</v>
      </c>
      <c r="BI215" s="24" t="s">
        <v>29</v>
      </c>
      <c r="BJ215" s="24" t="s">
        <v>29</v>
      </c>
      <c r="BK215" s="24" t="s">
        <v>29</v>
      </c>
      <c r="BL215" s="24" t="s">
        <v>29</v>
      </c>
      <c r="BM215" s="24" t="s">
        <v>29</v>
      </c>
      <c r="BN215" s="24" t="s">
        <v>29</v>
      </c>
      <c r="BO215" s="24" t="s">
        <v>29</v>
      </c>
      <c r="BP215" s="24" t="s">
        <v>29</v>
      </c>
      <c r="BQ215" s="24" t="s">
        <v>29</v>
      </c>
      <c r="BR215" s="24" t="s">
        <v>29</v>
      </c>
      <c r="BS215" s="24" t="s">
        <v>29</v>
      </c>
      <c r="BT215" s="24" t="s">
        <v>29</v>
      </c>
      <c r="BU215" s="24" t="s">
        <v>29</v>
      </c>
      <c r="BV215" s="24" t="s">
        <v>29</v>
      </c>
      <c r="BW215" s="24" t="s">
        <v>29</v>
      </c>
      <c r="BX215" s="24" t="s">
        <v>29</v>
      </c>
      <c r="BY215" s="24" t="s">
        <v>29</v>
      </c>
      <c r="BZ215" s="24" t="s">
        <v>29</v>
      </c>
      <c r="CA215" s="24" t="s">
        <v>29</v>
      </c>
      <c r="CB215" s="24" t="s">
        <v>29</v>
      </c>
    </row>
    <row r="216" spans="2:80" s="1" customFormat="1" ht="13.9" customHeight="1">
      <c r="B216" s="57" t="s">
        <v>29</v>
      </c>
      <c r="C216" s="57" t="s">
        <v>29</v>
      </c>
      <c r="D216" s="57" t="s">
        <v>29</v>
      </c>
      <c r="E216" s="61"/>
      <c r="G216" s="24" t="s">
        <v>29</v>
      </c>
      <c r="H216" s="24" t="s">
        <v>29</v>
      </c>
      <c r="I216" s="24" t="s">
        <v>29</v>
      </c>
      <c r="J216" s="24" t="s">
        <v>29</v>
      </c>
      <c r="K216" s="24" t="s">
        <v>29</v>
      </c>
      <c r="L216" s="24" t="s">
        <v>29</v>
      </c>
      <c r="M216" s="24" t="s">
        <v>29</v>
      </c>
      <c r="N216" s="24" t="s">
        <v>29</v>
      </c>
      <c r="O216" s="24" t="s">
        <v>29</v>
      </c>
      <c r="P216" s="24" t="s">
        <v>29</v>
      </c>
      <c r="Q216" s="24" t="s">
        <v>29</v>
      </c>
      <c r="R216" s="24" t="s">
        <v>29</v>
      </c>
      <c r="S216" s="24" t="s">
        <v>29</v>
      </c>
      <c r="T216" s="24" t="s">
        <v>29</v>
      </c>
      <c r="U216" s="24" t="s">
        <v>29</v>
      </c>
      <c r="V216" s="24" t="s">
        <v>29</v>
      </c>
      <c r="W216" s="24" t="s">
        <v>29</v>
      </c>
      <c r="X216" s="24" t="s">
        <v>29</v>
      </c>
      <c r="Y216" s="24" t="s">
        <v>29</v>
      </c>
      <c r="Z216" s="24" t="s">
        <v>29</v>
      </c>
      <c r="AA216" s="24" t="s">
        <v>29</v>
      </c>
      <c r="AB216" s="24" t="s">
        <v>29</v>
      </c>
      <c r="AC216" s="24" t="s">
        <v>29</v>
      </c>
      <c r="AD216" s="24" t="s">
        <v>29</v>
      </c>
      <c r="AE216" s="24" t="s">
        <v>29</v>
      </c>
      <c r="AF216" s="24" t="s">
        <v>29</v>
      </c>
      <c r="AG216" s="24" t="s">
        <v>29</v>
      </c>
      <c r="AH216" s="24" t="s">
        <v>29</v>
      </c>
      <c r="AI216" s="24" t="s">
        <v>29</v>
      </c>
      <c r="AJ216" s="24" t="s">
        <v>29</v>
      </c>
      <c r="AK216" s="24" t="s">
        <v>29</v>
      </c>
      <c r="AL216" s="24" t="s">
        <v>29</v>
      </c>
      <c r="AM216" s="24" t="s">
        <v>29</v>
      </c>
      <c r="AN216" s="24" t="s">
        <v>29</v>
      </c>
      <c r="AO216" s="24" t="s">
        <v>29</v>
      </c>
      <c r="AP216" s="24" t="s">
        <v>29</v>
      </c>
      <c r="AQ216" s="24" t="s">
        <v>29</v>
      </c>
      <c r="AR216" s="24" t="s">
        <v>29</v>
      </c>
      <c r="AS216" s="24" t="s">
        <v>29</v>
      </c>
      <c r="AT216" s="24" t="s">
        <v>29</v>
      </c>
      <c r="AU216" s="24" t="s">
        <v>29</v>
      </c>
      <c r="AV216" s="24" t="s">
        <v>29</v>
      </c>
      <c r="AW216" s="24" t="s">
        <v>29</v>
      </c>
      <c r="AX216" s="24" t="s">
        <v>29</v>
      </c>
      <c r="AY216" s="24" t="s">
        <v>29</v>
      </c>
      <c r="AZ216" s="24" t="s">
        <v>29</v>
      </c>
      <c r="BA216" s="24" t="s">
        <v>29</v>
      </c>
      <c r="BB216" s="24" t="s">
        <v>29</v>
      </c>
      <c r="BC216" s="24" t="s">
        <v>29</v>
      </c>
      <c r="BD216" s="24" t="s">
        <v>29</v>
      </c>
      <c r="BE216" s="24" t="s">
        <v>29</v>
      </c>
      <c r="BF216" s="24" t="s">
        <v>29</v>
      </c>
      <c r="BG216" s="24" t="s">
        <v>29</v>
      </c>
      <c r="BH216" s="24" t="s">
        <v>29</v>
      </c>
      <c r="BI216" s="24" t="s">
        <v>29</v>
      </c>
      <c r="BJ216" s="24" t="s">
        <v>29</v>
      </c>
      <c r="BK216" s="24" t="s">
        <v>29</v>
      </c>
      <c r="BL216" s="24" t="s">
        <v>29</v>
      </c>
      <c r="BM216" s="24" t="s">
        <v>29</v>
      </c>
      <c r="BN216" s="24" t="s">
        <v>29</v>
      </c>
      <c r="BO216" s="24" t="s">
        <v>29</v>
      </c>
      <c r="BP216" s="24" t="s">
        <v>29</v>
      </c>
      <c r="BQ216" s="24" t="s">
        <v>29</v>
      </c>
      <c r="BR216" s="24" t="s">
        <v>29</v>
      </c>
      <c r="BS216" s="24" t="s">
        <v>29</v>
      </c>
      <c r="BT216" s="24" t="s">
        <v>29</v>
      </c>
      <c r="BU216" s="24" t="s">
        <v>29</v>
      </c>
      <c r="BV216" s="24" t="s">
        <v>29</v>
      </c>
      <c r="BW216" s="24" t="s">
        <v>29</v>
      </c>
      <c r="BX216" s="24" t="s">
        <v>29</v>
      </c>
      <c r="BY216" s="24" t="s">
        <v>29</v>
      </c>
      <c r="BZ216" s="24" t="s">
        <v>29</v>
      </c>
      <c r="CA216" s="24" t="s">
        <v>29</v>
      </c>
      <c r="CB216" s="24" t="s">
        <v>29</v>
      </c>
    </row>
    <row r="217" spans="2:80" s="1" customFormat="1" ht="13.9" customHeight="1">
      <c r="B217" s="57" t="s">
        <v>29</v>
      </c>
      <c r="C217" s="57" t="s">
        <v>29</v>
      </c>
      <c r="D217" s="57" t="s">
        <v>29</v>
      </c>
      <c r="E217" s="61"/>
      <c r="G217" s="24" t="s">
        <v>29</v>
      </c>
      <c r="H217" s="24" t="s">
        <v>29</v>
      </c>
      <c r="I217" s="24" t="s">
        <v>29</v>
      </c>
      <c r="J217" s="24" t="s">
        <v>29</v>
      </c>
      <c r="K217" s="24" t="s">
        <v>29</v>
      </c>
      <c r="L217" s="24" t="s">
        <v>29</v>
      </c>
      <c r="M217" s="24" t="s">
        <v>29</v>
      </c>
      <c r="N217" s="24" t="s">
        <v>29</v>
      </c>
      <c r="O217" s="24" t="s">
        <v>29</v>
      </c>
      <c r="P217" s="24" t="s">
        <v>29</v>
      </c>
      <c r="Q217" s="24" t="s">
        <v>29</v>
      </c>
      <c r="R217" s="24" t="s">
        <v>29</v>
      </c>
      <c r="S217" s="24" t="s">
        <v>29</v>
      </c>
      <c r="T217" s="24" t="s">
        <v>29</v>
      </c>
      <c r="U217" s="24" t="s">
        <v>29</v>
      </c>
      <c r="V217" s="24" t="s">
        <v>29</v>
      </c>
      <c r="W217" s="24" t="s">
        <v>29</v>
      </c>
      <c r="X217" s="24" t="s">
        <v>29</v>
      </c>
      <c r="Y217" s="24" t="s">
        <v>29</v>
      </c>
      <c r="Z217" s="24" t="s">
        <v>29</v>
      </c>
      <c r="AA217" s="24" t="s">
        <v>29</v>
      </c>
      <c r="AB217" s="24" t="s">
        <v>29</v>
      </c>
      <c r="AC217" s="24" t="s">
        <v>29</v>
      </c>
      <c r="AD217" s="24" t="s">
        <v>29</v>
      </c>
      <c r="AE217" s="24" t="s">
        <v>29</v>
      </c>
      <c r="AF217" s="24" t="s">
        <v>29</v>
      </c>
      <c r="AG217" s="24" t="s">
        <v>29</v>
      </c>
      <c r="AH217" s="24" t="s">
        <v>29</v>
      </c>
      <c r="AI217" s="24" t="s">
        <v>29</v>
      </c>
      <c r="AJ217" s="24" t="s">
        <v>29</v>
      </c>
      <c r="AK217" s="24" t="s">
        <v>29</v>
      </c>
      <c r="AL217" s="24" t="s">
        <v>29</v>
      </c>
      <c r="AM217" s="24" t="s">
        <v>29</v>
      </c>
      <c r="AN217" s="24" t="s">
        <v>29</v>
      </c>
      <c r="AO217" s="24" t="s">
        <v>29</v>
      </c>
      <c r="AP217" s="24" t="s">
        <v>29</v>
      </c>
      <c r="AQ217" s="24" t="s">
        <v>29</v>
      </c>
      <c r="AR217" s="24" t="s">
        <v>29</v>
      </c>
      <c r="AS217" s="24" t="s">
        <v>29</v>
      </c>
      <c r="AT217" s="24" t="s">
        <v>29</v>
      </c>
      <c r="AU217" s="24" t="s">
        <v>29</v>
      </c>
      <c r="AV217" s="24" t="s">
        <v>29</v>
      </c>
      <c r="AW217" s="24" t="s">
        <v>29</v>
      </c>
      <c r="AX217" s="24" t="s">
        <v>29</v>
      </c>
      <c r="AY217" s="24" t="s">
        <v>29</v>
      </c>
      <c r="AZ217" s="24" t="s">
        <v>29</v>
      </c>
      <c r="BA217" s="24" t="s">
        <v>29</v>
      </c>
      <c r="BB217" s="24" t="s">
        <v>29</v>
      </c>
      <c r="BC217" s="24" t="s">
        <v>29</v>
      </c>
      <c r="BD217" s="24" t="s">
        <v>29</v>
      </c>
      <c r="BE217" s="24" t="s">
        <v>29</v>
      </c>
      <c r="BF217" s="24" t="s">
        <v>29</v>
      </c>
      <c r="BG217" s="24" t="s">
        <v>29</v>
      </c>
      <c r="BH217" s="24" t="s">
        <v>29</v>
      </c>
      <c r="BI217" s="24" t="s">
        <v>29</v>
      </c>
      <c r="BJ217" s="24" t="s">
        <v>29</v>
      </c>
      <c r="BK217" s="24" t="s">
        <v>29</v>
      </c>
      <c r="BL217" s="24" t="s">
        <v>29</v>
      </c>
      <c r="BM217" s="24" t="s">
        <v>29</v>
      </c>
      <c r="BN217" s="24" t="s">
        <v>29</v>
      </c>
      <c r="BO217" s="24" t="s">
        <v>29</v>
      </c>
      <c r="BP217" s="24" t="s">
        <v>29</v>
      </c>
      <c r="BQ217" s="24" t="s">
        <v>29</v>
      </c>
      <c r="BR217" s="24" t="s">
        <v>29</v>
      </c>
      <c r="BS217" s="24" t="s">
        <v>29</v>
      </c>
      <c r="BT217" s="24" t="s">
        <v>29</v>
      </c>
      <c r="BU217" s="24" t="s">
        <v>29</v>
      </c>
      <c r="BV217" s="24" t="s">
        <v>29</v>
      </c>
      <c r="BW217" s="24" t="s">
        <v>29</v>
      </c>
      <c r="BX217" s="24" t="s">
        <v>29</v>
      </c>
      <c r="BY217" s="24" t="s">
        <v>29</v>
      </c>
      <c r="BZ217" s="24" t="s">
        <v>29</v>
      </c>
      <c r="CA217" s="24" t="s">
        <v>29</v>
      </c>
      <c r="CB217" s="24" t="s">
        <v>29</v>
      </c>
    </row>
    <row r="218" spans="2:80" s="1" customFormat="1" ht="13.9" customHeight="1">
      <c r="B218" s="57" t="s">
        <v>29</v>
      </c>
      <c r="C218" s="57" t="s">
        <v>29</v>
      </c>
      <c r="D218" s="57" t="s">
        <v>29</v>
      </c>
      <c r="E218" s="61"/>
      <c r="G218" s="24" t="s">
        <v>29</v>
      </c>
      <c r="H218" s="24" t="s">
        <v>29</v>
      </c>
      <c r="I218" s="24" t="s">
        <v>29</v>
      </c>
      <c r="J218" s="24" t="s">
        <v>29</v>
      </c>
      <c r="K218" s="24" t="s">
        <v>29</v>
      </c>
      <c r="L218" s="24" t="s">
        <v>29</v>
      </c>
      <c r="M218" s="24" t="s">
        <v>29</v>
      </c>
      <c r="N218" s="24" t="s">
        <v>29</v>
      </c>
      <c r="O218" s="24" t="s">
        <v>29</v>
      </c>
      <c r="P218" s="24" t="s">
        <v>29</v>
      </c>
      <c r="Q218" s="24" t="s">
        <v>29</v>
      </c>
      <c r="R218" s="24" t="s">
        <v>29</v>
      </c>
      <c r="S218" s="24" t="s">
        <v>29</v>
      </c>
      <c r="T218" s="24" t="s">
        <v>29</v>
      </c>
      <c r="U218" s="24" t="s">
        <v>29</v>
      </c>
      <c r="V218" s="24" t="s">
        <v>29</v>
      </c>
      <c r="W218" s="24" t="s">
        <v>29</v>
      </c>
      <c r="X218" s="24" t="s">
        <v>29</v>
      </c>
      <c r="Y218" s="24" t="s">
        <v>29</v>
      </c>
      <c r="Z218" s="24" t="s">
        <v>29</v>
      </c>
      <c r="AA218" s="24" t="s">
        <v>29</v>
      </c>
      <c r="AB218" s="24" t="s">
        <v>29</v>
      </c>
      <c r="AC218" s="24" t="s">
        <v>29</v>
      </c>
      <c r="AD218" s="24" t="s">
        <v>29</v>
      </c>
      <c r="AE218" s="24" t="s">
        <v>29</v>
      </c>
      <c r="AF218" s="24" t="s">
        <v>29</v>
      </c>
      <c r="AG218" s="24" t="s">
        <v>29</v>
      </c>
      <c r="AH218" s="24" t="s">
        <v>29</v>
      </c>
      <c r="AI218" s="24" t="s">
        <v>29</v>
      </c>
      <c r="AJ218" s="24" t="s">
        <v>29</v>
      </c>
      <c r="AK218" s="24" t="s">
        <v>29</v>
      </c>
      <c r="AL218" s="24" t="s">
        <v>29</v>
      </c>
      <c r="AM218" s="24" t="s">
        <v>29</v>
      </c>
      <c r="AN218" s="24" t="s">
        <v>29</v>
      </c>
      <c r="AO218" s="24" t="s">
        <v>29</v>
      </c>
      <c r="AP218" s="24" t="s">
        <v>29</v>
      </c>
      <c r="AQ218" s="24" t="s">
        <v>29</v>
      </c>
      <c r="AR218" s="24" t="s">
        <v>29</v>
      </c>
      <c r="AS218" s="24" t="s">
        <v>29</v>
      </c>
      <c r="AT218" s="24" t="s">
        <v>29</v>
      </c>
      <c r="AU218" s="24" t="s">
        <v>29</v>
      </c>
      <c r="AV218" s="24" t="s">
        <v>29</v>
      </c>
      <c r="AW218" s="24" t="s">
        <v>29</v>
      </c>
      <c r="AX218" s="24" t="s">
        <v>29</v>
      </c>
      <c r="AY218" s="24" t="s">
        <v>29</v>
      </c>
      <c r="AZ218" s="24" t="s">
        <v>29</v>
      </c>
      <c r="BA218" s="24" t="s">
        <v>29</v>
      </c>
      <c r="BB218" s="24" t="s">
        <v>29</v>
      </c>
      <c r="BC218" s="24" t="s">
        <v>29</v>
      </c>
      <c r="BD218" s="24" t="s">
        <v>29</v>
      </c>
      <c r="BE218" s="24" t="s">
        <v>29</v>
      </c>
      <c r="BF218" s="24" t="s">
        <v>29</v>
      </c>
      <c r="BG218" s="24" t="s">
        <v>29</v>
      </c>
      <c r="BH218" s="24" t="s">
        <v>29</v>
      </c>
      <c r="BI218" s="24" t="s">
        <v>29</v>
      </c>
      <c r="BJ218" s="24" t="s">
        <v>29</v>
      </c>
      <c r="BK218" s="24" t="s">
        <v>29</v>
      </c>
      <c r="BL218" s="24" t="s">
        <v>29</v>
      </c>
      <c r="BM218" s="24" t="s">
        <v>29</v>
      </c>
      <c r="BN218" s="24" t="s">
        <v>29</v>
      </c>
      <c r="BO218" s="24" t="s">
        <v>29</v>
      </c>
      <c r="BP218" s="24" t="s">
        <v>29</v>
      </c>
      <c r="BQ218" s="24" t="s">
        <v>29</v>
      </c>
      <c r="BR218" s="24" t="s">
        <v>29</v>
      </c>
      <c r="BS218" s="24" t="s">
        <v>29</v>
      </c>
      <c r="BT218" s="24" t="s">
        <v>29</v>
      </c>
      <c r="BU218" s="24" t="s">
        <v>29</v>
      </c>
      <c r="BV218" s="24" t="s">
        <v>29</v>
      </c>
      <c r="BW218" s="24" t="s">
        <v>29</v>
      </c>
      <c r="BX218" s="24" t="s">
        <v>29</v>
      </c>
      <c r="BY218" s="24" t="s">
        <v>29</v>
      </c>
      <c r="BZ218" s="24" t="s">
        <v>29</v>
      </c>
      <c r="CA218" s="24" t="s">
        <v>29</v>
      </c>
      <c r="CB218" s="24" t="s">
        <v>29</v>
      </c>
    </row>
    <row r="219" spans="2:80" s="1" customFormat="1" ht="13.9" customHeight="1">
      <c r="B219" s="57" t="s">
        <v>29</v>
      </c>
      <c r="C219" s="57" t="s">
        <v>29</v>
      </c>
      <c r="D219" s="57" t="s">
        <v>29</v>
      </c>
      <c r="E219" s="61"/>
      <c r="G219" s="24" t="s">
        <v>29</v>
      </c>
      <c r="H219" s="24" t="s">
        <v>29</v>
      </c>
      <c r="I219" s="24" t="s">
        <v>29</v>
      </c>
      <c r="J219" s="24" t="s">
        <v>29</v>
      </c>
      <c r="K219" s="24" t="s">
        <v>29</v>
      </c>
      <c r="L219" s="24" t="s">
        <v>29</v>
      </c>
      <c r="M219" s="24" t="s">
        <v>29</v>
      </c>
      <c r="N219" s="24" t="s">
        <v>29</v>
      </c>
      <c r="O219" s="24" t="s">
        <v>29</v>
      </c>
      <c r="P219" s="24" t="s">
        <v>29</v>
      </c>
      <c r="Q219" s="24" t="s">
        <v>29</v>
      </c>
      <c r="R219" s="24" t="s">
        <v>29</v>
      </c>
      <c r="S219" s="24" t="s">
        <v>29</v>
      </c>
      <c r="T219" s="24" t="s">
        <v>29</v>
      </c>
      <c r="U219" s="24" t="s">
        <v>29</v>
      </c>
      <c r="V219" s="24" t="s">
        <v>29</v>
      </c>
      <c r="W219" s="24" t="s">
        <v>29</v>
      </c>
      <c r="X219" s="24" t="s">
        <v>29</v>
      </c>
      <c r="Y219" s="24" t="s">
        <v>29</v>
      </c>
      <c r="Z219" s="24" t="s">
        <v>29</v>
      </c>
      <c r="AA219" s="24" t="s">
        <v>29</v>
      </c>
      <c r="AB219" s="24" t="s">
        <v>29</v>
      </c>
      <c r="AC219" s="24" t="s">
        <v>29</v>
      </c>
      <c r="AD219" s="24" t="s">
        <v>29</v>
      </c>
      <c r="AE219" s="24" t="s">
        <v>29</v>
      </c>
      <c r="AF219" s="24" t="s">
        <v>29</v>
      </c>
      <c r="AG219" s="24" t="s">
        <v>29</v>
      </c>
      <c r="AH219" s="24" t="s">
        <v>29</v>
      </c>
      <c r="AI219" s="24" t="s">
        <v>29</v>
      </c>
      <c r="AJ219" s="24" t="s">
        <v>29</v>
      </c>
      <c r="AK219" s="24" t="s">
        <v>29</v>
      </c>
      <c r="AL219" s="24" t="s">
        <v>29</v>
      </c>
      <c r="AM219" s="24" t="s">
        <v>29</v>
      </c>
      <c r="AN219" s="24" t="s">
        <v>29</v>
      </c>
      <c r="AO219" s="24" t="s">
        <v>29</v>
      </c>
      <c r="AP219" s="24" t="s">
        <v>29</v>
      </c>
      <c r="AQ219" s="24" t="s">
        <v>29</v>
      </c>
      <c r="AR219" s="24" t="s">
        <v>29</v>
      </c>
      <c r="AS219" s="24" t="s">
        <v>29</v>
      </c>
      <c r="AT219" s="24" t="s">
        <v>29</v>
      </c>
      <c r="AU219" s="24" t="s">
        <v>29</v>
      </c>
      <c r="AV219" s="24" t="s">
        <v>29</v>
      </c>
      <c r="AW219" s="24" t="s">
        <v>29</v>
      </c>
      <c r="AX219" s="24" t="s">
        <v>29</v>
      </c>
      <c r="AY219" s="24" t="s">
        <v>29</v>
      </c>
      <c r="AZ219" s="24" t="s">
        <v>29</v>
      </c>
      <c r="BA219" s="24" t="s">
        <v>29</v>
      </c>
      <c r="BB219" s="24" t="s">
        <v>29</v>
      </c>
      <c r="BC219" s="24" t="s">
        <v>29</v>
      </c>
      <c r="BD219" s="24" t="s">
        <v>29</v>
      </c>
      <c r="BE219" s="24" t="s">
        <v>29</v>
      </c>
      <c r="BF219" s="24" t="s">
        <v>29</v>
      </c>
      <c r="BG219" s="24" t="s">
        <v>29</v>
      </c>
      <c r="BH219" s="24" t="s">
        <v>29</v>
      </c>
      <c r="BI219" s="24" t="s">
        <v>29</v>
      </c>
      <c r="BJ219" s="24" t="s">
        <v>29</v>
      </c>
      <c r="BK219" s="24" t="s">
        <v>29</v>
      </c>
      <c r="BL219" s="24" t="s">
        <v>29</v>
      </c>
      <c r="BM219" s="24" t="s">
        <v>29</v>
      </c>
      <c r="BN219" s="24" t="s">
        <v>29</v>
      </c>
      <c r="BO219" s="24" t="s">
        <v>29</v>
      </c>
      <c r="BP219" s="24" t="s">
        <v>29</v>
      </c>
      <c r="BQ219" s="24" t="s">
        <v>29</v>
      </c>
      <c r="BR219" s="24" t="s">
        <v>29</v>
      </c>
      <c r="BS219" s="24" t="s">
        <v>29</v>
      </c>
      <c r="BT219" s="24" t="s">
        <v>29</v>
      </c>
      <c r="BU219" s="24" t="s">
        <v>29</v>
      </c>
      <c r="BV219" s="24" t="s">
        <v>29</v>
      </c>
      <c r="BW219" s="24" t="s">
        <v>29</v>
      </c>
      <c r="BX219" s="24" t="s">
        <v>29</v>
      </c>
      <c r="BY219" s="24" t="s">
        <v>29</v>
      </c>
      <c r="BZ219" s="24" t="s">
        <v>29</v>
      </c>
      <c r="CA219" s="24" t="s">
        <v>29</v>
      </c>
      <c r="CB219" s="24" t="s">
        <v>29</v>
      </c>
    </row>
    <row r="220" spans="2:80" s="1" customFormat="1" ht="13.9" customHeight="1">
      <c r="B220" s="57" t="s">
        <v>29</v>
      </c>
      <c r="C220" s="57" t="s">
        <v>29</v>
      </c>
      <c r="D220" s="57" t="s">
        <v>29</v>
      </c>
      <c r="E220" s="61"/>
      <c r="G220" s="24" t="s">
        <v>29</v>
      </c>
      <c r="H220" s="24" t="s">
        <v>29</v>
      </c>
      <c r="I220" s="24" t="s">
        <v>29</v>
      </c>
      <c r="J220" s="24" t="s">
        <v>29</v>
      </c>
      <c r="K220" s="24" t="s">
        <v>29</v>
      </c>
      <c r="L220" s="24" t="s">
        <v>29</v>
      </c>
      <c r="M220" s="24" t="s">
        <v>29</v>
      </c>
      <c r="N220" s="24" t="s">
        <v>29</v>
      </c>
      <c r="O220" s="24" t="s">
        <v>29</v>
      </c>
      <c r="P220" s="24" t="s">
        <v>29</v>
      </c>
      <c r="Q220" s="24" t="s">
        <v>29</v>
      </c>
      <c r="R220" s="24" t="s">
        <v>29</v>
      </c>
      <c r="S220" s="24" t="s">
        <v>29</v>
      </c>
      <c r="T220" s="24" t="s">
        <v>29</v>
      </c>
      <c r="U220" s="24" t="s">
        <v>29</v>
      </c>
      <c r="V220" s="24" t="s">
        <v>29</v>
      </c>
      <c r="W220" s="24" t="s">
        <v>29</v>
      </c>
      <c r="X220" s="24" t="s">
        <v>29</v>
      </c>
      <c r="Y220" s="24" t="s">
        <v>29</v>
      </c>
      <c r="Z220" s="24" t="s">
        <v>29</v>
      </c>
      <c r="AA220" s="24" t="s">
        <v>29</v>
      </c>
      <c r="AB220" s="24" t="s">
        <v>29</v>
      </c>
      <c r="AC220" s="24" t="s">
        <v>29</v>
      </c>
      <c r="AD220" s="24" t="s">
        <v>29</v>
      </c>
      <c r="AE220" s="24" t="s">
        <v>29</v>
      </c>
      <c r="AF220" s="24" t="s">
        <v>29</v>
      </c>
      <c r="AG220" s="24" t="s">
        <v>29</v>
      </c>
      <c r="AH220" s="24" t="s">
        <v>29</v>
      </c>
      <c r="AI220" s="24" t="s">
        <v>29</v>
      </c>
      <c r="AJ220" s="24" t="s">
        <v>29</v>
      </c>
      <c r="AK220" s="24" t="s">
        <v>29</v>
      </c>
      <c r="AL220" s="24" t="s">
        <v>29</v>
      </c>
      <c r="AM220" s="24" t="s">
        <v>29</v>
      </c>
      <c r="AN220" s="24" t="s">
        <v>29</v>
      </c>
      <c r="AO220" s="24" t="s">
        <v>29</v>
      </c>
      <c r="AP220" s="24" t="s">
        <v>29</v>
      </c>
      <c r="AQ220" s="24" t="s">
        <v>29</v>
      </c>
      <c r="AR220" s="24" t="s">
        <v>29</v>
      </c>
      <c r="AS220" s="24" t="s">
        <v>29</v>
      </c>
      <c r="AT220" s="24" t="s">
        <v>29</v>
      </c>
      <c r="AU220" s="24" t="s">
        <v>29</v>
      </c>
      <c r="AV220" s="24" t="s">
        <v>29</v>
      </c>
      <c r="AW220" s="24" t="s">
        <v>29</v>
      </c>
      <c r="AX220" s="24" t="s">
        <v>29</v>
      </c>
      <c r="AY220" s="24" t="s">
        <v>29</v>
      </c>
      <c r="AZ220" s="24" t="s">
        <v>29</v>
      </c>
      <c r="BA220" s="24" t="s">
        <v>29</v>
      </c>
      <c r="BB220" s="24" t="s">
        <v>29</v>
      </c>
      <c r="BC220" s="24" t="s">
        <v>29</v>
      </c>
      <c r="BD220" s="24" t="s">
        <v>29</v>
      </c>
      <c r="BE220" s="24" t="s">
        <v>29</v>
      </c>
      <c r="BF220" s="24" t="s">
        <v>29</v>
      </c>
      <c r="BG220" s="24" t="s">
        <v>29</v>
      </c>
      <c r="BH220" s="24" t="s">
        <v>29</v>
      </c>
      <c r="BI220" s="24" t="s">
        <v>29</v>
      </c>
      <c r="BJ220" s="24" t="s">
        <v>29</v>
      </c>
      <c r="BK220" s="24" t="s">
        <v>29</v>
      </c>
      <c r="BL220" s="24" t="s">
        <v>29</v>
      </c>
      <c r="BM220" s="24" t="s">
        <v>29</v>
      </c>
      <c r="BN220" s="24" t="s">
        <v>29</v>
      </c>
      <c r="BO220" s="24" t="s">
        <v>29</v>
      </c>
      <c r="BP220" s="24" t="s">
        <v>29</v>
      </c>
      <c r="BQ220" s="24" t="s">
        <v>29</v>
      </c>
      <c r="BR220" s="24" t="s">
        <v>29</v>
      </c>
      <c r="BS220" s="24" t="s">
        <v>29</v>
      </c>
      <c r="BT220" s="24" t="s">
        <v>29</v>
      </c>
      <c r="BU220" s="24" t="s">
        <v>29</v>
      </c>
      <c r="BV220" s="24" t="s">
        <v>29</v>
      </c>
      <c r="BW220" s="24" t="s">
        <v>29</v>
      </c>
      <c r="BX220" s="24" t="s">
        <v>29</v>
      </c>
      <c r="BY220" s="24" t="s">
        <v>29</v>
      </c>
      <c r="BZ220" s="24" t="s">
        <v>29</v>
      </c>
      <c r="CA220" s="24" t="s">
        <v>29</v>
      </c>
      <c r="CB220" s="24" t="s">
        <v>29</v>
      </c>
    </row>
    <row r="221" spans="2:80" s="1" customFormat="1" ht="13.9" customHeight="1">
      <c r="B221" s="57" t="s">
        <v>29</v>
      </c>
      <c r="C221" s="57" t="s">
        <v>29</v>
      </c>
      <c r="D221" s="57" t="s">
        <v>29</v>
      </c>
      <c r="E221" s="61"/>
      <c r="G221" s="24" t="s">
        <v>29</v>
      </c>
      <c r="H221" s="24" t="s">
        <v>29</v>
      </c>
      <c r="I221" s="24" t="s">
        <v>29</v>
      </c>
      <c r="J221" s="24" t="s">
        <v>29</v>
      </c>
      <c r="K221" s="24" t="s">
        <v>29</v>
      </c>
      <c r="L221" s="24" t="s">
        <v>29</v>
      </c>
      <c r="M221" s="24" t="s">
        <v>29</v>
      </c>
      <c r="N221" s="24" t="s">
        <v>29</v>
      </c>
      <c r="O221" s="24" t="s">
        <v>29</v>
      </c>
      <c r="P221" s="24" t="s">
        <v>29</v>
      </c>
      <c r="Q221" s="24" t="s">
        <v>29</v>
      </c>
      <c r="R221" s="24" t="s">
        <v>29</v>
      </c>
      <c r="S221" s="24" t="s">
        <v>29</v>
      </c>
      <c r="T221" s="24" t="s">
        <v>29</v>
      </c>
      <c r="U221" s="24" t="s">
        <v>29</v>
      </c>
      <c r="V221" s="24" t="s">
        <v>29</v>
      </c>
      <c r="W221" s="24" t="s">
        <v>29</v>
      </c>
      <c r="X221" s="24" t="s">
        <v>29</v>
      </c>
      <c r="Y221" s="24" t="s">
        <v>29</v>
      </c>
      <c r="Z221" s="24" t="s">
        <v>29</v>
      </c>
      <c r="AA221" s="24" t="s">
        <v>29</v>
      </c>
      <c r="AB221" s="24" t="s">
        <v>29</v>
      </c>
      <c r="AC221" s="24" t="s">
        <v>29</v>
      </c>
      <c r="AD221" s="24" t="s">
        <v>29</v>
      </c>
      <c r="AE221" s="24" t="s">
        <v>29</v>
      </c>
      <c r="AF221" s="24" t="s">
        <v>29</v>
      </c>
      <c r="AG221" s="24" t="s">
        <v>29</v>
      </c>
      <c r="AH221" s="24" t="s">
        <v>29</v>
      </c>
      <c r="AI221" s="24" t="s">
        <v>29</v>
      </c>
      <c r="AJ221" s="24" t="s">
        <v>29</v>
      </c>
      <c r="AK221" s="24" t="s">
        <v>29</v>
      </c>
      <c r="AL221" s="24" t="s">
        <v>29</v>
      </c>
      <c r="AM221" s="24" t="s">
        <v>29</v>
      </c>
      <c r="AN221" s="24" t="s">
        <v>29</v>
      </c>
      <c r="AO221" s="24" t="s">
        <v>29</v>
      </c>
      <c r="AP221" s="24" t="s">
        <v>29</v>
      </c>
      <c r="AQ221" s="24" t="s">
        <v>29</v>
      </c>
      <c r="AR221" s="24" t="s">
        <v>29</v>
      </c>
      <c r="AS221" s="24" t="s">
        <v>29</v>
      </c>
      <c r="AT221" s="24" t="s">
        <v>29</v>
      </c>
      <c r="AU221" s="24" t="s">
        <v>29</v>
      </c>
      <c r="AV221" s="24" t="s">
        <v>29</v>
      </c>
      <c r="AW221" s="24" t="s">
        <v>29</v>
      </c>
      <c r="AX221" s="24" t="s">
        <v>29</v>
      </c>
      <c r="AY221" s="24" t="s">
        <v>29</v>
      </c>
      <c r="AZ221" s="24" t="s">
        <v>29</v>
      </c>
      <c r="BA221" s="24" t="s">
        <v>29</v>
      </c>
      <c r="BB221" s="24" t="s">
        <v>29</v>
      </c>
      <c r="BC221" s="24" t="s">
        <v>29</v>
      </c>
      <c r="BD221" s="24" t="s">
        <v>29</v>
      </c>
      <c r="BE221" s="24" t="s">
        <v>29</v>
      </c>
      <c r="BF221" s="24" t="s">
        <v>29</v>
      </c>
      <c r="BG221" s="24" t="s">
        <v>29</v>
      </c>
      <c r="BH221" s="24" t="s">
        <v>29</v>
      </c>
      <c r="BI221" s="24" t="s">
        <v>29</v>
      </c>
      <c r="BJ221" s="24" t="s">
        <v>29</v>
      </c>
      <c r="BK221" s="24" t="s">
        <v>29</v>
      </c>
      <c r="BL221" s="24" t="s">
        <v>29</v>
      </c>
      <c r="BM221" s="24" t="s">
        <v>29</v>
      </c>
      <c r="BN221" s="24" t="s">
        <v>29</v>
      </c>
      <c r="BO221" s="24" t="s">
        <v>29</v>
      </c>
      <c r="BP221" s="24" t="s">
        <v>29</v>
      </c>
      <c r="BQ221" s="24" t="s">
        <v>29</v>
      </c>
      <c r="BR221" s="24" t="s">
        <v>29</v>
      </c>
      <c r="BS221" s="24" t="s">
        <v>29</v>
      </c>
      <c r="BT221" s="24" t="s">
        <v>29</v>
      </c>
      <c r="BU221" s="24" t="s">
        <v>29</v>
      </c>
      <c r="BV221" s="24" t="s">
        <v>29</v>
      </c>
      <c r="BW221" s="24" t="s">
        <v>29</v>
      </c>
      <c r="BX221" s="24" t="s">
        <v>29</v>
      </c>
      <c r="BY221" s="24" t="s">
        <v>29</v>
      </c>
      <c r="BZ221" s="24" t="s">
        <v>29</v>
      </c>
      <c r="CA221" s="24" t="s">
        <v>29</v>
      </c>
      <c r="CB221" s="24" t="s">
        <v>29</v>
      </c>
    </row>
    <row r="222" spans="2:80" s="1" customFormat="1" ht="13.9" customHeight="1">
      <c r="B222" s="57" t="s">
        <v>29</v>
      </c>
      <c r="C222" s="57" t="s">
        <v>29</v>
      </c>
      <c r="D222" s="57" t="s">
        <v>29</v>
      </c>
      <c r="E222" s="61"/>
      <c r="G222" s="24" t="s">
        <v>29</v>
      </c>
      <c r="H222" s="24" t="s">
        <v>29</v>
      </c>
      <c r="I222" s="24" t="s">
        <v>29</v>
      </c>
      <c r="J222" s="24" t="s">
        <v>29</v>
      </c>
      <c r="K222" s="24" t="s">
        <v>29</v>
      </c>
      <c r="L222" s="24" t="s">
        <v>29</v>
      </c>
      <c r="M222" s="24" t="s">
        <v>29</v>
      </c>
      <c r="N222" s="24" t="s">
        <v>29</v>
      </c>
      <c r="O222" s="24" t="s">
        <v>29</v>
      </c>
      <c r="P222" s="24" t="s">
        <v>29</v>
      </c>
      <c r="Q222" s="24" t="s">
        <v>29</v>
      </c>
      <c r="R222" s="24" t="s">
        <v>29</v>
      </c>
      <c r="S222" s="24" t="s">
        <v>29</v>
      </c>
      <c r="T222" s="24" t="s">
        <v>29</v>
      </c>
      <c r="U222" s="24" t="s">
        <v>29</v>
      </c>
      <c r="V222" s="24" t="s">
        <v>29</v>
      </c>
      <c r="W222" s="24" t="s">
        <v>29</v>
      </c>
      <c r="X222" s="24" t="s">
        <v>29</v>
      </c>
      <c r="Y222" s="24" t="s">
        <v>29</v>
      </c>
      <c r="Z222" s="24" t="s">
        <v>29</v>
      </c>
      <c r="AA222" s="24" t="s">
        <v>29</v>
      </c>
      <c r="AB222" s="24" t="s">
        <v>29</v>
      </c>
      <c r="AC222" s="24" t="s">
        <v>29</v>
      </c>
      <c r="AD222" s="24" t="s">
        <v>29</v>
      </c>
      <c r="AE222" s="24" t="s">
        <v>29</v>
      </c>
      <c r="AF222" s="24" t="s">
        <v>29</v>
      </c>
      <c r="AG222" s="24" t="s">
        <v>29</v>
      </c>
      <c r="AH222" s="24" t="s">
        <v>29</v>
      </c>
      <c r="AI222" s="24" t="s">
        <v>29</v>
      </c>
      <c r="AJ222" s="24" t="s">
        <v>29</v>
      </c>
      <c r="AK222" s="24" t="s">
        <v>29</v>
      </c>
      <c r="AL222" s="24" t="s">
        <v>29</v>
      </c>
      <c r="AM222" s="24" t="s">
        <v>29</v>
      </c>
      <c r="AN222" s="24" t="s">
        <v>29</v>
      </c>
      <c r="AO222" s="24" t="s">
        <v>29</v>
      </c>
      <c r="AP222" s="24" t="s">
        <v>29</v>
      </c>
      <c r="AQ222" s="24" t="s">
        <v>29</v>
      </c>
      <c r="AR222" s="24" t="s">
        <v>29</v>
      </c>
      <c r="AS222" s="24" t="s">
        <v>29</v>
      </c>
      <c r="AT222" s="24" t="s">
        <v>29</v>
      </c>
      <c r="AU222" s="24" t="s">
        <v>29</v>
      </c>
      <c r="AV222" s="24" t="s">
        <v>29</v>
      </c>
      <c r="AW222" s="24" t="s">
        <v>29</v>
      </c>
      <c r="AX222" s="24" t="s">
        <v>29</v>
      </c>
      <c r="AY222" s="24" t="s">
        <v>29</v>
      </c>
      <c r="AZ222" s="24" t="s">
        <v>29</v>
      </c>
      <c r="BA222" s="24" t="s">
        <v>29</v>
      </c>
      <c r="BB222" s="24" t="s">
        <v>29</v>
      </c>
      <c r="BC222" s="24" t="s">
        <v>29</v>
      </c>
      <c r="BD222" s="24" t="s">
        <v>29</v>
      </c>
      <c r="BE222" s="24" t="s">
        <v>29</v>
      </c>
      <c r="BF222" s="24" t="s">
        <v>29</v>
      </c>
      <c r="BG222" s="24" t="s">
        <v>29</v>
      </c>
      <c r="BH222" s="24" t="s">
        <v>29</v>
      </c>
      <c r="BI222" s="24" t="s">
        <v>29</v>
      </c>
      <c r="BJ222" s="24" t="s">
        <v>29</v>
      </c>
      <c r="BK222" s="24" t="s">
        <v>29</v>
      </c>
      <c r="BL222" s="24" t="s">
        <v>29</v>
      </c>
      <c r="BM222" s="24" t="s">
        <v>29</v>
      </c>
      <c r="BN222" s="24" t="s">
        <v>29</v>
      </c>
      <c r="BO222" s="24" t="s">
        <v>29</v>
      </c>
      <c r="BP222" s="24" t="s">
        <v>29</v>
      </c>
      <c r="BQ222" s="24" t="s">
        <v>29</v>
      </c>
      <c r="BR222" s="24" t="s">
        <v>29</v>
      </c>
      <c r="BS222" s="24" t="s">
        <v>29</v>
      </c>
      <c r="BT222" s="24" t="s">
        <v>29</v>
      </c>
      <c r="BU222" s="24" t="s">
        <v>29</v>
      </c>
      <c r="BV222" s="24" t="s">
        <v>29</v>
      </c>
      <c r="BW222" s="24" t="s">
        <v>29</v>
      </c>
      <c r="BX222" s="24" t="s">
        <v>29</v>
      </c>
      <c r="BY222" s="24" t="s">
        <v>29</v>
      </c>
      <c r="BZ222" s="24" t="s">
        <v>29</v>
      </c>
      <c r="CA222" s="24" t="s">
        <v>29</v>
      </c>
      <c r="CB222" s="24" t="s">
        <v>29</v>
      </c>
    </row>
    <row r="223" spans="2:80" s="1" customFormat="1" ht="13.9" customHeight="1">
      <c r="B223" s="57" t="s">
        <v>29</v>
      </c>
      <c r="C223" s="57" t="s">
        <v>29</v>
      </c>
      <c r="D223" s="57" t="s">
        <v>29</v>
      </c>
      <c r="E223" s="61"/>
      <c r="G223" s="24" t="s">
        <v>29</v>
      </c>
      <c r="H223" s="24" t="s">
        <v>29</v>
      </c>
      <c r="I223" s="24" t="s">
        <v>29</v>
      </c>
      <c r="J223" s="24" t="s">
        <v>29</v>
      </c>
      <c r="K223" s="24" t="s">
        <v>29</v>
      </c>
      <c r="L223" s="24" t="s">
        <v>29</v>
      </c>
      <c r="M223" s="24" t="s">
        <v>29</v>
      </c>
      <c r="N223" s="24" t="s">
        <v>29</v>
      </c>
      <c r="O223" s="24" t="s">
        <v>29</v>
      </c>
      <c r="P223" s="24" t="s">
        <v>29</v>
      </c>
      <c r="Q223" s="24" t="s">
        <v>29</v>
      </c>
      <c r="R223" s="24" t="s">
        <v>29</v>
      </c>
      <c r="S223" s="24" t="s">
        <v>29</v>
      </c>
      <c r="T223" s="24" t="s">
        <v>29</v>
      </c>
      <c r="U223" s="24" t="s">
        <v>29</v>
      </c>
      <c r="V223" s="24" t="s">
        <v>29</v>
      </c>
      <c r="W223" s="24" t="s">
        <v>29</v>
      </c>
      <c r="X223" s="24" t="s">
        <v>29</v>
      </c>
      <c r="Y223" s="24" t="s">
        <v>29</v>
      </c>
      <c r="Z223" s="24" t="s">
        <v>29</v>
      </c>
      <c r="AA223" s="24" t="s">
        <v>29</v>
      </c>
      <c r="AB223" s="24" t="s">
        <v>29</v>
      </c>
      <c r="AC223" s="24" t="s">
        <v>29</v>
      </c>
      <c r="AD223" s="24" t="s">
        <v>29</v>
      </c>
      <c r="AE223" s="24" t="s">
        <v>29</v>
      </c>
      <c r="AF223" s="24" t="s">
        <v>29</v>
      </c>
      <c r="AG223" s="24" t="s">
        <v>29</v>
      </c>
      <c r="AH223" s="24" t="s">
        <v>29</v>
      </c>
      <c r="AI223" s="24" t="s">
        <v>29</v>
      </c>
      <c r="AJ223" s="24" t="s">
        <v>29</v>
      </c>
      <c r="AK223" s="24" t="s">
        <v>29</v>
      </c>
      <c r="AL223" s="24" t="s">
        <v>29</v>
      </c>
      <c r="AM223" s="24" t="s">
        <v>29</v>
      </c>
      <c r="AN223" s="24" t="s">
        <v>29</v>
      </c>
      <c r="AO223" s="24" t="s">
        <v>29</v>
      </c>
      <c r="AP223" s="24" t="s">
        <v>29</v>
      </c>
      <c r="AQ223" s="24" t="s">
        <v>29</v>
      </c>
      <c r="AR223" s="24" t="s">
        <v>29</v>
      </c>
      <c r="AS223" s="24" t="s">
        <v>29</v>
      </c>
      <c r="AT223" s="24" t="s">
        <v>29</v>
      </c>
      <c r="AU223" s="24" t="s">
        <v>29</v>
      </c>
      <c r="AV223" s="24" t="s">
        <v>29</v>
      </c>
      <c r="AW223" s="24" t="s">
        <v>29</v>
      </c>
      <c r="AX223" s="24" t="s">
        <v>29</v>
      </c>
      <c r="AY223" s="24" t="s">
        <v>29</v>
      </c>
      <c r="AZ223" s="24" t="s">
        <v>29</v>
      </c>
      <c r="BA223" s="24" t="s">
        <v>29</v>
      </c>
      <c r="BB223" s="24" t="s">
        <v>29</v>
      </c>
      <c r="BC223" s="24" t="s">
        <v>29</v>
      </c>
      <c r="BD223" s="24" t="s">
        <v>29</v>
      </c>
      <c r="BE223" s="24" t="s">
        <v>29</v>
      </c>
      <c r="BF223" s="24" t="s">
        <v>29</v>
      </c>
      <c r="BG223" s="24" t="s">
        <v>29</v>
      </c>
      <c r="BH223" s="24" t="s">
        <v>29</v>
      </c>
      <c r="BI223" s="24" t="s">
        <v>29</v>
      </c>
      <c r="BJ223" s="24" t="s">
        <v>29</v>
      </c>
      <c r="BK223" s="24" t="s">
        <v>29</v>
      </c>
      <c r="BL223" s="24" t="s">
        <v>29</v>
      </c>
      <c r="BM223" s="24" t="s">
        <v>29</v>
      </c>
      <c r="BN223" s="24" t="s">
        <v>29</v>
      </c>
      <c r="BO223" s="24" t="s">
        <v>29</v>
      </c>
      <c r="BP223" s="24" t="s">
        <v>29</v>
      </c>
      <c r="BQ223" s="24" t="s">
        <v>29</v>
      </c>
      <c r="BR223" s="24" t="s">
        <v>29</v>
      </c>
      <c r="BS223" s="24" t="s">
        <v>29</v>
      </c>
      <c r="BT223" s="24" t="s">
        <v>29</v>
      </c>
      <c r="BU223" s="24" t="s">
        <v>29</v>
      </c>
      <c r="BV223" s="24" t="s">
        <v>29</v>
      </c>
      <c r="BW223" s="24" t="s">
        <v>29</v>
      </c>
      <c r="BX223" s="24" t="s">
        <v>29</v>
      </c>
      <c r="BY223" s="24" t="s">
        <v>29</v>
      </c>
      <c r="BZ223" s="24" t="s">
        <v>29</v>
      </c>
      <c r="CA223" s="24" t="s">
        <v>29</v>
      </c>
      <c r="CB223" s="24" t="s">
        <v>29</v>
      </c>
    </row>
    <row r="224" spans="2:80" s="1" customFormat="1" ht="13.9" customHeight="1">
      <c r="B224" s="57" t="s">
        <v>29</v>
      </c>
      <c r="C224" s="57" t="s">
        <v>29</v>
      </c>
      <c r="D224" s="57" t="s">
        <v>29</v>
      </c>
      <c r="E224" s="61"/>
      <c r="G224" s="24" t="s">
        <v>29</v>
      </c>
      <c r="H224" s="24" t="s">
        <v>29</v>
      </c>
      <c r="I224" s="24" t="s">
        <v>29</v>
      </c>
      <c r="J224" s="24" t="s">
        <v>29</v>
      </c>
      <c r="K224" s="24" t="s">
        <v>29</v>
      </c>
      <c r="L224" s="24" t="s">
        <v>29</v>
      </c>
      <c r="M224" s="24" t="s">
        <v>29</v>
      </c>
      <c r="N224" s="24" t="s">
        <v>29</v>
      </c>
      <c r="O224" s="24" t="s">
        <v>29</v>
      </c>
      <c r="P224" s="24" t="s">
        <v>29</v>
      </c>
      <c r="Q224" s="24" t="s">
        <v>29</v>
      </c>
      <c r="R224" s="24" t="s">
        <v>29</v>
      </c>
      <c r="S224" s="24" t="s">
        <v>29</v>
      </c>
      <c r="T224" s="24" t="s">
        <v>29</v>
      </c>
      <c r="U224" s="24" t="s">
        <v>29</v>
      </c>
      <c r="V224" s="24" t="s">
        <v>29</v>
      </c>
      <c r="W224" s="24" t="s">
        <v>29</v>
      </c>
      <c r="X224" s="24" t="s">
        <v>29</v>
      </c>
      <c r="Y224" s="24" t="s">
        <v>29</v>
      </c>
      <c r="Z224" s="24" t="s">
        <v>29</v>
      </c>
      <c r="AA224" s="24" t="s">
        <v>29</v>
      </c>
      <c r="AB224" s="24" t="s">
        <v>29</v>
      </c>
      <c r="AC224" s="24" t="s">
        <v>29</v>
      </c>
      <c r="AD224" s="24" t="s">
        <v>29</v>
      </c>
      <c r="AE224" s="24" t="s">
        <v>29</v>
      </c>
      <c r="AF224" s="24" t="s">
        <v>29</v>
      </c>
      <c r="AG224" s="24" t="s">
        <v>29</v>
      </c>
      <c r="AH224" s="24" t="s">
        <v>29</v>
      </c>
      <c r="AI224" s="24" t="s">
        <v>29</v>
      </c>
      <c r="AJ224" s="24" t="s">
        <v>29</v>
      </c>
      <c r="AK224" s="24" t="s">
        <v>29</v>
      </c>
      <c r="AL224" s="24" t="s">
        <v>29</v>
      </c>
      <c r="AM224" s="24" t="s">
        <v>29</v>
      </c>
      <c r="AN224" s="24" t="s">
        <v>29</v>
      </c>
      <c r="AO224" s="24" t="s">
        <v>29</v>
      </c>
      <c r="AP224" s="24" t="s">
        <v>29</v>
      </c>
      <c r="AQ224" s="24" t="s">
        <v>29</v>
      </c>
      <c r="AR224" s="24" t="s">
        <v>29</v>
      </c>
      <c r="AS224" s="24" t="s">
        <v>29</v>
      </c>
      <c r="AT224" s="24" t="s">
        <v>29</v>
      </c>
      <c r="AU224" s="24" t="s">
        <v>29</v>
      </c>
      <c r="AV224" s="24" t="s">
        <v>29</v>
      </c>
      <c r="AW224" s="24" t="s">
        <v>29</v>
      </c>
      <c r="AX224" s="24" t="s">
        <v>29</v>
      </c>
      <c r="AY224" s="24" t="s">
        <v>29</v>
      </c>
      <c r="AZ224" s="24" t="s">
        <v>29</v>
      </c>
      <c r="BA224" s="24" t="s">
        <v>29</v>
      </c>
      <c r="BB224" s="24" t="s">
        <v>29</v>
      </c>
      <c r="BC224" s="24" t="s">
        <v>29</v>
      </c>
      <c r="BD224" s="24" t="s">
        <v>29</v>
      </c>
      <c r="BE224" s="24" t="s">
        <v>29</v>
      </c>
      <c r="BF224" s="24" t="s">
        <v>29</v>
      </c>
      <c r="BG224" s="24" t="s">
        <v>29</v>
      </c>
      <c r="BH224" s="24" t="s">
        <v>29</v>
      </c>
      <c r="BI224" s="24" t="s">
        <v>29</v>
      </c>
      <c r="BJ224" s="24" t="s">
        <v>29</v>
      </c>
      <c r="BK224" s="24" t="s">
        <v>29</v>
      </c>
      <c r="BL224" s="24" t="s">
        <v>29</v>
      </c>
      <c r="BM224" s="24" t="s">
        <v>29</v>
      </c>
      <c r="BN224" s="24" t="s">
        <v>29</v>
      </c>
      <c r="BO224" s="24" t="s">
        <v>29</v>
      </c>
      <c r="BP224" s="24" t="s">
        <v>29</v>
      </c>
      <c r="BQ224" s="24" t="s">
        <v>29</v>
      </c>
      <c r="BR224" s="24" t="s">
        <v>29</v>
      </c>
      <c r="BS224" s="24" t="s">
        <v>29</v>
      </c>
      <c r="BT224" s="24" t="s">
        <v>29</v>
      </c>
      <c r="BU224" s="24" t="s">
        <v>29</v>
      </c>
      <c r="BV224" s="24" t="s">
        <v>29</v>
      </c>
      <c r="BW224" s="24" t="s">
        <v>29</v>
      </c>
      <c r="BX224" s="24" t="s">
        <v>29</v>
      </c>
      <c r="BY224" s="24" t="s">
        <v>29</v>
      </c>
      <c r="BZ224" s="24" t="s">
        <v>29</v>
      </c>
      <c r="CA224" s="24" t="s">
        <v>29</v>
      </c>
      <c r="CB224" s="24" t="s">
        <v>29</v>
      </c>
    </row>
    <row r="225" spans="2:80" s="1" customFormat="1" ht="13.9" customHeight="1">
      <c r="B225" s="57" t="s">
        <v>29</v>
      </c>
      <c r="C225" s="57" t="s">
        <v>29</v>
      </c>
      <c r="D225" s="57" t="s">
        <v>29</v>
      </c>
      <c r="E225" s="61"/>
      <c r="G225" s="24" t="s">
        <v>29</v>
      </c>
      <c r="H225" s="24" t="s">
        <v>29</v>
      </c>
      <c r="I225" s="24" t="s">
        <v>29</v>
      </c>
      <c r="J225" s="24" t="s">
        <v>29</v>
      </c>
      <c r="K225" s="24" t="s">
        <v>29</v>
      </c>
      <c r="L225" s="24" t="s">
        <v>29</v>
      </c>
      <c r="M225" s="24" t="s">
        <v>29</v>
      </c>
      <c r="N225" s="24" t="s">
        <v>29</v>
      </c>
      <c r="O225" s="24" t="s">
        <v>29</v>
      </c>
      <c r="P225" s="24" t="s">
        <v>29</v>
      </c>
      <c r="Q225" s="24" t="s">
        <v>29</v>
      </c>
      <c r="R225" s="24" t="s">
        <v>29</v>
      </c>
      <c r="S225" s="24" t="s">
        <v>29</v>
      </c>
      <c r="T225" s="24" t="s">
        <v>29</v>
      </c>
      <c r="U225" s="24" t="s">
        <v>29</v>
      </c>
      <c r="V225" s="24" t="s">
        <v>29</v>
      </c>
      <c r="W225" s="24" t="s">
        <v>29</v>
      </c>
      <c r="X225" s="24" t="s">
        <v>29</v>
      </c>
      <c r="Y225" s="24" t="s">
        <v>29</v>
      </c>
      <c r="Z225" s="24" t="s">
        <v>29</v>
      </c>
      <c r="AA225" s="24" t="s">
        <v>29</v>
      </c>
      <c r="AB225" s="24" t="s">
        <v>29</v>
      </c>
      <c r="AC225" s="24" t="s">
        <v>29</v>
      </c>
      <c r="AD225" s="24" t="s">
        <v>29</v>
      </c>
      <c r="AE225" s="24" t="s">
        <v>29</v>
      </c>
      <c r="AF225" s="24" t="s">
        <v>29</v>
      </c>
      <c r="AG225" s="24" t="s">
        <v>29</v>
      </c>
      <c r="AH225" s="24" t="s">
        <v>29</v>
      </c>
      <c r="AI225" s="24" t="s">
        <v>29</v>
      </c>
      <c r="AJ225" s="24" t="s">
        <v>29</v>
      </c>
      <c r="AK225" s="24" t="s">
        <v>29</v>
      </c>
      <c r="AL225" s="24" t="s">
        <v>29</v>
      </c>
      <c r="AM225" s="24" t="s">
        <v>29</v>
      </c>
      <c r="AN225" s="24" t="s">
        <v>29</v>
      </c>
      <c r="AO225" s="24" t="s">
        <v>29</v>
      </c>
      <c r="AP225" s="24" t="s">
        <v>29</v>
      </c>
      <c r="AQ225" s="24" t="s">
        <v>29</v>
      </c>
      <c r="AR225" s="24" t="s">
        <v>29</v>
      </c>
      <c r="AS225" s="24" t="s">
        <v>29</v>
      </c>
      <c r="AT225" s="24" t="s">
        <v>29</v>
      </c>
      <c r="AU225" s="24" t="s">
        <v>29</v>
      </c>
      <c r="AV225" s="24" t="s">
        <v>29</v>
      </c>
      <c r="AW225" s="24" t="s">
        <v>29</v>
      </c>
      <c r="AX225" s="24" t="s">
        <v>29</v>
      </c>
      <c r="AY225" s="24" t="s">
        <v>29</v>
      </c>
      <c r="AZ225" s="24" t="s">
        <v>29</v>
      </c>
      <c r="BA225" s="24" t="s">
        <v>29</v>
      </c>
      <c r="BB225" s="24" t="s">
        <v>29</v>
      </c>
      <c r="BC225" s="24" t="s">
        <v>29</v>
      </c>
      <c r="BD225" s="24" t="s">
        <v>29</v>
      </c>
      <c r="BE225" s="24" t="s">
        <v>29</v>
      </c>
      <c r="BF225" s="24" t="s">
        <v>29</v>
      </c>
      <c r="BG225" s="24" t="s">
        <v>29</v>
      </c>
      <c r="BH225" s="24" t="s">
        <v>29</v>
      </c>
      <c r="BI225" s="24" t="s">
        <v>29</v>
      </c>
      <c r="BJ225" s="24" t="s">
        <v>29</v>
      </c>
      <c r="BK225" s="24" t="s">
        <v>29</v>
      </c>
      <c r="BL225" s="24" t="s">
        <v>29</v>
      </c>
      <c r="BM225" s="24" t="s">
        <v>29</v>
      </c>
      <c r="BN225" s="24" t="s">
        <v>29</v>
      </c>
      <c r="BO225" s="24" t="s">
        <v>29</v>
      </c>
      <c r="BP225" s="24" t="s">
        <v>29</v>
      </c>
      <c r="BQ225" s="24" t="s">
        <v>29</v>
      </c>
      <c r="BR225" s="24" t="s">
        <v>29</v>
      </c>
      <c r="BS225" s="24" t="s">
        <v>29</v>
      </c>
      <c r="BT225" s="24" t="s">
        <v>29</v>
      </c>
      <c r="BU225" s="24" t="s">
        <v>29</v>
      </c>
      <c r="BV225" s="24" t="s">
        <v>29</v>
      </c>
      <c r="BW225" s="24" t="s">
        <v>29</v>
      </c>
      <c r="BX225" s="24" t="s">
        <v>29</v>
      </c>
      <c r="BY225" s="24" t="s">
        <v>29</v>
      </c>
      <c r="BZ225" s="24" t="s">
        <v>29</v>
      </c>
      <c r="CA225" s="24" t="s">
        <v>29</v>
      </c>
      <c r="CB225" s="24" t="s">
        <v>29</v>
      </c>
    </row>
    <row r="226" spans="2:80" s="1" customFormat="1" ht="13.9" customHeight="1">
      <c r="B226" s="57" t="s">
        <v>29</v>
      </c>
      <c r="C226" s="57" t="s">
        <v>29</v>
      </c>
      <c r="D226" s="57" t="s">
        <v>29</v>
      </c>
      <c r="E226" s="61"/>
      <c r="G226" s="24" t="s">
        <v>29</v>
      </c>
      <c r="H226" s="24" t="s">
        <v>29</v>
      </c>
      <c r="I226" s="24" t="s">
        <v>29</v>
      </c>
      <c r="J226" s="24" t="s">
        <v>29</v>
      </c>
      <c r="K226" s="24" t="s">
        <v>29</v>
      </c>
      <c r="L226" s="24" t="s">
        <v>29</v>
      </c>
      <c r="M226" s="24" t="s">
        <v>29</v>
      </c>
      <c r="N226" s="24" t="s">
        <v>29</v>
      </c>
      <c r="O226" s="24" t="s">
        <v>29</v>
      </c>
      <c r="P226" s="24" t="s">
        <v>29</v>
      </c>
      <c r="Q226" s="24" t="s">
        <v>29</v>
      </c>
      <c r="R226" s="24" t="s">
        <v>29</v>
      </c>
      <c r="S226" s="24" t="s">
        <v>29</v>
      </c>
      <c r="T226" s="24" t="s">
        <v>29</v>
      </c>
      <c r="U226" s="24" t="s">
        <v>29</v>
      </c>
      <c r="V226" s="24" t="s">
        <v>29</v>
      </c>
      <c r="W226" s="24" t="s">
        <v>29</v>
      </c>
      <c r="X226" s="24" t="s">
        <v>29</v>
      </c>
      <c r="Y226" s="24" t="s">
        <v>29</v>
      </c>
      <c r="Z226" s="24" t="s">
        <v>29</v>
      </c>
      <c r="AA226" s="24" t="s">
        <v>29</v>
      </c>
      <c r="AB226" s="24" t="s">
        <v>29</v>
      </c>
      <c r="AC226" s="24" t="s">
        <v>29</v>
      </c>
      <c r="AD226" s="24" t="s">
        <v>29</v>
      </c>
      <c r="AE226" s="24" t="s">
        <v>29</v>
      </c>
      <c r="AF226" s="24" t="s">
        <v>29</v>
      </c>
      <c r="AG226" s="24" t="s">
        <v>29</v>
      </c>
      <c r="AH226" s="24" t="s">
        <v>29</v>
      </c>
      <c r="AI226" s="24" t="s">
        <v>29</v>
      </c>
      <c r="AJ226" s="24" t="s">
        <v>29</v>
      </c>
      <c r="AK226" s="24" t="s">
        <v>29</v>
      </c>
      <c r="AL226" s="24" t="s">
        <v>29</v>
      </c>
      <c r="AM226" s="24" t="s">
        <v>29</v>
      </c>
      <c r="AN226" s="24" t="s">
        <v>29</v>
      </c>
      <c r="AO226" s="24" t="s">
        <v>29</v>
      </c>
      <c r="AP226" s="24" t="s">
        <v>29</v>
      </c>
      <c r="AQ226" s="24" t="s">
        <v>29</v>
      </c>
      <c r="AR226" s="24" t="s">
        <v>29</v>
      </c>
      <c r="AS226" s="24" t="s">
        <v>29</v>
      </c>
      <c r="AT226" s="24" t="s">
        <v>29</v>
      </c>
      <c r="AU226" s="24" t="s">
        <v>29</v>
      </c>
      <c r="AV226" s="24" t="s">
        <v>29</v>
      </c>
      <c r="AW226" s="24" t="s">
        <v>29</v>
      </c>
      <c r="AX226" s="24" t="s">
        <v>29</v>
      </c>
      <c r="AY226" s="24" t="s">
        <v>29</v>
      </c>
      <c r="AZ226" s="24" t="s">
        <v>29</v>
      </c>
      <c r="BA226" s="24" t="s">
        <v>29</v>
      </c>
      <c r="BB226" s="24" t="s">
        <v>29</v>
      </c>
      <c r="BC226" s="24" t="s">
        <v>29</v>
      </c>
      <c r="BD226" s="24" t="s">
        <v>29</v>
      </c>
      <c r="BE226" s="24" t="s">
        <v>29</v>
      </c>
      <c r="BF226" s="24" t="s">
        <v>29</v>
      </c>
      <c r="BG226" s="24" t="s">
        <v>29</v>
      </c>
      <c r="BH226" s="24" t="s">
        <v>29</v>
      </c>
      <c r="BI226" s="24" t="s">
        <v>29</v>
      </c>
      <c r="BJ226" s="24" t="s">
        <v>29</v>
      </c>
      <c r="BK226" s="24" t="s">
        <v>29</v>
      </c>
      <c r="BL226" s="24" t="s">
        <v>29</v>
      </c>
      <c r="BM226" s="24" t="s">
        <v>29</v>
      </c>
      <c r="BN226" s="24" t="s">
        <v>29</v>
      </c>
      <c r="BO226" s="24" t="s">
        <v>29</v>
      </c>
      <c r="BP226" s="24" t="s">
        <v>29</v>
      </c>
      <c r="BQ226" s="24" t="s">
        <v>29</v>
      </c>
      <c r="BR226" s="24" t="s">
        <v>29</v>
      </c>
      <c r="BS226" s="24" t="s">
        <v>29</v>
      </c>
      <c r="BT226" s="24" t="s">
        <v>29</v>
      </c>
      <c r="BU226" s="24" t="s">
        <v>29</v>
      </c>
      <c r="BV226" s="24" t="s">
        <v>29</v>
      </c>
      <c r="BW226" s="24" t="s">
        <v>29</v>
      </c>
      <c r="BX226" s="24" t="s">
        <v>29</v>
      </c>
      <c r="BY226" s="24" t="s">
        <v>29</v>
      </c>
      <c r="BZ226" s="24" t="s">
        <v>29</v>
      </c>
      <c r="CA226" s="24" t="s">
        <v>29</v>
      </c>
      <c r="CB226" s="24" t="s">
        <v>29</v>
      </c>
    </row>
    <row r="227" spans="2:80" s="1" customFormat="1" ht="13.9" customHeight="1">
      <c r="B227" s="57" t="s">
        <v>29</v>
      </c>
      <c r="C227" s="57" t="s">
        <v>29</v>
      </c>
      <c r="D227" s="57" t="s">
        <v>29</v>
      </c>
      <c r="E227" s="61"/>
      <c r="G227" s="24" t="s">
        <v>29</v>
      </c>
      <c r="H227" s="24" t="s">
        <v>29</v>
      </c>
      <c r="I227" s="24" t="s">
        <v>29</v>
      </c>
      <c r="J227" s="24" t="s">
        <v>29</v>
      </c>
      <c r="K227" s="24" t="s">
        <v>29</v>
      </c>
      <c r="L227" s="24" t="s">
        <v>29</v>
      </c>
      <c r="M227" s="24" t="s">
        <v>29</v>
      </c>
      <c r="N227" s="24" t="s">
        <v>29</v>
      </c>
      <c r="O227" s="24" t="s">
        <v>29</v>
      </c>
      <c r="P227" s="24" t="s">
        <v>29</v>
      </c>
      <c r="Q227" s="24" t="s">
        <v>29</v>
      </c>
      <c r="R227" s="24" t="s">
        <v>29</v>
      </c>
      <c r="S227" s="24" t="s">
        <v>29</v>
      </c>
      <c r="T227" s="24" t="s">
        <v>29</v>
      </c>
      <c r="U227" s="24" t="s">
        <v>29</v>
      </c>
      <c r="V227" s="24" t="s">
        <v>29</v>
      </c>
      <c r="W227" s="24" t="s">
        <v>29</v>
      </c>
      <c r="X227" s="24" t="s">
        <v>29</v>
      </c>
      <c r="Y227" s="24" t="s">
        <v>29</v>
      </c>
      <c r="Z227" s="24" t="s">
        <v>29</v>
      </c>
      <c r="AA227" s="24" t="s">
        <v>29</v>
      </c>
      <c r="AB227" s="24" t="s">
        <v>29</v>
      </c>
      <c r="AC227" s="24" t="s">
        <v>29</v>
      </c>
      <c r="AD227" s="24" t="s">
        <v>29</v>
      </c>
      <c r="AE227" s="24" t="s">
        <v>29</v>
      </c>
      <c r="AF227" s="24" t="s">
        <v>29</v>
      </c>
      <c r="AG227" s="24" t="s">
        <v>29</v>
      </c>
      <c r="AH227" s="24" t="s">
        <v>29</v>
      </c>
      <c r="AI227" s="24" t="s">
        <v>29</v>
      </c>
      <c r="AJ227" s="24" t="s">
        <v>29</v>
      </c>
      <c r="AK227" s="24" t="s">
        <v>29</v>
      </c>
      <c r="AL227" s="24" t="s">
        <v>29</v>
      </c>
      <c r="AM227" s="24" t="s">
        <v>29</v>
      </c>
      <c r="AN227" s="24" t="s">
        <v>29</v>
      </c>
      <c r="AO227" s="24" t="s">
        <v>29</v>
      </c>
      <c r="AP227" s="24" t="s">
        <v>29</v>
      </c>
      <c r="AQ227" s="24" t="s">
        <v>29</v>
      </c>
      <c r="AR227" s="24" t="s">
        <v>29</v>
      </c>
      <c r="AS227" s="24" t="s">
        <v>29</v>
      </c>
      <c r="AT227" s="24" t="s">
        <v>29</v>
      </c>
      <c r="AU227" s="24" t="s">
        <v>29</v>
      </c>
      <c r="AV227" s="24" t="s">
        <v>29</v>
      </c>
      <c r="AW227" s="24" t="s">
        <v>29</v>
      </c>
      <c r="AX227" s="24" t="s">
        <v>29</v>
      </c>
      <c r="AY227" s="24" t="s">
        <v>29</v>
      </c>
      <c r="AZ227" s="24" t="s">
        <v>29</v>
      </c>
      <c r="BA227" s="24" t="s">
        <v>29</v>
      </c>
      <c r="BB227" s="24" t="s">
        <v>29</v>
      </c>
      <c r="BC227" s="24" t="s">
        <v>29</v>
      </c>
      <c r="BD227" s="24" t="s">
        <v>29</v>
      </c>
      <c r="BE227" s="24" t="s">
        <v>29</v>
      </c>
      <c r="BF227" s="24" t="s">
        <v>29</v>
      </c>
      <c r="BG227" s="24" t="s">
        <v>29</v>
      </c>
      <c r="BH227" s="24" t="s">
        <v>29</v>
      </c>
      <c r="BI227" s="24" t="s">
        <v>29</v>
      </c>
      <c r="BJ227" s="24" t="s">
        <v>29</v>
      </c>
      <c r="BK227" s="24" t="s">
        <v>29</v>
      </c>
      <c r="BL227" s="24" t="s">
        <v>29</v>
      </c>
      <c r="BM227" s="24" t="s">
        <v>29</v>
      </c>
      <c r="BN227" s="24" t="s">
        <v>29</v>
      </c>
      <c r="BO227" s="24" t="s">
        <v>29</v>
      </c>
      <c r="BP227" s="24" t="s">
        <v>29</v>
      </c>
      <c r="BQ227" s="24" t="s">
        <v>29</v>
      </c>
      <c r="BR227" s="24" t="s">
        <v>29</v>
      </c>
      <c r="BS227" s="24" t="s">
        <v>29</v>
      </c>
      <c r="BT227" s="24" t="s">
        <v>29</v>
      </c>
      <c r="BU227" s="24" t="s">
        <v>29</v>
      </c>
      <c r="BV227" s="24" t="s">
        <v>29</v>
      </c>
      <c r="BW227" s="24" t="s">
        <v>29</v>
      </c>
      <c r="BX227" s="24" t="s">
        <v>29</v>
      </c>
      <c r="BY227" s="24" t="s">
        <v>29</v>
      </c>
      <c r="BZ227" s="24" t="s">
        <v>29</v>
      </c>
      <c r="CA227" s="24" t="s">
        <v>29</v>
      </c>
      <c r="CB227" s="24" t="s">
        <v>29</v>
      </c>
    </row>
    <row r="228" spans="2:80" s="1" customFormat="1" ht="13.9" customHeight="1">
      <c r="B228" s="57" t="s">
        <v>29</v>
      </c>
      <c r="C228" s="57" t="s">
        <v>29</v>
      </c>
      <c r="D228" s="57" t="s">
        <v>29</v>
      </c>
      <c r="E228" s="61"/>
      <c r="G228" s="24" t="s">
        <v>29</v>
      </c>
      <c r="H228" s="24" t="s">
        <v>29</v>
      </c>
      <c r="I228" s="24" t="s">
        <v>29</v>
      </c>
      <c r="J228" s="24" t="s">
        <v>29</v>
      </c>
      <c r="K228" s="24" t="s">
        <v>29</v>
      </c>
      <c r="L228" s="24" t="s">
        <v>29</v>
      </c>
      <c r="M228" s="24" t="s">
        <v>29</v>
      </c>
      <c r="N228" s="24" t="s">
        <v>29</v>
      </c>
      <c r="O228" s="24" t="s">
        <v>29</v>
      </c>
      <c r="P228" s="24" t="s">
        <v>29</v>
      </c>
      <c r="Q228" s="24" t="s">
        <v>29</v>
      </c>
      <c r="R228" s="24" t="s">
        <v>29</v>
      </c>
      <c r="S228" s="24" t="s">
        <v>29</v>
      </c>
      <c r="T228" s="24" t="s">
        <v>29</v>
      </c>
      <c r="U228" s="24" t="s">
        <v>29</v>
      </c>
      <c r="V228" s="24" t="s">
        <v>29</v>
      </c>
      <c r="W228" s="24" t="s">
        <v>29</v>
      </c>
      <c r="X228" s="24" t="s">
        <v>29</v>
      </c>
      <c r="Y228" s="24" t="s">
        <v>29</v>
      </c>
      <c r="Z228" s="24" t="s">
        <v>29</v>
      </c>
      <c r="AA228" s="24" t="s">
        <v>29</v>
      </c>
      <c r="AB228" s="24" t="s">
        <v>29</v>
      </c>
      <c r="AC228" s="24" t="s">
        <v>29</v>
      </c>
      <c r="AD228" s="24" t="s">
        <v>29</v>
      </c>
      <c r="AE228" s="24" t="s">
        <v>29</v>
      </c>
      <c r="AF228" s="24" t="s">
        <v>29</v>
      </c>
      <c r="AG228" s="24" t="s">
        <v>29</v>
      </c>
      <c r="AH228" s="24" t="s">
        <v>29</v>
      </c>
      <c r="AI228" s="24" t="s">
        <v>29</v>
      </c>
      <c r="AJ228" s="24" t="s">
        <v>29</v>
      </c>
      <c r="AK228" s="24" t="s">
        <v>29</v>
      </c>
      <c r="AL228" s="24" t="s">
        <v>29</v>
      </c>
      <c r="AM228" s="24" t="s">
        <v>29</v>
      </c>
      <c r="AN228" s="24" t="s">
        <v>29</v>
      </c>
      <c r="AO228" s="24" t="s">
        <v>29</v>
      </c>
      <c r="AP228" s="24" t="s">
        <v>29</v>
      </c>
      <c r="AQ228" s="24" t="s">
        <v>29</v>
      </c>
      <c r="AR228" s="24" t="s">
        <v>29</v>
      </c>
      <c r="AS228" s="24" t="s">
        <v>29</v>
      </c>
      <c r="AT228" s="24" t="s">
        <v>29</v>
      </c>
      <c r="AU228" s="24" t="s">
        <v>29</v>
      </c>
      <c r="AV228" s="24" t="s">
        <v>29</v>
      </c>
      <c r="AW228" s="24" t="s">
        <v>29</v>
      </c>
      <c r="AX228" s="24" t="s">
        <v>29</v>
      </c>
      <c r="AY228" s="24" t="s">
        <v>29</v>
      </c>
      <c r="AZ228" s="24" t="s">
        <v>29</v>
      </c>
      <c r="BA228" s="24" t="s">
        <v>29</v>
      </c>
      <c r="BB228" s="24" t="s">
        <v>29</v>
      </c>
      <c r="BC228" s="24" t="s">
        <v>29</v>
      </c>
      <c r="BD228" s="24" t="s">
        <v>29</v>
      </c>
      <c r="BE228" s="24" t="s">
        <v>29</v>
      </c>
      <c r="BF228" s="24" t="s">
        <v>29</v>
      </c>
      <c r="BG228" s="24" t="s">
        <v>29</v>
      </c>
      <c r="BH228" s="24" t="s">
        <v>29</v>
      </c>
      <c r="BI228" s="24" t="s">
        <v>29</v>
      </c>
      <c r="BJ228" s="24" t="s">
        <v>29</v>
      </c>
      <c r="BK228" s="24" t="s">
        <v>29</v>
      </c>
      <c r="BL228" s="24" t="s">
        <v>29</v>
      </c>
      <c r="BM228" s="24" t="s">
        <v>29</v>
      </c>
      <c r="BN228" s="24" t="s">
        <v>29</v>
      </c>
      <c r="BO228" s="24" t="s">
        <v>29</v>
      </c>
      <c r="BP228" s="24" t="s">
        <v>29</v>
      </c>
      <c r="BQ228" s="24" t="s">
        <v>29</v>
      </c>
      <c r="BR228" s="24" t="s">
        <v>29</v>
      </c>
      <c r="BS228" s="24" t="s">
        <v>29</v>
      </c>
      <c r="BT228" s="24" t="s">
        <v>29</v>
      </c>
      <c r="BU228" s="24" t="s">
        <v>29</v>
      </c>
      <c r="BV228" s="24" t="s">
        <v>29</v>
      </c>
      <c r="BW228" s="24" t="s">
        <v>29</v>
      </c>
      <c r="BX228" s="24" t="s">
        <v>29</v>
      </c>
      <c r="BY228" s="24" t="s">
        <v>29</v>
      </c>
      <c r="BZ228" s="24" t="s">
        <v>29</v>
      </c>
      <c r="CA228" s="24" t="s">
        <v>29</v>
      </c>
      <c r="CB228" s="24" t="s">
        <v>29</v>
      </c>
    </row>
    <row r="229" spans="2:80" s="1" customFormat="1" ht="13.9" customHeight="1">
      <c r="B229" s="57" t="s">
        <v>29</v>
      </c>
      <c r="C229" s="57" t="s">
        <v>29</v>
      </c>
      <c r="D229" s="57" t="s">
        <v>29</v>
      </c>
      <c r="E229" s="61"/>
      <c r="G229" s="24" t="s">
        <v>29</v>
      </c>
      <c r="H229" s="24" t="s">
        <v>29</v>
      </c>
      <c r="I229" s="24" t="s">
        <v>29</v>
      </c>
      <c r="J229" s="24" t="s">
        <v>29</v>
      </c>
      <c r="K229" s="24" t="s">
        <v>29</v>
      </c>
      <c r="L229" s="24" t="s">
        <v>29</v>
      </c>
      <c r="M229" s="24" t="s">
        <v>29</v>
      </c>
      <c r="N229" s="24" t="s">
        <v>29</v>
      </c>
      <c r="O229" s="24" t="s">
        <v>29</v>
      </c>
      <c r="P229" s="24" t="s">
        <v>29</v>
      </c>
      <c r="Q229" s="24" t="s">
        <v>29</v>
      </c>
      <c r="R229" s="24" t="s">
        <v>29</v>
      </c>
      <c r="S229" s="24" t="s">
        <v>29</v>
      </c>
      <c r="T229" s="24" t="s">
        <v>29</v>
      </c>
      <c r="U229" s="24" t="s">
        <v>29</v>
      </c>
      <c r="V229" s="24" t="s">
        <v>29</v>
      </c>
      <c r="W229" s="24" t="s">
        <v>29</v>
      </c>
      <c r="X229" s="24" t="s">
        <v>29</v>
      </c>
      <c r="Y229" s="24" t="s">
        <v>29</v>
      </c>
      <c r="Z229" s="24" t="s">
        <v>29</v>
      </c>
      <c r="AA229" s="24" t="s">
        <v>29</v>
      </c>
      <c r="AB229" s="24" t="s">
        <v>29</v>
      </c>
      <c r="AC229" s="24" t="s">
        <v>29</v>
      </c>
      <c r="AD229" s="24" t="s">
        <v>29</v>
      </c>
      <c r="AE229" s="24" t="s">
        <v>29</v>
      </c>
      <c r="AF229" s="24" t="s">
        <v>29</v>
      </c>
      <c r="AG229" s="24" t="s">
        <v>29</v>
      </c>
      <c r="AH229" s="24" t="s">
        <v>29</v>
      </c>
      <c r="AI229" s="24" t="s">
        <v>29</v>
      </c>
      <c r="AJ229" s="24" t="s">
        <v>29</v>
      </c>
      <c r="AK229" s="24" t="s">
        <v>29</v>
      </c>
      <c r="AL229" s="24" t="s">
        <v>29</v>
      </c>
      <c r="AM229" s="24" t="s">
        <v>29</v>
      </c>
      <c r="AN229" s="24" t="s">
        <v>29</v>
      </c>
      <c r="AO229" s="24" t="s">
        <v>29</v>
      </c>
      <c r="AP229" s="24" t="s">
        <v>29</v>
      </c>
      <c r="AQ229" s="24" t="s">
        <v>29</v>
      </c>
      <c r="AR229" s="24" t="s">
        <v>29</v>
      </c>
      <c r="AS229" s="24" t="s">
        <v>29</v>
      </c>
      <c r="AT229" s="24" t="s">
        <v>29</v>
      </c>
      <c r="AU229" s="24" t="s">
        <v>29</v>
      </c>
      <c r="AV229" s="24" t="s">
        <v>29</v>
      </c>
      <c r="AW229" s="24" t="s">
        <v>29</v>
      </c>
      <c r="AX229" s="24" t="s">
        <v>29</v>
      </c>
      <c r="AY229" s="24" t="s">
        <v>29</v>
      </c>
      <c r="AZ229" s="24" t="s">
        <v>29</v>
      </c>
      <c r="BA229" s="24" t="s">
        <v>29</v>
      </c>
      <c r="BB229" s="24" t="s">
        <v>29</v>
      </c>
      <c r="BC229" s="24" t="s">
        <v>29</v>
      </c>
      <c r="BD229" s="24" t="s">
        <v>29</v>
      </c>
      <c r="BE229" s="24" t="s">
        <v>29</v>
      </c>
      <c r="BF229" s="24" t="s">
        <v>29</v>
      </c>
      <c r="BG229" s="24" t="s">
        <v>29</v>
      </c>
      <c r="BH229" s="24" t="s">
        <v>29</v>
      </c>
      <c r="BI229" s="24" t="s">
        <v>29</v>
      </c>
      <c r="BJ229" s="24" t="s">
        <v>29</v>
      </c>
      <c r="BK229" s="24" t="s">
        <v>29</v>
      </c>
      <c r="BL229" s="24" t="s">
        <v>29</v>
      </c>
      <c r="BM229" s="24" t="s">
        <v>29</v>
      </c>
      <c r="BN229" s="24" t="s">
        <v>29</v>
      </c>
      <c r="BO229" s="24" t="s">
        <v>29</v>
      </c>
      <c r="BP229" s="24" t="s">
        <v>29</v>
      </c>
      <c r="BQ229" s="24" t="s">
        <v>29</v>
      </c>
      <c r="BR229" s="24" t="s">
        <v>29</v>
      </c>
      <c r="BS229" s="24" t="s">
        <v>29</v>
      </c>
      <c r="BT229" s="24" t="s">
        <v>29</v>
      </c>
      <c r="BU229" s="24" t="s">
        <v>29</v>
      </c>
      <c r="BV229" s="24" t="s">
        <v>29</v>
      </c>
      <c r="BW229" s="24" t="s">
        <v>29</v>
      </c>
      <c r="BX229" s="24" t="s">
        <v>29</v>
      </c>
      <c r="BY229" s="24" t="s">
        <v>29</v>
      </c>
      <c r="BZ229" s="24" t="s">
        <v>29</v>
      </c>
      <c r="CA229" s="24" t="s">
        <v>29</v>
      </c>
      <c r="CB229" s="24" t="s">
        <v>29</v>
      </c>
    </row>
    <row r="230" spans="2:80" s="1" customFormat="1" ht="13.9" customHeight="1">
      <c r="B230" s="57" t="s">
        <v>29</v>
      </c>
      <c r="C230" s="57" t="s">
        <v>29</v>
      </c>
      <c r="D230" s="57" t="s">
        <v>29</v>
      </c>
      <c r="E230" s="61"/>
      <c r="G230" s="24" t="s">
        <v>29</v>
      </c>
      <c r="H230" s="24" t="s">
        <v>29</v>
      </c>
      <c r="I230" s="24" t="s">
        <v>29</v>
      </c>
      <c r="J230" s="24" t="s">
        <v>29</v>
      </c>
      <c r="K230" s="24" t="s">
        <v>29</v>
      </c>
      <c r="L230" s="24" t="s">
        <v>29</v>
      </c>
      <c r="M230" s="24" t="s">
        <v>29</v>
      </c>
      <c r="N230" s="24" t="s">
        <v>29</v>
      </c>
      <c r="O230" s="24" t="s">
        <v>29</v>
      </c>
      <c r="P230" s="24" t="s">
        <v>29</v>
      </c>
      <c r="Q230" s="24" t="s">
        <v>29</v>
      </c>
      <c r="R230" s="24" t="s">
        <v>29</v>
      </c>
      <c r="S230" s="24" t="s">
        <v>29</v>
      </c>
      <c r="T230" s="24" t="s">
        <v>29</v>
      </c>
      <c r="U230" s="24" t="s">
        <v>29</v>
      </c>
      <c r="V230" s="24" t="s">
        <v>29</v>
      </c>
      <c r="W230" s="24" t="s">
        <v>29</v>
      </c>
      <c r="X230" s="24" t="s">
        <v>29</v>
      </c>
      <c r="Y230" s="24" t="s">
        <v>29</v>
      </c>
      <c r="Z230" s="24" t="s">
        <v>29</v>
      </c>
      <c r="AA230" s="24" t="s">
        <v>29</v>
      </c>
      <c r="AB230" s="24" t="s">
        <v>29</v>
      </c>
      <c r="AC230" s="24" t="s">
        <v>29</v>
      </c>
      <c r="AD230" s="24" t="s">
        <v>29</v>
      </c>
      <c r="AE230" s="24" t="s">
        <v>29</v>
      </c>
      <c r="AF230" s="24" t="s">
        <v>29</v>
      </c>
      <c r="AG230" s="24" t="s">
        <v>29</v>
      </c>
      <c r="AH230" s="24" t="s">
        <v>29</v>
      </c>
      <c r="AI230" s="24" t="s">
        <v>29</v>
      </c>
      <c r="AJ230" s="24" t="s">
        <v>29</v>
      </c>
      <c r="AK230" s="24" t="s">
        <v>29</v>
      </c>
      <c r="AL230" s="24" t="s">
        <v>29</v>
      </c>
      <c r="AM230" s="24" t="s">
        <v>29</v>
      </c>
      <c r="AN230" s="24" t="s">
        <v>29</v>
      </c>
      <c r="AO230" s="24" t="s">
        <v>29</v>
      </c>
      <c r="AP230" s="24" t="s">
        <v>29</v>
      </c>
      <c r="AQ230" s="24" t="s">
        <v>29</v>
      </c>
      <c r="AR230" s="24" t="s">
        <v>29</v>
      </c>
      <c r="AS230" s="24" t="s">
        <v>29</v>
      </c>
      <c r="AT230" s="24" t="s">
        <v>29</v>
      </c>
      <c r="AU230" s="24" t="s">
        <v>29</v>
      </c>
      <c r="AV230" s="24" t="s">
        <v>29</v>
      </c>
      <c r="AW230" s="24" t="s">
        <v>29</v>
      </c>
      <c r="AX230" s="24" t="s">
        <v>29</v>
      </c>
      <c r="AY230" s="24" t="s">
        <v>29</v>
      </c>
      <c r="AZ230" s="24" t="s">
        <v>29</v>
      </c>
      <c r="BA230" s="24" t="s">
        <v>29</v>
      </c>
      <c r="BB230" s="24" t="s">
        <v>29</v>
      </c>
      <c r="BC230" s="24" t="s">
        <v>29</v>
      </c>
      <c r="BD230" s="24" t="s">
        <v>29</v>
      </c>
      <c r="BE230" s="24" t="s">
        <v>29</v>
      </c>
      <c r="BF230" s="24" t="s">
        <v>29</v>
      </c>
      <c r="BG230" s="24" t="s">
        <v>29</v>
      </c>
      <c r="BH230" s="24" t="s">
        <v>29</v>
      </c>
      <c r="BI230" s="24" t="s">
        <v>29</v>
      </c>
      <c r="BJ230" s="24" t="s">
        <v>29</v>
      </c>
      <c r="BK230" s="24" t="s">
        <v>29</v>
      </c>
      <c r="BL230" s="24" t="s">
        <v>29</v>
      </c>
      <c r="BM230" s="24" t="s">
        <v>29</v>
      </c>
      <c r="BN230" s="24" t="s">
        <v>29</v>
      </c>
      <c r="BO230" s="24" t="s">
        <v>29</v>
      </c>
      <c r="BP230" s="24" t="s">
        <v>29</v>
      </c>
      <c r="BQ230" s="24" t="s">
        <v>29</v>
      </c>
      <c r="BR230" s="24" t="s">
        <v>29</v>
      </c>
      <c r="BS230" s="24" t="s">
        <v>29</v>
      </c>
      <c r="BT230" s="24" t="s">
        <v>29</v>
      </c>
      <c r="BU230" s="24" t="s">
        <v>29</v>
      </c>
      <c r="BV230" s="24" t="s">
        <v>29</v>
      </c>
      <c r="BW230" s="24" t="s">
        <v>29</v>
      </c>
      <c r="BX230" s="24" t="s">
        <v>29</v>
      </c>
      <c r="BY230" s="24" t="s">
        <v>29</v>
      </c>
      <c r="BZ230" s="24" t="s">
        <v>29</v>
      </c>
      <c r="CA230" s="24" t="s">
        <v>29</v>
      </c>
      <c r="CB230" s="24" t="s">
        <v>29</v>
      </c>
    </row>
    <row r="231" spans="2:80" s="1" customFormat="1" ht="13.9" customHeight="1">
      <c r="B231" s="57" t="s">
        <v>29</v>
      </c>
      <c r="C231" s="57" t="s">
        <v>29</v>
      </c>
      <c r="D231" s="57" t="s">
        <v>29</v>
      </c>
      <c r="E231" s="61"/>
      <c r="G231" s="24" t="s">
        <v>29</v>
      </c>
      <c r="H231" s="24" t="s">
        <v>29</v>
      </c>
      <c r="I231" s="24" t="s">
        <v>29</v>
      </c>
      <c r="J231" s="24" t="s">
        <v>29</v>
      </c>
      <c r="K231" s="24" t="s">
        <v>29</v>
      </c>
      <c r="L231" s="24" t="s">
        <v>29</v>
      </c>
      <c r="M231" s="24" t="s">
        <v>29</v>
      </c>
      <c r="N231" s="24" t="s">
        <v>29</v>
      </c>
      <c r="O231" s="24" t="s">
        <v>29</v>
      </c>
      <c r="P231" s="24" t="s">
        <v>29</v>
      </c>
      <c r="Q231" s="24" t="s">
        <v>29</v>
      </c>
      <c r="R231" s="24" t="s">
        <v>29</v>
      </c>
      <c r="S231" s="24" t="s">
        <v>29</v>
      </c>
      <c r="T231" s="24" t="s">
        <v>29</v>
      </c>
      <c r="U231" s="24" t="s">
        <v>29</v>
      </c>
      <c r="V231" s="24" t="s">
        <v>29</v>
      </c>
      <c r="W231" s="24" t="s">
        <v>29</v>
      </c>
      <c r="X231" s="24" t="s">
        <v>29</v>
      </c>
      <c r="Y231" s="24" t="s">
        <v>29</v>
      </c>
      <c r="Z231" s="24" t="s">
        <v>29</v>
      </c>
      <c r="AA231" s="24" t="s">
        <v>29</v>
      </c>
      <c r="AB231" s="24" t="s">
        <v>29</v>
      </c>
      <c r="AC231" s="24" t="s">
        <v>29</v>
      </c>
      <c r="AD231" s="24" t="s">
        <v>29</v>
      </c>
      <c r="AE231" s="24" t="s">
        <v>29</v>
      </c>
      <c r="AF231" s="24" t="s">
        <v>29</v>
      </c>
      <c r="AG231" s="24" t="s">
        <v>29</v>
      </c>
      <c r="AH231" s="24" t="s">
        <v>29</v>
      </c>
      <c r="AI231" s="24" t="s">
        <v>29</v>
      </c>
      <c r="AJ231" s="24" t="s">
        <v>29</v>
      </c>
      <c r="AK231" s="24" t="s">
        <v>29</v>
      </c>
      <c r="AL231" s="24" t="s">
        <v>29</v>
      </c>
      <c r="AM231" s="24" t="s">
        <v>29</v>
      </c>
      <c r="AN231" s="24" t="s">
        <v>29</v>
      </c>
      <c r="AO231" s="24" t="s">
        <v>29</v>
      </c>
      <c r="AP231" s="24" t="s">
        <v>29</v>
      </c>
      <c r="AQ231" s="24" t="s">
        <v>29</v>
      </c>
      <c r="AR231" s="24" t="s">
        <v>29</v>
      </c>
      <c r="AS231" s="24" t="s">
        <v>29</v>
      </c>
      <c r="AT231" s="24" t="s">
        <v>29</v>
      </c>
      <c r="AU231" s="24" t="s">
        <v>29</v>
      </c>
      <c r="AV231" s="24" t="s">
        <v>29</v>
      </c>
      <c r="AW231" s="24" t="s">
        <v>29</v>
      </c>
      <c r="AX231" s="24" t="s">
        <v>29</v>
      </c>
      <c r="AY231" s="24" t="s">
        <v>29</v>
      </c>
      <c r="AZ231" s="24" t="s">
        <v>29</v>
      </c>
      <c r="BA231" s="24" t="s">
        <v>29</v>
      </c>
      <c r="BB231" s="24" t="s">
        <v>29</v>
      </c>
      <c r="BC231" s="24" t="s">
        <v>29</v>
      </c>
      <c r="BD231" s="24" t="s">
        <v>29</v>
      </c>
      <c r="BE231" s="24" t="s">
        <v>29</v>
      </c>
      <c r="BF231" s="24" t="s">
        <v>29</v>
      </c>
      <c r="BG231" s="24" t="s">
        <v>29</v>
      </c>
      <c r="BH231" s="24" t="s">
        <v>29</v>
      </c>
      <c r="BI231" s="24" t="s">
        <v>29</v>
      </c>
      <c r="BJ231" s="24" t="s">
        <v>29</v>
      </c>
      <c r="BK231" s="24" t="s">
        <v>29</v>
      </c>
      <c r="BL231" s="24" t="s">
        <v>29</v>
      </c>
      <c r="BM231" s="24" t="s">
        <v>29</v>
      </c>
      <c r="BN231" s="24" t="s">
        <v>29</v>
      </c>
      <c r="BO231" s="24" t="s">
        <v>29</v>
      </c>
      <c r="BP231" s="24" t="s">
        <v>29</v>
      </c>
      <c r="BQ231" s="24" t="s">
        <v>29</v>
      </c>
      <c r="BR231" s="24" t="s">
        <v>29</v>
      </c>
      <c r="BS231" s="24" t="s">
        <v>29</v>
      </c>
      <c r="BT231" s="24" t="s">
        <v>29</v>
      </c>
      <c r="BU231" s="24" t="s">
        <v>29</v>
      </c>
      <c r="BV231" s="24" t="s">
        <v>29</v>
      </c>
      <c r="BW231" s="24" t="s">
        <v>29</v>
      </c>
      <c r="BX231" s="24" t="s">
        <v>29</v>
      </c>
      <c r="BY231" s="24" t="s">
        <v>29</v>
      </c>
      <c r="BZ231" s="24" t="s">
        <v>29</v>
      </c>
      <c r="CA231" s="24" t="s">
        <v>29</v>
      </c>
      <c r="CB231" s="24" t="s">
        <v>29</v>
      </c>
    </row>
    <row r="232" spans="2:80" s="1" customFormat="1" ht="13.9" customHeight="1">
      <c r="B232" s="57" t="s">
        <v>29</v>
      </c>
      <c r="C232" s="57" t="s">
        <v>29</v>
      </c>
      <c r="D232" s="57" t="s">
        <v>29</v>
      </c>
      <c r="E232" s="61"/>
      <c r="G232" s="24" t="s">
        <v>29</v>
      </c>
      <c r="H232" s="24" t="s">
        <v>29</v>
      </c>
      <c r="I232" s="24" t="s">
        <v>29</v>
      </c>
      <c r="J232" s="24" t="s">
        <v>29</v>
      </c>
      <c r="K232" s="24" t="s">
        <v>29</v>
      </c>
      <c r="L232" s="24" t="s">
        <v>29</v>
      </c>
      <c r="M232" s="24" t="s">
        <v>29</v>
      </c>
      <c r="N232" s="24" t="s">
        <v>29</v>
      </c>
      <c r="O232" s="24" t="s">
        <v>29</v>
      </c>
      <c r="P232" s="24" t="s">
        <v>29</v>
      </c>
      <c r="Q232" s="24" t="s">
        <v>29</v>
      </c>
      <c r="R232" s="24" t="s">
        <v>29</v>
      </c>
      <c r="S232" s="24" t="s">
        <v>29</v>
      </c>
      <c r="T232" s="24" t="s">
        <v>29</v>
      </c>
      <c r="U232" s="24" t="s">
        <v>29</v>
      </c>
      <c r="V232" s="24" t="s">
        <v>29</v>
      </c>
      <c r="W232" s="24" t="s">
        <v>29</v>
      </c>
      <c r="X232" s="24" t="s">
        <v>29</v>
      </c>
      <c r="Y232" s="24" t="s">
        <v>29</v>
      </c>
      <c r="Z232" s="24" t="s">
        <v>29</v>
      </c>
      <c r="AA232" s="24" t="s">
        <v>29</v>
      </c>
      <c r="AB232" s="24" t="s">
        <v>29</v>
      </c>
      <c r="AC232" s="24" t="s">
        <v>29</v>
      </c>
      <c r="AD232" s="24" t="s">
        <v>29</v>
      </c>
      <c r="AE232" s="24" t="s">
        <v>29</v>
      </c>
      <c r="AF232" s="24" t="s">
        <v>29</v>
      </c>
      <c r="AG232" s="24" t="s">
        <v>29</v>
      </c>
      <c r="AH232" s="24" t="s">
        <v>29</v>
      </c>
      <c r="AI232" s="24" t="s">
        <v>29</v>
      </c>
      <c r="AJ232" s="24" t="s">
        <v>29</v>
      </c>
      <c r="AK232" s="24" t="s">
        <v>29</v>
      </c>
      <c r="AL232" s="24" t="s">
        <v>29</v>
      </c>
      <c r="AM232" s="24" t="s">
        <v>29</v>
      </c>
      <c r="AN232" s="24" t="s">
        <v>29</v>
      </c>
      <c r="AO232" s="24" t="s">
        <v>29</v>
      </c>
      <c r="AP232" s="24" t="s">
        <v>29</v>
      </c>
      <c r="AQ232" s="24" t="s">
        <v>29</v>
      </c>
      <c r="AR232" s="24" t="s">
        <v>29</v>
      </c>
      <c r="AS232" s="24" t="s">
        <v>29</v>
      </c>
      <c r="AT232" s="24" t="s">
        <v>29</v>
      </c>
      <c r="AU232" s="24" t="s">
        <v>29</v>
      </c>
      <c r="AV232" s="24" t="s">
        <v>29</v>
      </c>
      <c r="AW232" s="24" t="s">
        <v>29</v>
      </c>
      <c r="AX232" s="24" t="s">
        <v>29</v>
      </c>
      <c r="AY232" s="24" t="s">
        <v>29</v>
      </c>
      <c r="AZ232" s="24" t="s">
        <v>29</v>
      </c>
      <c r="BA232" s="24" t="s">
        <v>29</v>
      </c>
      <c r="BB232" s="24" t="s">
        <v>29</v>
      </c>
      <c r="BC232" s="24" t="s">
        <v>29</v>
      </c>
      <c r="BD232" s="24" t="s">
        <v>29</v>
      </c>
      <c r="BE232" s="24" t="s">
        <v>29</v>
      </c>
      <c r="BF232" s="24" t="s">
        <v>29</v>
      </c>
      <c r="BG232" s="24" t="s">
        <v>29</v>
      </c>
      <c r="BH232" s="24" t="s">
        <v>29</v>
      </c>
      <c r="BI232" s="24" t="s">
        <v>29</v>
      </c>
      <c r="BJ232" s="24" t="s">
        <v>29</v>
      </c>
      <c r="BK232" s="24" t="s">
        <v>29</v>
      </c>
      <c r="BL232" s="24" t="s">
        <v>29</v>
      </c>
      <c r="BM232" s="24" t="s">
        <v>29</v>
      </c>
      <c r="BN232" s="24" t="s">
        <v>29</v>
      </c>
      <c r="BO232" s="24" t="s">
        <v>29</v>
      </c>
      <c r="BP232" s="24" t="s">
        <v>29</v>
      </c>
      <c r="BQ232" s="24" t="s">
        <v>29</v>
      </c>
      <c r="BR232" s="24" t="s">
        <v>29</v>
      </c>
      <c r="BS232" s="24" t="s">
        <v>29</v>
      </c>
      <c r="BT232" s="24" t="s">
        <v>29</v>
      </c>
      <c r="BU232" s="24" t="s">
        <v>29</v>
      </c>
      <c r="BV232" s="24" t="s">
        <v>29</v>
      </c>
      <c r="BW232" s="24" t="s">
        <v>29</v>
      </c>
      <c r="BX232" s="24" t="s">
        <v>29</v>
      </c>
      <c r="BY232" s="24" t="s">
        <v>29</v>
      </c>
      <c r="BZ232" s="24" t="s">
        <v>29</v>
      </c>
      <c r="CA232" s="24" t="s">
        <v>29</v>
      </c>
      <c r="CB232" s="24" t="s">
        <v>29</v>
      </c>
    </row>
    <row r="233" spans="2:80" s="1" customFormat="1" ht="13.9" customHeight="1">
      <c r="B233" s="57" t="s">
        <v>29</v>
      </c>
      <c r="C233" s="57" t="s">
        <v>29</v>
      </c>
      <c r="D233" s="57" t="s">
        <v>29</v>
      </c>
      <c r="E233" s="61"/>
      <c r="G233" s="24" t="s">
        <v>29</v>
      </c>
      <c r="H233" s="24" t="s">
        <v>29</v>
      </c>
      <c r="I233" s="24" t="s">
        <v>29</v>
      </c>
      <c r="J233" s="24" t="s">
        <v>29</v>
      </c>
      <c r="K233" s="24" t="s">
        <v>29</v>
      </c>
      <c r="L233" s="24" t="s">
        <v>29</v>
      </c>
      <c r="M233" s="24" t="s">
        <v>29</v>
      </c>
      <c r="N233" s="24" t="s">
        <v>29</v>
      </c>
      <c r="O233" s="24" t="s">
        <v>29</v>
      </c>
      <c r="P233" s="24" t="s">
        <v>29</v>
      </c>
      <c r="Q233" s="24" t="s">
        <v>29</v>
      </c>
      <c r="R233" s="24" t="s">
        <v>29</v>
      </c>
      <c r="S233" s="24" t="s">
        <v>29</v>
      </c>
      <c r="T233" s="24" t="s">
        <v>29</v>
      </c>
      <c r="U233" s="24" t="s">
        <v>29</v>
      </c>
      <c r="V233" s="24" t="s">
        <v>29</v>
      </c>
      <c r="W233" s="24" t="s">
        <v>29</v>
      </c>
      <c r="X233" s="24" t="s">
        <v>29</v>
      </c>
      <c r="Y233" s="24" t="s">
        <v>29</v>
      </c>
      <c r="Z233" s="24" t="s">
        <v>29</v>
      </c>
      <c r="AA233" s="24" t="s">
        <v>29</v>
      </c>
      <c r="AB233" s="24" t="s">
        <v>29</v>
      </c>
      <c r="AC233" s="24" t="s">
        <v>29</v>
      </c>
      <c r="AD233" s="24" t="s">
        <v>29</v>
      </c>
      <c r="AE233" s="24" t="s">
        <v>29</v>
      </c>
      <c r="AF233" s="24" t="s">
        <v>29</v>
      </c>
      <c r="AG233" s="24" t="s">
        <v>29</v>
      </c>
      <c r="AH233" s="24" t="s">
        <v>29</v>
      </c>
      <c r="AI233" s="24" t="s">
        <v>29</v>
      </c>
      <c r="AJ233" s="24" t="s">
        <v>29</v>
      </c>
      <c r="AK233" s="24" t="s">
        <v>29</v>
      </c>
      <c r="AL233" s="24" t="s">
        <v>29</v>
      </c>
      <c r="AM233" s="24" t="s">
        <v>29</v>
      </c>
      <c r="AN233" s="24" t="s">
        <v>29</v>
      </c>
      <c r="AO233" s="24" t="s">
        <v>29</v>
      </c>
      <c r="AP233" s="24" t="s">
        <v>29</v>
      </c>
      <c r="AQ233" s="24" t="s">
        <v>29</v>
      </c>
      <c r="AR233" s="24" t="s">
        <v>29</v>
      </c>
      <c r="AS233" s="24" t="s">
        <v>29</v>
      </c>
      <c r="AT233" s="24" t="s">
        <v>29</v>
      </c>
      <c r="AU233" s="24" t="s">
        <v>29</v>
      </c>
      <c r="AV233" s="24" t="s">
        <v>29</v>
      </c>
      <c r="AW233" s="24" t="s">
        <v>29</v>
      </c>
      <c r="AX233" s="24" t="s">
        <v>29</v>
      </c>
      <c r="AY233" s="24" t="s">
        <v>29</v>
      </c>
      <c r="AZ233" s="24" t="s">
        <v>29</v>
      </c>
      <c r="BA233" s="24" t="s">
        <v>29</v>
      </c>
      <c r="BB233" s="24" t="s">
        <v>29</v>
      </c>
      <c r="BC233" s="24" t="s">
        <v>29</v>
      </c>
      <c r="BD233" s="24" t="s">
        <v>29</v>
      </c>
      <c r="BE233" s="24" t="s">
        <v>29</v>
      </c>
      <c r="BF233" s="24" t="s">
        <v>29</v>
      </c>
      <c r="BG233" s="24" t="s">
        <v>29</v>
      </c>
      <c r="BH233" s="24" t="s">
        <v>29</v>
      </c>
      <c r="BI233" s="24" t="s">
        <v>29</v>
      </c>
      <c r="BJ233" s="24" t="s">
        <v>29</v>
      </c>
      <c r="BK233" s="24" t="s">
        <v>29</v>
      </c>
      <c r="BL233" s="24" t="s">
        <v>29</v>
      </c>
      <c r="BM233" s="24" t="s">
        <v>29</v>
      </c>
      <c r="BN233" s="24" t="s">
        <v>29</v>
      </c>
      <c r="BO233" s="24" t="s">
        <v>29</v>
      </c>
      <c r="BP233" s="24" t="s">
        <v>29</v>
      </c>
      <c r="BQ233" s="24" t="s">
        <v>29</v>
      </c>
      <c r="BR233" s="24" t="s">
        <v>29</v>
      </c>
      <c r="BS233" s="24" t="s">
        <v>29</v>
      </c>
      <c r="BT233" s="24" t="s">
        <v>29</v>
      </c>
      <c r="BU233" s="24" t="s">
        <v>29</v>
      </c>
      <c r="BV233" s="24" t="s">
        <v>29</v>
      </c>
      <c r="BW233" s="24" t="s">
        <v>29</v>
      </c>
      <c r="BX233" s="24" t="s">
        <v>29</v>
      </c>
      <c r="BY233" s="24" t="s">
        <v>29</v>
      </c>
      <c r="BZ233" s="24" t="s">
        <v>29</v>
      </c>
      <c r="CA233" s="24" t="s">
        <v>29</v>
      </c>
      <c r="CB233" s="24" t="s">
        <v>29</v>
      </c>
    </row>
    <row r="234" spans="2:80" s="1" customFormat="1" ht="13.9" customHeight="1">
      <c r="B234" s="57" t="s">
        <v>29</v>
      </c>
      <c r="C234" s="57" t="s">
        <v>29</v>
      </c>
      <c r="D234" s="57" t="s">
        <v>29</v>
      </c>
      <c r="E234" s="61"/>
      <c r="G234" s="24" t="s">
        <v>29</v>
      </c>
      <c r="H234" s="24" t="s">
        <v>29</v>
      </c>
      <c r="I234" s="24" t="s">
        <v>29</v>
      </c>
      <c r="J234" s="24" t="s">
        <v>29</v>
      </c>
      <c r="K234" s="24" t="s">
        <v>29</v>
      </c>
      <c r="L234" s="24" t="s">
        <v>29</v>
      </c>
      <c r="M234" s="24" t="s">
        <v>29</v>
      </c>
      <c r="N234" s="24" t="s">
        <v>29</v>
      </c>
      <c r="O234" s="24" t="s">
        <v>29</v>
      </c>
      <c r="P234" s="24" t="s">
        <v>29</v>
      </c>
      <c r="Q234" s="24" t="s">
        <v>29</v>
      </c>
      <c r="R234" s="24" t="s">
        <v>29</v>
      </c>
      <c r="S234" s="24" t="s">
        <v>29</v>
      </c>
      <c r="T234" s="24" t="s">
        <v>29</v>
      </c>
      <c r="U234" s="24" t="s">
        <v>29</v>
      </c>
      <c r="V234" s="24" t="s">
        <v>29</v>
      </c>
      <c r="W234" s="24" t="s">
        <v>29</v>
      </c>
      <c r="X234" s="24" t="s">
        <v>29</v>
      </c>
      <c r="Y234" s="24" t="s">
        <v>29</v>
      </c>
      <c r="Z234" s="24" t="s">
        <v>29</v>
      </c>
      <c r="AA234" s="24" t="s">
        <v>29</v>
      </c>
      <c r="AB234" s="24" t="s">
        <v>29</v>
      </c>
      <c r="AC234" s="24" t="s">
        <v>29</v>
      </c>
      <c r="AD234" s="24" t="s">
        <v>29</v>
      </c>
      <c r="AE234" s="24" t="s">
        <v>29</v>
      </c>
      <c r="AF234" s="24" t="s">
        <v>29</v>
      </c>
      <c r="AG234" s="24" t="s">
        <v>29</v>
      </c>
      <c r="AH234" s="24" t="s">
        <v>29</v>
      </c>
      <c r="AI234" s="24" t="s">
        <v>29</v>
      </c>
      <c r="AJ234" s="24" t="s">
        <v>29</v>
      </c>
      <c r="AK234" s="24" t="s">
        <v>29</v>
      </c>
      <c r="AL234" s="24" t="s">
        <v>29</v>
      </c>
      <c r="AM234" s="24" t="s">
        <v>29</v>
      </c>
      <c r="AN234" s="24" t="s">
        <v>29</v>
      </c>
      <c r="AO234" s="24" t="s">
        <v>29</v>
      </c>
      <c r="AP234" s="24" t="s">
        <v>29</v>
      </c>
      <c r="AQ234" s="24" t="s">
        <v>29</v>
      </c>
      <c r="AR234" s="24" t="s">
        <v>29</v>
      </c>
      <c r="AS234" s="24" t="s">
        <v>29</v>
      </c>
      <c r="AT234" s="24" t="s">
        <v>29</v>
      </c>
      <c r="AU234" s="24" t="s">
        <v>29</v>
      </c>
      <c r="AV234" s="24" t="s">
        <v>29</v>
      </c>
      <c r="AW234" s="24" t="s">
        <v>29</v>
      </c>
      <c r="AX234" s="24" t="s">
        <v>29</v>
      </c>
      <c r="AY234" s="24" t="s">
        <v>29</v>
      </c>
      <c r="AZ234" s="24" t="s">
        <v>29</v>
      </c>
      <c r="BA234" s="24" t="s">
        <v>29</v>
      </c>
      <c r="BB234" s="24" t="s">
        <v>29</v>
      </c>
      <c r="BC234" s="24" t="s">
        <v>29</v>
      </c>
      <c r="BD234" s="24" t="s">
        <v>29</v>
      </c>
      <c r="BE234" s="24" t="s">
        <v>29</v>
      </c>
      <c r="BF234" s="24" t="s">
        <v>29</v>
      </c>
      <c r="BG234" s="24" t="s">
        <v>29</v>
      </c>
      <c r="BH234" s="24" t="s">
        <v>29</v>
      </c>
      <c r="BI234" s="24" t="s">
        <v>29</v>
      </c>
      <c r="BJ234" s="24" t="s">
        <v>29</v>
      </c>
      <c r="BK234" s="24" t="s">
        <v>29</v>
      </c>
      <c r="BL234" s="24" t="s">
        <v>29</v>
      </c>
      <c r="BM234" s="24" t="s">
        <v>29</v>
      </c>
      <c r="BN234" s="24" t="s">
        <v>29</v>
      </c>
      <c r="BO234" s="24" t="s">
        <v>29</v>
      </c>
      <c r="BP234" s="24" t="s">
        <v>29</v>
      </c>
      <c r="BQ234" s="24" t="s">
        <v>29</v>
      </c>
      <c r="BR234" s="24" t="s">
        <v>29</v>
      </c>
      <c r="BS234" s="24" t="s">
        <v>29</v>
      </c>
      <c r="BT234" s="24" t="s">
        <v>29</v>
      </c>
      <c r="BU234" s="24" t="s">
        <v>29</v>
      </c>
      <c r="BV234" s="24" t="s">
        <v>29</v>
      </c>
      <c r="BW234" s="24" t="s">
        <v>29</v>
      </c>
      <c r="BX234" s="24" t="s">
        <v>29</v>
      </c>
      <c r="BY234" s="24" t="s">
        <v>29</v>
      </c>
      <c r="BZ234" s="24" t="s">
        <v>29</v>
      </c>
      <c r="CA234" s="24" t="s">
        <v>29</v>
      </c>
      <c r="CB234" s="24" t="s">
        <v>29</v>
      </c>
    </row>
    <row r="235" spans="2:80" s="1" customFormat="1" ht="13.9" customHeight="1">
      <c r="B235" s="57" t="s">
        <v>29</v>
      </c>
      <c r="C235" s="57" t="s">
        <v>29</v>
      </c>
      <c r="D235" s="57" t="s">
        <v>29</v>
      </c>
      <c r="E235" s="61"/>
      <c r="G235" s="24" t="s">
        <v>29</v>
      </c>
      <c r="H235" s="24" t="s">
        <v>29</v>
      </c>
      <c r="I235" s="24" t="s">
        <v>29</v>
      </c>
      <c r="J235" s="24" t="s">
        <v>29</v>
      </c>
      <c r="K235" s="24" t="s">
        <v>29</v>
      </c>
      <c r="L235" s="24" t="s">
        <v>29</v>
      </c>
      <c r="M235" s="24" t="s">
        <v>29</v>
      </c>
      <c r="N235" s="24" t="s">
        <v>29</v>
      </c>
      <c r="O235" s="24" t="s">
        <v>29</v>
      </c>
      <c r="P235" s="24" t="s">
        <v>29</v>
      </c>
      <c r="Q235" s="24" t="s">
        <v>29</v>
      </c>
      <c r="R235" s="24" t="s">
        <v>29</v>
      </c>
      <c r="S235" s="24" t="s">
        <v>29</v>
      </c>
      <c r="T235" s="24" t="s">
        <v>29</v>
      </c>
      <c r="U235" s="24" t="s">
        <v>29</v>
      </c>
      <c r="V235" s="24" t="s">
        <v>29</v>
      </c>
      <c r="W235" s="24" t="s">
        <v>29</v>
      </c>
      <c r="X235" s="24" t="s">
        <v>29</v>
      </c>
      <c r="Y235" s="24" t="s">
        <v>29</v>
      </c>
      <c r="Z235" s="24" t="s">
        <v>29</v>
      </c>
      <c r="AA235" s="24" t="s">
        <v>29</v>
      </c>
      <c r="AB235" s="24" t="s">
        <v>29</v>
      </c>
      <c r="AC235" s="24" t="s">
        <v>29</v>
      </c>
      <c r="AD235" s="24" t="s">
        <v>29</v>
      </c>
      <c r="AE235" s="24" t="s">
        <v>29</v>
      </c>
      <c r="AF235" s="24" t="s">
        <v>29</v>
      </c>
      <c r="AG235" s="24" t="s">
        <v>29</v>
      </c>
      <c r="AH235" s="24" t="s">
        <v>29</v>
      </c>
      <c r="AI235" s="24" t="s">
        <v>29</v>
      </c>
      <c r="AJ235" s="24" t="s">
        <v>29</v>
      </c>
      <c r="AK235" s="24" t="s">
        <v>29</v>
      </c>
      <c r="AL235" s="24" t="s">
        <v>29</v>
      </c>
      <c r="AM235" s="24" t="s">
        <v>29</v>
      </c>
      <c r="AN235" s="24" t="s">
        <v>29</v>
      </c>
      <c r="AO235" s="24" t="s">
        <v>29</v>
      </c>
      <c r="AP235" s="24" t="s">
        <v>29</v>
      </c>
      <c r="AQ235" s="24" t="s">
        <v>29</v>
      </c>
      <c r="AR235" s="24" t="s">
        <v>29</v>
      </c>
      <c r="AS235" s="24" t="s">
        <v>29</v>
      </c>
      <c r="AT235" s="24" t="s">
        <v>29</v>
      </c>
      <c r="AU235" s="24" t="s">
        <v>29</v>
      </c>
      <c r="AV235" s="24" t="s">
        <v>29</v>
      </c>
      <c r="AW235" s="24" t="s">
        <v>29</v>
      </c>
      <c r="AX235" s="24" t="s">
        <v>29</v>
      </c>
      <c r="AY235" s="24" t="s">
        <v>29</v>
      </c>
      <c r="AZ235" s="24" t="s">
        <v>29</v>
      </c>
      <c r="BA235" s="24" t="s">
        <v>29</v>
      </c>
      <c r="BB235" s="24" t="s">
        <v>29</v>
      </c>
      <c r="BC235" s="24" t="s">
        <v>29</v>
      </c>
      <c r="BD235" s="24" t="s">
        <v>29</v>
      </c>
      <c r="BE235" s="24" t="s">
        <v>29</v>
      </c>
      <c r="BF235" s="24" t="s">
        <v>29</v>
      </c>
      <c r="BG235" s="24" t="s">
        <v>29</v>
      </c>
      <c r="BH235" s="24" t="s">
        <v>29</v>
      </c>
      <c r="BI235" s="24" t="s">
        <v>29</v>
      </c>
      <c r="BJ235" s="24" t="s">
        <v>29</v>
      </c>
      <c r="BK235" s="24" t="s">
        <v>29</v>
      </c>
      <c r="BL235" s="24" t="s">
        <v>29</v>
      </c>
      <c r="BM235" s="24" t="s">
        <v>29</v>
      </c>
      <c r="BN235" s="24" t="s">
        <v>29</v>
      </c>
      <c r="BO235" s="24" t="s">
        <v>29</v>
      </c>
      <c r="BP235" s="24" t="s">
        <v>29</v>
      </c>
      <c r="BQ235" s="24" t="s">
        <v>29</v>
      </c>
      <c r="BR235" s="24" t="s">
        <v>29</v>
      </c>
      <c r="BS235" s="24" t="s">
        <v>29</v>
      </c>
      <c r="BT235" s="24" t="s">
        <v>29</v>
      </c>
      <c r="BU235" s="24" t="s">
        <v>29</v>
      </c>
      <c r="BV235" s="24" t="s">
        <v>29</v>
      </c>
      <c r="BW235" s="24" t="s">
        <v>29</v>
      </c>
      <c r="BX235" s="24" t="s">
        <v>29</v>
      </c>
      <c r="BY235" s="24" t="s">
        <v>29</v>
      </c>
      <c r="BZ235" s="24" t="s">
        <v>29</v>
      </c>
      <c r="CA235" s="24" t="s">
        <v>29</v>
      </c>
      <c r="CB235" s="24" t="s">
        <v>29</v>
      </c>
    </row>
    <row r="236" spans="2:80" s="1" customFormat="1" ht="13.9" customHeight="1">
      <c r="B236" s="57" t="s">
        <v>29</v>
      </c>
      <c r="C236" s="57" t="s">
        <v>29</v>
      </c>
      <c r="D236" s="57" t="s">
        <v>29</v>
      </c>
      <c r="E236" s="61"/>
      <c r="G236" s="24" t="s">
        <v>29</v>
      </c>
      <c r="H236" s="24" t="s">
        <v>29</v>
      </c>
      <c r="I236" s="24" t="s">
        <v>29</v>
      </c>
      <c r="J236" s="24" t="s">
        <v>29</v>
      </c>
      <c r="K236" s="24" t="s">
        <v>29</v>
      </c>
      <c r="L236" s="24" t="s">
        <v>29</v>
      </c>
      <c r="M236" s="24" t="s">
        <v>29</v>
      </c>
      <c r="N236" s="24" t="s">
        <v>29</v>
      </c>
      <c r="O236" s="24" t="s">
        <v>29</v>
      </c>
      <c r="P236" s="24" t="s">
        <v>29</v>
      </c>
      <c r="Q236" s="24" t="s">
        <v>29</v>
      </c>
      <c r="R236" s="24" t="s">
        <v>29</v>
      </c>
      <c r="S236" s="24" t="s">
        <v>29</v>
      </c>
      <c r="T236" s="24" t="s">
        <v>29</v>
      </c>
      <c r="U236" s="24" t="s">
        <v>29</v>
      </c>
      <c r="V236" s="24" t="s">
        <v>29</v>
      </c>
      <c r="W236" s="24" t="s">
        <v>29</v>
      </c>
      <c r="X236" s="24" t="s">
        <v>29</v>
      </c>
      <c r="Y236" s="24" t="s">
        <v>29</v>
      </c>
      <c r="Z236" s="24" t="s">
        <v>29</v>
      </c>
      <c r="AA236" s="24" t="s">
        <v>29</v>
      </c>
      <c r="AB236" s="24" t="s">
        <v>29</v>
      </c>
      <c r="AC236" s="24" t="s">
        <v>29</v>
      </c>
      <c r="AD236" s="24" t="s">
        <v>29</v>
      </c>
      <c r="AE236" s="24" t="s">
        <v>29</v>
      </c>
      <c r="AF236" s="24" t="s">
        <v>29</v>
      </c>
      <c r="AG236" s="24" t="s">
        <v>29</v>
      </c>
      <c r="AH236" s="24" t="s">
        <v>29</v>
      </c>
      <c r="AI236" s="24" t="s">
        <v>29</v>
      </c>
      <c r="AJ236" s="24" t="s">
        <v>29</v>
      </c>
      <c r="AK236" s="24" t="s">
        <v>29</v>
      </c>
      <c r="AL236" s="24" t="s">
        <v>29</v>
      </c>
      <c r="AM236" s="24" t="s">
        <v>29</v>
      </c>
      <c r="AN236" s="24" t="s">
        <v>29</v>
      </c>
      <c r="AO236" s="24" t="s">
        <v>29</v>
      </c>
      <c r="AP236" s="24" t="s">
        <v>29</v>
      </c>
      <c r="AQ236" s="24" t="s">
        <v>29</v>
      </c>
      <c r="AR236" s="24" t="s">
        <v>29</v>
      </c>
      <c r="AS236" s="24" t="s">
        <v>29</v>
      </c>
      <c r="AT236" s="24" t="s">
        <v>29</v>
      </c>
      <c r="AU236" s="24" t="s">
        <v>29</v>
      </c>
      <c r="AV236" s="24" t="s">
        <v>29</v>
      </c>
      <c r="AW236" s="24" t="s">
        <v>29</v>
      </c>
      <c r="AX236" s="24" t="s">
        <v>29</v>
      </c>
      <c r="AY236" s="24" t="s">
        <v>29</v>
      </c>
      <c r="AZ236" s="24" t="s">
        <v>29</v>
      </c>
      <c r="BA236" s="24" t="s">
        <v>29</v>
      </c>
      <c r="BB236" s="24" t="s">
        <v>29</v>
      </c>
      <c r="BC236" s="24" t="s">
        <v>29</v>
      </c>
      <c r="BD236" s="24" t="s">
        <v>29</v>
      </c>
      <c r="BE236" s="24" t="s">
        <v>29</v>
      </c>
      <c r="BF236" s="24" t="s">
        <v>29</v>
      </c>
      <c r="BG236" s="24" t="s">
        <v>29</v>
      </c>
      <c r="BH236" s="24" t="s">
        <v>29</v>
      </c>
      <c r="BI236" s="24" t="s">
        <v>29</v>
      </c>
      <c r="BJ236" s="24" t="s">
        <v>29</v>
      </c>
      <c r="BK236" s="24" t="s">
        <v>29</v>
      </c>
      <c r="BL236" s="24" t="s">
        <v>29</v>
      </c>
      <c r="BM236" s="24" t="s">
        <v>29</v>
      </c>
      <c r="BN236" s="24" t="s">
        <v>29</v>
      </c>
      <c r="BO236" s="24" t="s">
        <v>29</v>
      </c>
      <c r="BP236" s="24" t="s">
        <v>29</v>
      </c>
      <c r="BQ236" s="24" t="s">
        <v>29</v>
      </c>
      <c r="BR236" s="24" t="s">
        <v>29</v>
      </c>
      <c r="BS236" s="24" t="s">
        <v>29</v>
      </c>
      <c r="BT236" s="24" t="s">
        <v>29</v>
      </c>
      <c r="BU236" s="24" t="s">
        <v>29</v>
      </c>
      <c r="BV236" s="24" t="s">
        <v>29</v>
      </c>
      <c r="BW236" s="24" t="s">
        <v>29</v>
      </c>
      <c r="BX236" s="24" t="s">
        <v>29</v>
      </c>
      <c r="BY236" s="24" t="s">
        <v>29</v>
      </c>
      <c r="BZ236" s="24" t="s">
        <v>29</v>
      </c>
      <c r="CA236" s="24" t="s">
        <v>29</v>
      </c>
      <c r="CB236" s="24" t="s">
        <v>29</v>
      </c>
    </row>
    <row r="237" spans="2:80" s="1" customFormat="1" ht="13.9" customHeight="1">
      <c r="B237" s="57" t="s">
        <v>29</v>
      </c>
      <c r="C237" s="57" t="s">
        <v>29</v>
      </c>
      <c r="D237" s="57" t="s">
        <v>29</v>
      </c>
      <c r="E237" s="61"/>
      <c r="G237" s="24" t="s">
        <v>29</v>
      </c>
      <c r="H237" s="24" t="s">
        <v>29</v>
      </c>
      <c r="I237" s="24" t="s">
        <v>29</v>
      </c>
      <c r="J237" s="24" t="s">
        <v>29</v>
      </c>
      <c r="K237" s="24" t="s">
        <v>29</v>
      </c>
      <c r="L237" s="24" t="s">
        <v>29</v>
      </c>
      <c r="M237" s="24" t="s">
        <v>29</v>
      </c>
      <c r="N237" s="24" t="s">
        <v>29</v>
      </c>
      <c r="O237" s="24" t="s">
        <v>29</v>
      </c>
      <c r="P237" s="24" t="s">
        <v>29</v>
      </c>
      <c r="Q237" s="24" t="s">
        <v>29</v>
      </c>
      <c r="R237" s="24" t="s">
        <v>29</v>
      </c>
      <c r="S237" s="24" t="s">
        <v>29</v>
      </c>
      <c r="T237" s="24" t="s">
        <v>29</v>
      </c>
      <c r="U237" s="24" t="s">
        <v>29</v>
      </c>
      <c r="V237" s="24" t="s">
        <v>29</v>
      </c>
      <c r="W237" s="24" t="s">
        <v>29</v>
      </c>
      <c r="X237" s="24" t="s">
        <v>29</v>
      </c>
      <c r="Y237" s="24" t="s">
        <v>29</v>
      </c>
      <c r="Z237" s="24" t="s">
        <v>29</v>
      </c>
      <c r="AA237" s="24" t="s">
        <v>29</v>
      </c>
      <c r="AB237" s="24" t="s">
        <v>29</v>
      </c>
      <c r="AC237" s="24" t="s">
        <v>29</v>
      </c>
      <c r="AD237" s="24" t="s">
        <v>29</v>
      </c>
      <c r="AE237" s="24" t="s">
        <v>29</v>
      </c>
      <c r="AF237" s="24" t="s">
        <v>29</v>
      </c>
      <c r="AG237" s="24" t="s">
        <v>29</v>
      </c>
      <c r="AH237" s="24" t="s">
        <v>29</v>
      </c>
      <c r="AI237" s="24" t="s">
        <v>29</v>
      </c>
      <c r="AJ237" s="24" t="s">
        <v>29</v>
      </c>
      <c r="AK237" s="24" t="s">
        <v>29</v>
      </c>
      <c r="AL237" s="24" t="s">
        <v>29</v>
      </c>
      <c r="AM237" s="24" t="s">
        <v>29</v>
      </c>
      <c r="AN237" s="24" t="s">
        <v>29</v>
      </c>
      <c r="AO237" s="24" t="s">
        <v>29</v>
      </c>
      <c r="AP237" s="24" t="s">
        <v>29</v>
      </c>
      <c r="AQ237" s="24" t="s">
        <v>29</v>
      </c>
      <c r="AR237" s="24" t="s">
        <v>29</v>
      </c>
      <c r="AS237" s="24" t="s">
        <v>29</v>
      </c>
      <c r="AT237" s="24" t="s">
        <v>29</v>
      </c>
      <c r="AU237" s="24" t="s">
        <v>29</v>
      </c>
      <c r="AV237" s="24" t="s">
        <v>29</v>
      </c>
      <c r="AW237" s="24" t="s">
        <v>29</v>
      </c>
      <c r="AX237" s="24" t="s">
        <v>29</v>
      </c>
      <c r="AY237" s="24" t="s">
        <v>29</v>
      </c>
      <c r="AZ237" s="24" t="s">
        <v>29</v>
      </c>
      <c r="BA237" s="24" t="s">
        <v>29</v>
      </c>
      <c r="BB237" s="24" t="s">
        <v>29</v>
      </c>
      <c r="BC237" s="24" t="s">
        <v>29</v>
      </c>
      <c r="BD237" s="24" t="s">
        <v>29</v>
      </c>
      <c r="BE237" s="24" t="s">
        <v>29</v>
      </c>
      <c r="BF237" s="24" t="s">
        <v>29</v>
      </c>
      <c r="BG237" s="24" t="s">
        <v>29</v>
      </c>
      <c r="BH237" s="24" t="s">
        <v>29</v>
      </c>
      <c r="BI237" s="24" t="s">
        <v>29</v>
      </c>
      <c r="BJ237" s="24" t="s">
        <v>29</v>
      </c>
      <c r="BK237" s="24" t="s">
        <v>29</v>
      </c>
      <c r="BL237" s="24" t="s">
        <v>29</v>
      </c>
      <c r="BM237" s="24" t="s">
        <v>29</v>
      </c>
      <c r="BN237" s="24" t="s">
        <v>29</v>
      </c>
      <c r="BO237" s="24" t="s">
        <v>29</v>
      </c>
      <c r="BP237" s="24" t="s">
        <v>29</v>
      </c>
      <c r="BQ237" s="24" t="s">
        <v>29</v>
      </c>
      <c r="BR237" s="24" t="s">
        <v>29</v>
      </c>
      <c r="BS237" s="24" t="s">
        <v>29</v>
      </c>
      <c r="BT237" s="24" t="s">
        <v>29</v>
      </c>
      <c r="BU237" s="24" t="s">
        <v>29</v>
      </c>
      <c r="BV237" s="24" t="s">
        <v>29</v>
      </c>
      <c r="BW237" s="24" t="s">
        <v>29</v>
      </c>
      <c r="BX237" s="24" t="s">
        <v>29</v>
      </c>
      <c r="BY237" s="24" t="s">
        <v>29</v>
      </c>
      <c r="BZ237" s="24" t="s">
        <v>29</v>
      </c>
      <c r="CA237" s="24" t="s">
        <v>29</v>
      </c>
      <c r="CB237" s="24" t="s">
        <v>29</v>
      </c>
    </row>
    <row r="238" spans="2:80" s="1" customFormat="1" ht="13.9" customHeight="1">
      <c r="B238" s="57" t="s">
        <v>29</v>
      </c>
      <c r="C238" s="57" t="s">
        <v>29</v>
      </c>
      <c r="D238" s="57" t="s">
        <v>29</v>
      </c>
      <c r="E238" s="61"/>
      <c r="G238" s="24" t="s">
        <v>29</v>
      </c>
      <c r="H238" s="24" t="s">
        <v>29</v>
      </c>
      <c r="I238" s="24" t="s">
        <v>29</v>
      </c>
      <c r="J238" s="24" t="s">
        <v>29</v>
      </c>
      <c r="K238" s="24" t="s">
        <v>29</v>
      </c>
      <c r="L238" s="24" t="s">
        <v>29</v>
      </c>
      <c r="M238" s="24" t="s">
        <v>29</v>
      </c>
      <c r="N238" s="24" t="s">
        <v>29</v>
      </c>
      <c r="O238" s="24" t="s">
        <v>29</v>
      </c>
      <c r="P238" s="24" t="s">
        <v>29</v>
      </c>
      <c r="Q238" s="24" t="s">
        <v>29</v>
      </c>
      <c r="R238" s="24" t="s">
        <v>29</v>
      </c>
      <c r="S238" s="24" t="s">
        <v>29</v>
      </c>
      <c r="T238" s="24" t="s">
        <v>29</v>
      </c>
      <c r="U238" s="24" t="s">
        <v>29</v>
      </c>
      <c r="V238" s="24" t="s">
        <v>29</v>
      </c>
      <c r="W238" s="24" t="s">
        <v>29</v>
      </c>
      <c r="X238" s="24" t="s">
        <v>29</v>
      </c>
      <c r="Y238" s="24" t="s">
        <v>29</v>
      </c>
      <c r="Z238" s="24" t="s">
        <v>29</v>
      </c>
      <c r="AA238" s="24" t="s">
        <v>29</v>
      </c>
      <c r="AB238" s="24" t="s">
        <v>29</v>
      </c>
      <c r="AC238" s="24" t="s">
        <v>29</v>
      </c>
      <c r="AD238" s="24" t="s">
        <v>29</v>
      </c>
      <c r="AE238" s="24" t="s">
        <v>29</v>
      </c>
      <c r="AF238" s="24" t="s">
        <v>29</v>
      </c>
      <c r="AG238" s="24" t="s">
        <v>29</v>
      </c>
      <c r="AH238" s="24" t="s">
        <v>29</v>
      </c>
      <c r="AI238" s="24" t="s">
        <v>29</v>
      </c>
      <c r="AJ238" s="24" t="s">
        <v>29</v>
      </c>
      <c r="AK238" s="24" t="s">
        <v>29</v>
      </c>
      <c r="AL238" s="24" t="s">
        <v>29</v>
      </c>
      <c r="AM238" s="24" t="s">
        <v>29</v>
      </c>
      <c r="AN238" s="24" t="s">
        <v>29</v>
      </c>
      <c r="AO238" s="24" t="s">
        <v>29</v>
      </c>
      <c r="AP238" s="24" t="s">
        <v>29</v>
      </c>
      <c r="AQ238" s="24" t="s">
        <v>29</v>
      </c>
      <c r="AR238" s="24" t="s">
        <v>29</v>
      </c>
      <c r="AS238" s="24" t="s">
        <v>29</v>
      </c>
      <c r="AT238" s="24" t="s">
        <v>29</v>
      </c>
      <c r="AU238" s="24" t="s">
        <v>29</v>
      </c>
      <c r="AV238" s="24" t="s">
        <v>29</v>
      </c>
      <c r="AW238" s="24" t="s">
        <v>29</v>
      </c>
      <c r="AX238" s="24" t="s">
        <v>29</v>
      </c>
      <c r="AY238" s="24" t="s">
        <v>29</v>
      </c>
      <c r="AZ238" s="24" t="s">
        <v>29</v>
      </c>
      <c r="BA238" s="24" t="s">
        <v>29</v>
      </c>
      <c r="BB238" s="24" t="s">
        <v>29</v>
      </c>
      <c r="BC238" s="24" t="s">
        <v>29</v>
      </c>
      <c r="BD238" s="24" t="s">
        <v>29</v>
      </c>
      <c r="BE238" s="24" t="s">
        <v>29</v>
      </c>
      <c r="BF238" s="24" t="s">
        <v>29</v>
      </c>
      <c r="BG238" s="24" t="s">
        <v>29</v>
      </c>
      <c r="BH238" s="24" t="s">
        <v>29</v>
      </c>
      <c r="BI238" s="24" t="s">
        <v>29</v>
      </c>
      <c r="BJ238" s="24" t="s">
        <v>29</v>
      </c>
      <c r="BK238" s="24" t="s">
        <v>29</v>
      </c>
      <c r="BL238" s="24" t="s">
        <v>29</v>
      </c>
      <c r="BM238" s="24" t="s">
        <v>29</v>
      </c>
      <c r="BN238" s="24" t="s">
        <v>29</v>
      </c>
      <c r="BO238" s="24" t="s">
        <v>29</v>
      </c>
      <c r="BP238" s="24" t="s">
        <v>29</v>
      </c>
      <c r="BQ238" s="24" t="s">
        <v>29</v>
      </c>
      <c r="BR238" s="24" t="s">
        <v>29</v>
      </c>
      <c r="BS238" s="24" t="s">
        <v>29</v>
      </c>
      <c r="BT238" s="24" t="s">
        <v>29</v>
      </c>
      <c r="BU238" s="24" t="s">
        <v>29</v>
      </c>
      <c r="BV238" s="24" t="s">
        <v>29</v>
      </c>
      <c r="BW238" s="24" t="s">
        <v>29</v>
      </c>
      <c r="BX238" s="24" t="s">
        <v>29</v>
      </c>
      <c r="BY238" s="24" t="s">
        <v>29</v>
      </c>
      <c r="BZ238" s="24" t="s">
        <v>29</v>
      </c>
      <c r="CA238" s="24" t="s">
        <v>29</v>
      </c>
      <c r="CB238" s="24" t="s">
        <v>29</v>
      </c>
    </row>
    <row r="239" spans="2:80" s="1" customFormat="1" ht="13.9" customHeight="1">
      <c r="B239" s="57" t="s">
        <v>29</v>
      </c>
      <c r="C239" s="57" t="s">
        <v>29</v>
      </c>
      <c r="D239" s="57" t="s">
        <v>29</v>
      </c>
      <c r="E239" s="61"/>
      <c r="G239" s="24" t="s">
        <v>29</v>
      </c>
      <c r="H239" s="24" t="s">
        <v>29</v>
      </c>
      <c r="I239" s="24" t="s">
        <v>29</v>
      </c>
      <c r="J239" s="24" t="s">
        <v>29</v>
      </c>
      <c r="K239" s="24" t="s">
        <v>29</v>
      </c>
      <c r="L239" s="24" t="s">
        <v>29</v>
      </c>
      <c r="M239" s="24" t="s">
        <v>29</v>
      </c>
      <c r="N239" s="24" t="s">
        <v>29</v>
      </c>
      <c r="O239" s="24" t="s">
        <v>29</v>
      </c>
      <c r="P239" s="24" t="s">
        <v>29</v>
      </c>
      <c r="Q239" s="24" t="s">
        <v>29</v>
      </c>
      <c r="R239" s="24" t="s">
        <v>29</v>
      </c>
      <c r="S239" s="24" t="s">
        <v>29</v>
      </c>
      <c r="T239" s="24" t="s">
        <v>29</v>
      </c>
      <c r="U239" s="24" t="s">
        <v>29</v>
      </c>
      <c r="V239" s="24" t="s">
        <v>29</v>
      </c>
      <c r="W239" s="24" t="s">
        <v>29</v>
      </c>
      <c r="X239" s="24" t="s">
        <v>29</v>
      </c>
      <c r="Y239" s="24" t="s">
        <v>29</v>
      </c>
      <c r="Z239" s="24" t="s">
        <v>29</v>
      </c>
      <c r="AA239" s="24" t="s">
        <v>29</v>
      </c>
      <c r="AB239" s="24" t="s">
        <v>29</v>
      </c>
      <c r="AC239" s="24" t="s">
        <v>29</v>
      </c>
      <c r="AD239" s="24" t="s">
        <v>29</v>
      </c>
      <c r="AE239" s="24" t="s">
        <v>29</v>
      </c>
      <c r="AF239" s="24" t="s">
        <v>29</v>
      </c>
      <c r="AG239" s="24" t="s">
        <v>29</v>
      </c>
      <c r="AH239" s="24" t="s">
        <v>29</v>
      </c>
      <c r="AI239" s="24" t="s">
        <v>29</v>
      </c>
      <c r="AJ239" s="24" t="s">
        <v>29</v>
      </c>
      <c r="AK239" s="24" t="s">
        <v>29</v>
      </c>
      <c r="AL239" s="24" t="s">
        <v>29</v>
      </c>
      <c r="AM239" s="24" t="s">
        <v>29</v>
      </c>
      <c r="AN239" s="24" t="s">
        <v>29</v>
      </c>
      <c r="AO239" s="24" t="s">
        <v>29</v>
      </c>
      <c r="AP239" s="24" t="s">
        <v>29</v>
      </c>
      <c r="AQ239" s="24" t="s">
        <v>29</v>
      </c>
      <c r="AR239" s="24" t="s">
        <v>29</v>
      </c>
      <c r="AS239" s="24" t="s">
        <v>29</v>
      </c>
      <c r="AT239" s="24" t="s">
        <v>29</v>
      </c>
      <c r="AU239" s="24" t="s">
        <v>29</v>
      </c>
      <c r="AV239" s="24" t="s">
        <v>29</v>
      </c>
      <c r="AW239" s="24" t="s">
        <v>29</v>
      </c>
      <c r="AX239" s="24" t="s">
        <v>29</v>
      </c>
      <c r="AY239" s="24" t="s">
        <v>29</v>
      </c>
      <c r="AZ239" s="24" t="s">
        <v>29</v>
      </c>
      <c r="BA239" s="24" t="s">
        <v>29</v>
      </c>
      <c r="BB239" s="24" t="s">
        <v>29</v>
      </c>
      <c r="BC239" s="24" t="s">
        <v>29</v>
      </c>
      <c r="BD239" s="24" t="s">
        <v>29</v>
      </c>
      <c r="BE239" s="24" t="s">
        <v>29</v>
      </c>
      <c r="BF239" s="24" t="s">
        <v>29</v>
      </c>
      <c r="BG239" s="24" t="s">
        <v>29</v>
      </c>
      <c r="BH239" s="24" t="s">
        <v>29</v>
      </c>
      <c r="BI239" s="24" t="s">
        <v>29</v>
      </c>
      <c r="BJ239" s="24" t="s">
        <v>29</v>
      </c>
      <c r="BK239" s="24" t="s">
        <v>29</v>
      </c>
      <c r="BL239" s="24" t="s">
        <v>29</v>
      </c>
      <c r="BM239" s="24" t="s">
        <v>29</v>
      </c>
      <c r="BN239" s="24" t="s">
        <v>29</v>
      </c>
      <c r="BO239" s="24" t="s">
        <v>29</v>
      </c>
      <c r="BP239" s="24" t="s">
        <v>29</v>
      </c>
      <c r="BQ239" s="24" t="s">
        <v>29</v>
      </c>
      <c r="BR239" s="24" t="s">
        <v>29</v>
      </c>
      <c r="BS239" s="24" t="s">
        <v>29</v>
      </c>
      <c r="BT239" s="24" t="s">
        <v>29</v>
      </c>
      <c r="BU239" s="24" t="s">
        <v>29</v>
      </c>
      <c r="BV239" s="24" t="s">
        <v>29</v>
      </c>
      <c r="BW239" s="24" t="s">
        <v>29</v>
      </c>
      <c r="BX239" s="24" t="s">
        <v>29</v>
      </c>
      <c r="BY239" s="24" t="s">
        <v>29</v>
      </c>
      <c r="BZ239" s="24" t="s">
        <v>29</v>
      </c>
      <c r="CA239" s="24" t="s">
        <v>29</v>
      </c>
      <c r="CB239" s="24" t="s">
        <v>29</v>
      </c>
    </row>
    <row r="240" spans="2:80" s="1" customFormat="1" ht="13.9" customHeight="1">
      <c r="B240" s="57" t="s">
        <v>29</v>
      </c>
      <c r="C240" s="57" t="s">
        <v>29</v>
      </c>
      <c r="D240" s="57" t="s">
        <v>29</v>
      </c>
      <c r="E240" s="61"/>
      <c r="G240" s="24" t="s">
        <v>29</v>
      </c>
      <c r="H240" s="24" t="s">
        <v>29</v>
      </c>
      <c r="I240" s="24" t="s">
        <v>29</v>
      </c>
      <c r="J240" s="24" t="s">
        <v>29</v>
      </c>
      <c r="K240" s="24" t="s">
        <v>29</v>
      </c>
      <c r="L240" s="24" t="s">
        <v>29</v>
      </c>
      <c r="M240" s="24" t="s">
        <v>29</v>
      </c>
      <c r="N240" s="24" t="s">
        <v>29</v>
      </c>
      <c r="O240" s="24" t="s">
        <v>29</v>
      </c>
      <c r="P240" s="24" t="s">
        <v>29</v>
      </c>
      <c r="Q240" s="24" t="s">
        <v>29</v>
      </c>
      <c r="R240" s="24" t="s">
        <v>29</v>
      </c>
      <c r="S240" s="24" t="s">
        <v>29</v>
      </c>
      <c r="T240" s="24" t="s">
        <v>29</v>
      </c>
      <c r="U240" s="24" t="s">
        <v>29</v>
      </c>
      <c r="V240" s="24" t="s">
        <v>29</v>
      </c>
      <c r="W240" s="24" t="s">
        <v>29</v>
      </c>
      <c r="X240" s="24" t="s">
        <v>29</v>
      </c>
      <c r="Y240" s="24" t="s">
        <v>29</v>
      </c>
      <c r="Z240" s="24" t="s">
        <v>29</v>
      </c>
      <c r="AA240" s="24" t="s">
        <v>29</v>
      </c>
      <c r="AB240" s="24" t="s">
        <v>29</v>
      </c>
      <c r="AC240" s="24" t="s">
        <v>29</v>
      </c>
      <c r="AD240" s="24" t="s">
        <v>29</v>
      </c>
      <c r="AE240" s="24" t="s">
        <v>29</v>
      </c>
      <c r="AF240" s="24" t="s">
        <v>29</v>
      </c>
      <c r="AG240" s="24" t="s">
        <v>29</v>
      </c>
      <c r="AH240" s="24" t="s">
        <v>29</v>
      </c>
      <c r="AI240" s="24" t="s">
        <v>29</v>
      </c>
      <c r="AJ240" s="24" t="s">
        <v>29</v>
      </c>
      <c r="AK240" s="24" t="s">
        <v>29</v>
      </c>
      <c r="AL240" s="24" t="s">
        <v>29</v>
      </c>
      <c r="AM240" s="24" t="s">
        <v>29</v>
      </c>
      <c r="AN240" s="24" t="s">
        <v>29</v>
      </c>
      <c r="AO240" s="24" t="s">
        <v>29</v>
      </c>
      <c r="AP240" s="24" t="s">
        <v>29</v>
      </c>
      <c r="AQ240" s="24" t="s">
        <v>29</v>
      </c>
      <c r="AR240" s="24" t="s">
        <v>29</v>
      </c>
      <c r="AS240" s="24" t="s">
        <v>29</v>
      </c>
      <c r="AT240" s="24" t="s">
        <v>29</v>
      </c>
      <c r="AU240" s="24" t="s">
        <v>29</v>
      </c>
      <c r="AV240" s="24" t="s">
        <v>29</v>
      </c>
      <c r="AW240" s="24" t="s">
        <v>29</v>
      </c>
      <c r="AX240" s="24" t="s">
        <v>29</v>
      </c>
      <c r="AY240" s="24" t="s">
        <v>29</v>
      </c>
      <c r="AZ240" s="24" t="s">
        <v>29</v>
      </c>
      <c r="BA240" s="24" t="s">
        <v>29</v>
      </c>
      <c r="BB240" s="24" t="s">
        <v>29</v>
      </c>
      <c r="BC240" s="24" t="s">
        <v>29</v>
      </c>
      <c r="BD240" s="24" t="s">
        <v>29</v>
      </c>
      <c r="BE240" s="24" t="s">
        <v>29</v>
      </c>
      <c r="BF240" s="24" t="s">
        <v>29</v>
      </c>
      <c r="BG240" s="24" t="s">
        <v>29</v>
      </c>
      <c r="BH240" s="24" t="s">
        <v>29</v>
      </c>
      <c r="BI240" s="24" t="s">
        <v>29</v>
      </c>
      <c r="BJ240" s="24" t="s">
        <v>29</v>
      </c>
      <c r="BK240" s="24" t="s">
        <v>29</v>
      </c>
      <c r="BL240" s="24" t="s">
        <v>29</v>
      </c>
      <c r="BM240" s="24" t="s">
        <v>29</v>
      </c>
      <c r="BN240" s="24" t="s">
        <v>29</v>
      </c>
      <c r="BO240" s="24" t="s">
        <v>29</v>
      </c>
      <c r="BP240" s="24" t="s">
        <v>29</v>
      </c>
      <c r="BQ240" s="24" t="s">
        <v>29</v>
      </c>
      <c r="BR240" s="24" t="s">
        <v>29</v>
      </c>
      <c r="BS240" s="24" t="s">
        <v>29</v>
      </c>
      <c r="BT240" s="24" t="s">
        <v>29</v>
      </c>
      <c r="BU240" s="24" t="s">
        <v>29</v>
      </c>
      <c r="BV240" s="24" t="s">
        <v>29</v>
      </c>
      <c r="BW240" s="24" t="s">
        <v>29</v>
      </c>
      <c r="BX240" s="24" t="s">
        <v>29</v>
      </c>
      <c r="BY240" s="24" t="s">
        <v>29</v>
      </c>
      <c r="BZ240" s="24" t="s">
        <v>29</v>
      </c>
      <c r="CA240" s="24" t="s">
        <v>29</v>
      </c>
      <c r="CB240" s="24" t="s">
        <v>29</v>
      </c>
    </row>
    <row r="241" spans="2:80" s="1" customFormat="1" ht="13.9" customHeight="1">
      <c r="B241" s="57" t="s">
        <v>29</v>
      </c>
      <c r="C241" s="57" t="s">
        <v>29</v>
      </c>
      <c r="D241" s="57" t="s">
        <v>29</v>
      </c>
      <c r="E241" s="61"/>
      <c r="G241" s="24" t="s">
        <v>29</v>
      </c>
      <c r="H241" s="24" t="s">
        <v>29</v>
      </c>
      <c r="I241" s="24" t="s">
        <v>29</v>
      </c>
      <c r="J241" s="24" t="s">
        <v>29</v>
      </c>
      <c r="K241" s="24" t="s">
        <v>29</v>
      </c>
      <c r="L241" s="24" t="s">
        <v>29</v>
      </c>
      <c r="M241" s="24" t="s">
        <v>29</v>
      </c>
      <c r="N241" s="24" t="s">
        <v>29</v>
      </c>
      <c r="O241" s="24" t="s">
        <v>29</v>
      </c>
      <c r="P241" s="24" t="s">
        <v>29</v>
      </c>
      <c r="Q241" s="24" t="s">
        <v>29</v>
      </c>
      <c r="R241" s="24" t="s">
        <v>29</v>
      </c>
      <c r="S241" s="24" t="s">
        <v>29</v>
      </c>
      <c r="T241" s="24" t="s">
        <v>29</v>
      </c>
      <c r="U241" s="24" t="s">
        <v>29</v>
      </c>
      <c r="V241" s="24" t="s">
        <v>29</v>
      </c>
      <c r="W241" s="24" t="s">
        <v>29</v>
      </c>
      <c r="X241" s="24" t="s">
        <v>29</v>
      </c>
      <c r="Y241" s="24" t="s">
        <v>29</v>
      </c>
      <c r="Z241" s="24" t="s">
        <v>29</v>
      </c>
      <c r="AA241" s="24" t="s">
        <v>29</v>
      </c>
      <c r="AB241" s="24" t="s">
        <v>29</v>
      </c>
      <c r="AC241" s="24" t="s">
        <v>29</v>
      </c>
      <c r="AD241" s="24" t="s">
        <v>29</v>
      </c>
      <c r="AE241" s="24" t="s">
        <v>29</v>
      </c>
      <c r="AF241" s="24" t="s">
        <v>29</v>
      </c>
      <c r="AG241" s="24" t="s">
        <v>29</v>
      </c>
      <c r="AH241" s="24" t="s">
        <v>29</v>
      </c>
      <c r="AI241" s="24" t="s">
        <v>29</v>
      </c>
      <c r="AJ241" s="24" t="s">
        <v>29</v>
      </c>
      <c r="AK241" s="24" t="s">
        <v>29</v>
      </c>
      <c r="AL241" s="24" t="s">
        <v>29</v>
      </c>
      <c r="AM241" s="24" t="s">
        <v>29</v>
      </c>
      <c r="AN241" s="24" t="s">
        <v>29</v>
      </c>
      <c r="AO241" s="24" t="s">
        <v>29</v>
      </c>
      <c r="AP241" s="24" t="s">
        <v>29</v>
      </c>
      <c r="AQ241" s="24" t="s">
        <v>29</v>
      </c>
      <c r="AR241" s="24" t="s">
        <v>29</v>
      </c>
      <c r="AS241" s="24" t="s">
        <v>29</v>
      </c>
      <c r="AT241" s="24" t="s">
        <v>29</v>
      </c>
      <c r="AU241" s="24" t="s">
        <v>29</v>
      </c>
      <c r="AV241" s="24" t="s">
        <v>29</v>
      </c>
      <c r="AW241" s="24" t="s">
        <v>29</v>
      </c>
      <c r="AX241" s="24" t="s">
        <v>29</v>
      </c>
      <c r="AY241" s="24" t="s">
        <v>29</v>
      </c>
      <c r="AZ241" s="24" t="s">
        <v>29</v>
      </c>
      <c r="BA241" s="24" t="s">
        <v>29</v>
      </c>
      <c r="BB241" s="24" t="s">
        <v>29</v>
      </c>
      <c r="BC241" s="24" t="s">
        <v>29</v>
      </c>
      <c r="BD241" s="24" t="s">
        <v>29</v>
      </c>
      <c r="BE241" s="24" t="s">
        <v>29</v>
      </c>
      <c r="BF241" s="24" t="s">
        <v>29</v>
      </c>
      <c r="BG241" s="24" t="s">
        <v>29</v>
      </c>
      <c r="BH241" s="24" t="s">
        <v>29</v>
      </c>
      <c r="BI241" s="24" t="s">
        <v>29</v>
      </c>
      <c r="BJ241" s="24" t="s">
        <v>29</v>
      </c>
      <c r="BK241" s="24" t="s">
        <v>29</v>
      </c>
      <c r="BL241" s="24" t="s">
        <v>29</v>
      </c>
      <c r="BM241" s="24" t="s">
        <v>29</v>
      </c>
      <c r="BN241" s="24" t="s">
        <v>29</v>
      </c>
      <c r="BO241" s="24" t="s">
        <v>29</v>
      </c>
      <c r="BP241" s="24" t="s">
        <v>29</v>
      </c>
      <c r="BQ241" s="24" t="s">
        <v>29</v>
      </c>
      <c r="BR241" s="24" t="s">
        <v>29</v>
      </c>
      <c r="BS241" s="24" t="s">
        <v>29</v>
      </c>
      <c r="BT241" s="24" t="s">
        <v>29</v>
      </c>
      <c r="BU241" s="24" t="s">
        <v>29</v>
      </c>
      <c r="BV241" s="24" t="s">
        <v>29</v>
      </c>
      <c r="BW241" s="24" t="s">
        <v>29</v>
      </c>
      <c r="BX241" s="24" t="s">
        <v>29</v>
      </c>
      <c r="BY241" s="24" t="s">
        <v>29</v>
      </c>
      <c r="BZ241" s="24" t="s">
        <v>29</v>
      </c>
      <c r="CA241" s="24" t="s">
        <v>29</v>
      </c>
      <c r="CB241" s="24" t="s">
        <v>29</v>
      </c>
    </row>
    <row r="242" spans="2:80" s="1" customFormat="1" ht="13.9" customHeight="1">
      <c r="B242" s="57" t="s">
        <v>29</v>
      </c>
      <c r="C242" s="57" t="s">
        <v>29</v>
      </c>
      <c r="D242" s="57" t="s">
        <v>29</v>
      </c>
      <c r="E242" s="61"/>
      <c r="G242" s="24" t="s">
        <v>29</v>
      </c>
      <c r="H242" s="24" t="s">
        <v>29</v>
      </c>
      <c r="I242" s="24" t="s">
        <v>29</v>
      </c>
      <c r="J242" s="24" t="s">
        <v>29</v>
      </c>
      <c r="K242" s="24" t="s">
        <v>29</v>
      </c>
      <c r="L242" s="24" t="s">
        <v>29</v>
      </c>
      <c r="M242" s="24" t="s">
        <v>29</v>
      </c>
      <c r="N242" s="24" t="s">
        <v>29</v>
      </c>
      <c r="O242" s="24" t="s">
        <v>29</v>
      </c>
      <c r="P242" s="24" t="s">
        <v>29</v>
      </c>
      <c r="Q242" s="24" t="s">
        <v>29</v>
      </c>
      <c r="R242" s="24" t="s">
        <v>29</v>
      </c>
      <c r="S242" s="24" t="s">
        <v>29</v>
      </c>
      <c r="T242" s="24" t="s">
        <v>29</v>
      </c>
      <c r="U242" s="24" t="s">
        <v>29</v>
      </c>
      <c r="V242" s="24" t="s">
        <v>29</v>
      </c>
      <c r="W242" s="24" t="s">
        <v>29</v>
      </c>
      <c r="X242" s="24" t="s">
        <v>29</v>
      </c>
      <c r="Y242" s="24" t="s">
        <v>29</v>
      </c>
      <c r="Z242" s="24" t="s">
        <v>29</v>
      </c>
      <c r="AA242" s="24" t="s">
        <v>29</v>
      </c>
      <c r="AB242" s="24" t="s">
        <v>29</v>
      </c>
      <c r="AC242" s="24" t="s">
        <v>29</v>
      </c>
      <c r="AD242" s="24" t="s">
        <v>29</v>
      </c>
      <c r="AE242" s="24" t="s">
        <v>29</v>
      </c>
      <c r="AF242" s="24" t="s">
        <v>29</v>
      </c>
      <c r="AG242" s="24" t="s">
        <v>29</v>
      </c>
      <c r="AH242" s="24" t="s">
        <v>29</v>
      </c>
      <c r="AI242" s="24" t="s">
        <v>29</v>
      </c>
      <c r="AJ242" s="24" t="s">
        <v>29</v>
      </c>
      <c r="AK242" s="24" t="s">
        <v>29</v>
      </c>
      <c r="AL242" s="24" t="s">
        <v>29</v>
      </c>
      <c r="AM242" s="24" t="s">
        <v>29</v>
      </c>
      <c r="AN242" s="24" t="s">
        <v>29</v>
      </c>
      <c r="AO242" s="24" t="s">
        <v>29</v>
      </c>
      <c r="AP242" s="24" t="s">
        <v>29</v>
      </c>
      <c r="AQ242" s="24" t="s">
        <v>29</v>
      </c>
      <c r="AR242" s="24" t="s">
        <v>29</v>
      </c>
      <c r="AS242" s="24" t="s">
        <v>29</v>
      </c>
      <c r="AT242" s="24" t="s">
        <v>29</v>
      </c>
      <c r="AU242" s="24" t="s">
        <v>29</v>
      </c>
      <c r="AV242" s="24" t="s">
        <v>29</v>
      </c>
      <c r="AW242" s="24" t="s">
        <v>29</v>
      </c>
      <c r="AX242" s="24" t="s">
        <v>29</v>
      </c>
      <c r="AY242" s="24" t="s">
        <v>29</v>
      </c>
      <c r="AZ242" s="24" t="s">
        <v>29</v>
      </c>
      <c r="BA242" s="24" t="s">
        <v>29</v>
      </c>
      <c r="BB242" s="24" t="s">
        <v>29</v>
      </c>
      <c r="BC242" s="24" t="s">
        <v>29</v>
      </c>
      <c r="BD242" s="24" t="s">
        <v>29</v>
      </c>
      <c r="BE242" s="24" t="s">
        <v>29</v>
      </c>
      <c r="BF242" s="24" t="s">
        <v>29</v>
      </c>
      <c r="BG242" s="24" t="s">
        <v>29</v>
      </c>
      <c r="BH242" s="24" t="s">
        <v>29</v>
      </c>
      <c r="BI242" s="24" t="s">
        <v>29</v>
      </c>
      <c r="BJ242" s="24" t="s">
        <v>29</v>
      </c>
      <c r="BK242" s="24" t="s">
        <v>29</v>
      </c>
      <c r="BL242" s="24" t="s">
        <v>29</v>
      </c>
      <c r="BM242" s="24" t="s">
        <v>29</v>
      </c>
      <c r="BN242" s="24" t="s">
        <v>29</v>
      </c>
      <c r="BO242" s="24" t="s">
        <v>29</v>
      </c>
      <c r="BP242" s="24" t="s">
        <v>29</v>
      </c>
      <c r="BQ242" s="24" t="s">
        <v>29</v>
      </c>
      <c r="BR242" s="24" t="s">
        <v>29</v>
      </c>
      <c r="BS242" s="24" t="s">
        <v>29</v>
      </c>
      <c r="BT242" s="24" t="s">
        <v>29</v>
      </c>
      <c r="BU242" s="24" t="s">
        <v>29</v>
      </c>
      <c r="BV242" s="24" t="s">
        <v>29</v>
      </c>
      <c r="BW242" s="24" t="s">
        <v>29</v>
      </c>
      <c r="BX242" s="24" t="s">
        <v>29</v>
      </c>
      <c r="BY242" s="24" t="s">
        <v>29</v>
      </c>
      <c r="BZ242" s="24" t="s">
        <v>29</v>
      </c>
      <c r="CA242" s="24" t="s">
        <v>29</v>
      </c>
      <c r="CB242" s="24" t="s">
        <v>29</v>
      </c>
    </row>
    <row r="243" spans="2:80" s="1" customFormat="1" ht="13.9" customHeight="1">
      <c r="B243" s="57" t="s">
        <v>29</v>
      </c>
      <c r="C243" s="57" t="s">
        <v>29</v>
      </c>
      <c r="D243" s="57" t="s">
        <v>29</v>
      </c>
      <c r="E243" s="61"/>
      <c r="G243" s="24" t="s">
        <v>29</v>
      </c>
      <c r="H243" s="24" t="s">
        <v>29</v>
      </c>
      <c r="I243" s="24" t="s">
        <v>29</v>
      </c>
      <c r="J243" s="24" t="s">
        <v>29</v>
      </c>
      <c r="K243" s="24" t="s">
        <v>29</v>
      </c>
      <c r="L243" s="24" t="s">
        <v>29</v>
      </c>
      <c r="M243" s="24" t="s">
        <v>29</v>
      </c>
      <c r="N243" s="24" t="s">
        <v>29</v>
      </c>
      <c r="O243" s="24" t="s">
        <v>29</v>
      </c>
      <c r="P243" s="24" t="s">
        <v>29</v>
      </c>
      <c r="Q243" s="24" t="s">
        <v>29</v>
      </c>
      <c r="R243" s="24" t="s">
        <v>29</v>
      </c>
      <c r="S243" s="24" t="s">
        <v>29</v>
      </c>
      <c r="T243" s="24" t="s">
        <v>29</v>
      </c>
      <c r="U243" s="24" t="s">
        <v>29</v>
      </c>
      <c r="V243" s="24" t="s">
        <v>29</v>
      </c>
      <c r="W243" s="24" t="s">
        <v>29</v>
      </c>
      <c r="X243" s="24" t="s">
        <v>29</v>
      </c>
      <c r="Y243" s="24" t="s">
        <v>29</v>
      </c>
      <c r="Z243" s="24" t="s">
        <v>29</v>
      </c>
      <c r="AA243" s="24" t="s">
        <v>29</v>
      </c>
      <c r="AB243" s="24" t="s">
        <v>29</v>
      </c>
      <c r="AC243" s="24" t="s">
        <v>29</v>
      </c>
      <c r="AD243" s="24" t="s">
        <v>29</v>
      </c>
      <c r="AE243" s="24" t="s">
        <v>29</v>
      </c>
      <c r="AF243" s="24" t="s">
        <v>29</v>
      </c>
      <c r="AG243" s="24" t="s">
        <v>29</v>
      </c>
      <c r="AH243" s="24" t="s">
        <v>29</v>
      </c>
      <c r="AI243" s="24" t="s">
        <v>29</v>
      </c>
      <c r="AJ243" s="24" t="s">
        <v>29</v>
      </c>
      <c r="AK243" s="24" t="s">
        <v>29</v>
      </c>
      <c r="AL243" s="24" t="s">
        <v>29</v>
      </c>
      <c r="AM243" s="24" t="s">
        <v>29</v>
      </c>
      <c r="AN243" s="24" t="s">
        <v>29</v>
      </c>
      <c r="AO243" s="24" t="s">
        <v>29</v>
      </c>
      <c r="AP243" s="24" t="s">
        <v>29</v>
      </c>
      <c r="AQ243" s="24" t="s">
        <v>29</v>
      </c>
      <c r="AR243" s="24" t="s">
        <v>29</v>
      </c>
      <c r="AS243" s="24" t="s">
        <v>29</v>
      </c>
      <c r="AT243" s="24" t="s">
        <v>29</v>
      </c>
      <c r="AU243" s="24" t="s">
        <v>29</v>
      </c>
      <c r="AV243" s="24" t="s">
        <v>29</v>
      </c>
      <c r="AW243" s="24" t="s">
        <v>29</v>
      </c>
      <c r="AX243" s="24" t="s">
        <v>29</v>
      </c>
      <c r="AY243" s="24" t="s">
        <v>29</v>
      </c>
      <c r="AZ243" s="24" t="s">
        <v>29</v>
      </c>
      <c r="BA243" s="24" t="s">
        <v>29</v>
      </c>
      <c r="BB243" s="24" t="s">
        <v>29</v>
      </c>
      <c r="BC243" s="24" t="s">
        <v>29</v>
      </c>
      <c r="BD243" s="24" t="s">
        <v>29</v>
      </c>
      <c r="BE243" s="24" t="s">
        <v>29</v>
      </c>
      <c r="BF243" s="24" t="s">
        <v>29</v>
      </c>
      <c r="BG243" s="24" t="s">
        <v>29</v>
      </c>
      <c r="BH243" s="24" t="s">
        <v>29</v>
      </c>
      <c r="BI243" s="24" t="s">
        <v>29</v>
      </c>
      <c r="BJ243" s="24" t="s">
        <v>29</v>
      </c>
      <c r="BK243" s="24" t="s">
        <v>29</v>
      </c>
      <c r="BL243" s="24" t="s">
        <v>29</v>
      </c>
      <c r="BM243" s="24" t="s">
        <v>29</v>
      </c>
      <c r="BN243" s="24" t="s">
        <v>29</v>
      </c>
      <c r="BO243" s="24" t="s">
        <v>29</v>
      </c>
      <c r="BP243" s="24" t="s">
        <v>29</v>
      </c>
      <c r="BQ243" s="24" t="s">
        <v>29</v>
      </c>
      <c r="BR243" s="24" t="s">
        <v>29</v>
      </c>
      <c r="BS243" s="24" t="s">
        <v>29</v>
      </c>
      <c r="BT243" s="24" t="s">
        <v>29</v>
      </c>
      <c r="BU243" s="24" t="s">
        <v>29</v>
      </c>
      <c r="BV243" s="24" t="s">
        <v>29</v>
      </c>
      <c r="BW243" s="24" t="s">
        <v>29</v>
      </c>
      <c r="BX243" s="24" t="s">
        <v>29</v>
      </c>
      <c r="BY243" s="24" t="s">
        <v>29</v>
      </c>
      <c r="BZ243" s="24" t="s">
        <v>29</v>
      </c>
      <c r="CA243" s="24" t="s">
        <v>29</v>
      </c>
      <c r="CB243" s="24" t="s">
        <v>29</v>
      </c>
    </row>
    <row r="244" spans="2:80" s="1" customFormat="1" ht="13.9" customHeight="1">
      <c r="B244" s="57" t="s">
        <v>29</v>
      </c>
      <c r="C244" s="57" t="s">
        <v>29</v>
      </c>
      <c r="D244" s="57" t="s">
        <v>29</v>
      </c>
      <c r="E244" s="61"/>
      <c r="G244" s="24" t="s">
        <v>29</v>
      </c>
      <c r="H244" s="24" t="s">
        <v>29</v>
      </c>
      <c r="I244" s="24" t="s">
        <v>29</v>
      </c>
      <c r="J244" s="24" t="s">
        <v>29</v>
      </c>
      <c r="K244" s="24" t="s">
        <v>29</v>
      </c>
      <c r="L244" s="24" t="s">
        <v>29</v>
      </c>
      <c r="M244" s="24" t="s">
        <v>29</v>
      </c>
      <c r="N244" s="24" t="s">
        <v>29</v>
      </c>
      <c r="O244" s="24" t="s">
        <v>29</v>
      </c>
      <c r="P244" s="24" t="s">
        <v>29</v>
      </c>
      <c r="Q244" s="24" t="s">
        <v>29</v>
      </c>
      <c r="R244" s="24" t="s">
        <v>29</v>
      </c>
      <c r="S244" s="24" t="s">
        <v>29</v>
      </c>
      <c r="T244" s="24" t="s">
        <v>29</v>
      </c>
      <c r="U244" s="24" t="s">
        <v>29</v>
      </c>
      <c r="V244" s="24" t="s">
        <v>29</v>
      </c>
      <c r="W244" s="24" t="s">
        <v>29</v>
      </c>
      <c r="X244" s="24" t="s">
        <v>29</v>
      </c>
      <c r="Y244" s="24" t="s">
        <v>29</v>
      </c>
      <c r="Z244" s="24" t="s">
        <v>29</v>
      </c>
      <c r="AA244" s="24" t="s">
        <v>29</v>
      </c>
      <c r="AB244" s="24" t="s">
        <v>29</v>
      </c>
      <c r="AC244" s="24" t="s">
        <v>29</v>
      </c>
      <c r="AD244" s="24" t="s">
        <v>29</v>
      </c>
      <c r="AE244" s="24" t="s">
        <v>29</v>
      </c>
      <c r="AF244" s="24" t="s">
        <v>29</v>
      </c>
      <c r="AG244" s="24" t="s">
        <v>29</v>
      </c>
      <c r="AH244" s="24" t="s">
        <v>29</v>
      </c>
      <c r="AI244" s="24" t="s">
        <v>29</v>
      </c>
      <c r="AJ244" s="24" t="s">
        <v>29</v>
      </c>
      <c r="AK244" s="24" t="s">
        <v>29</v>
      </c>
      <c r="AL244" s="24" t="s">
        <v>29</v>
      </c>
      <c r="AM244" s="24" t="s">
        <v>29</v>
      </c>
      <c r="AN244" s="24" t="s">
        <v>29</v>
      </c>
      <c r="AO244" s="24" t="s">
        <v>29</v>
      </c>
      <c r="AP244" s="24" t="s">
        <v>29</v>
      </c>
      <c r="AQ244" s="24" t="s">
        <v>29</v>
      </c>
      <c r="AR244" s="24" t="s">
        <v>29</v>
      </c>
      <c r="AS244" s="24" t="s">
        <v>29</v>
      </c>
      <c r="AT244" s="24" t="s">
        <v>29</v>
      </c>
      <c r="AU244" s="24" t="s">
        <v>29</v>
      </c>
      <c r="AV244" s="24" t="s">
        <v>29</v>
      </c>
      <c r="AW244" s="24" t="s">
        <v>29</v>
      </c>
      <c r="AX244" s="24" t="s">
        <v>29</v>
      </c>
      <c r="AY244" s="24" t="s">
        <v>29</v>
      </c>
      <c r="AZ244" s="24" t="s">
        <v>29</v>
      </c>
      <c r="BA244" s="24" t="s">
        <v>29</v>
      </c>
      <c r="BB244" s="24" t="s">
        <v>29</v>
      </c>
      <c r="BC244" s="24" t="s">
        <v>29</v>
      </c>
      <c r="BD244" s="24" t="s">
        <v>29</v>
      </c>
      <c r="BE244" s="24" t="s">
        <v>29</v>
      </c>
      <c r="BF244" s="24" t="s">
        <v>29</v>
      </c>
      <c r="BG244" s="24" t="s">
        <v>29</v>
      </c>
      <c r="BH244" s="24" t="s">
        <v>29</v>
      </c>
      <c r="BI244" s="24" t="s">
        <v>29</v>
      </c>
      <c r="BJ244" s="24" t="s">
        <v>29</v>
      </c>
      <c r="BK244" s="24" t="s">
        <v>29</v>
      </c>
      <c r="BL244" s="24" t="s">
        <v>29</v>
      </c>
      <c r="BM244" s="24" t="s">
        <v>29</v>
      </c>
      <c r="BN244" s="24" t="s">
        <v>29</v>
      </c>
      <c r="BO244" s="24" t="s">
        <v>29</v>
      </c>
      <c r="BP244" s="24" t="s">
        <v>29</v>
      </c>
      <c r="BQ244" s="24" t="s">
        <v>29</v>
      </c>
      <c r="BR244" s="24" t="s">
        <v>29</v>
      </c>
      <c r="BS244" s="24" t="s">
        <v>29</v>
      </c>
      <c r="BT244" s="24" t="s">
        <v>29</v>
      </c>
      <c r="BU244" s="24" t="s">
        <v>29</v>
      </c>
      <c r="BV244" s="24" t="s">
        <v>29</v>
      </c>
      <c r="BW244" s="24" t="s">
        <v>29</v>
      </c>
      <c r="BX244" s="24" t="s">
        <v>29</v>
      </c>
      <c r="BY244" s="24" t="s">
        <v>29</v>
      </c>
      <c r="BZ244" s="24" t="s">
        <v>29</v>
      </c>
      <c r="CA244" s="24" t="s">
        <v>29</v>
      </c>
      <c r="CB244" s="24" t="s">
        <v>29</v>
      </c>
    </row>
    <row r="245" spans="2:80" s="1" customFormat="1" ht="13.9" customHeight="1">
      <c r="B245" s="57" t="s">
        <v>29</v>
      </c>
      <c r="C245" s="57" t="s">
        <v>29</v>
      </c>
      <c r="D245" s="57" t="s">
        <v>29</v>
      </c>
      <c r="E245" s="61"/>
      <c r="G245" s="24" t="s">
        <v>29</v>
      </c>
      <c r="H245" s="24" t="s">
        <v>29</v>
      </c>
      <c r="I245" s="24" t="s">
        <v>29</v>
      </c>
      <c r="J245" s="24" t="s">
        <v>29</v>
      </c>
      <c r="K245" s="24" t="s">
        <v>29</v>
      </c>
      <c r="L245" s="24" t="s">
        <v>29</v>
      </c>
      <c r="M245" s="24" t="s">
        <v>29</v>
      </c>
      <c r="N245" s="24" t="s">
        <v>29</v>
      </c>
      <c r="O245" s="24" t="s">
        <v>29</v>
      </c>
      <c r="P245" s="24" t="s">
        <v>29</v>
      </c>
      <c r="Q245" s="24" t="s">
        <v>29</v>
      </c>
      <c r="R245" s="24" t="s">
        <v>29</v>
      </c>
      <c r="S245" s="24" t="s">
        <v>29</v>
      </c>
      <c r="T245" s="24" t="s">
        <v>29</v>
      </c>
      <c r="U245" s="24" t="s">
        <v>29</v>
      </c>
      <c r="V245" s="24" t="s">
        <v>29</v>
      </c>
      <c r="W245" s="24" t="s">
        <v>29</v>
      </c>
      <c r="X245" s="24" t="s">
        <v>29</v>
      </c>
      <c r="Y245" s="24" t="s">
        <v>29</v>
      </c>
      <c r="Z245" s="24" t="s">
        <v>29</v>
      </c>
      <c r="AA245" s="24" t="s">
        <v>29</v>
      </c>
      <c r="AB245" s="24" t="s">
        <v>29</v>
      </c>
      <c r="AC245" s="24" t="s">
        <v>29</v>
      </c>
      <c r="AD245" s="24" t="s">
        <v>29</v>
      </c>
      <c r="AE245" s="24" t="s">
        <v>29</v>
      </c>
      <c r="AF245" s="24" t="s">
        <v>29</v>
      </c>
      <c r="AG245" s="24" t="s">
        <v>29</v>
      </c>
      <c r="AH245" s="24" t="s">
        <v>29</v>
      </c>
      <c r="AI245" s="24" t="s">
        <v>29</v>
      </c>
      <c r="AJ245" s="24" t="s">
        <v>29</v>
      </c>
      <c r="AK245" s="24" t="s">
        <v>29</v>
      </c>
      <c r="AL245" s="24" t="s">
        <v>29</v>
      </c>
      <c r="AM245" s="24" t="s">
        <v>29</v>
      </c>
      <c r="AN245" s="24" t="s">
        <v>29</v>
      </c>
      <c r="AO245" s="24" t="s">
        <v>29</v>
      </c>
      <c r="AP245" s="24" t="s">
        <v>29</v>
      </c>
      <c r="AQ245" s="24" t="s">
        <v>29</v>
      </c>
      <c r="AR245" s="24" t="s">
        <v>29</v>
      </c>
      <c r="AS245" s="24" t="s">
        <v>29</v>
      </c>
      <c r="AT245" s="24" t="s">
        <v>29</v>
      </c>
      <c r="AU245" s="24" t="s">
        <v>29</v>
      </c>
      <c r="AV245" s="24" t="s">
        <v>29</v>
      </c>
      <c r="AW245" s="24" t="s">
        <v>29</v>
      </c>
      <c r="AX245" s="24" t="s">
        <v>29</v>
      </c>
      <c r="AY245" s="24" t="s">
        <v>29</v>
      </c>
      <c r="AZ245" s="24" t="s">
        <v>29</v>
      </c>
      <c r="BA245" s="24" t="s">
        <v>29</v>
      </c>
      <c r="BB245" s="24" t="s">
        <v>29</v>
      </c>
      <c r="BC245" s="24" t="s">
        <v>29</v>
      </c>
      <c r="BD245" s="24" t="s">
        <v>29</v>
      </c>
      <c r="BE245" s="24" t="s">
        <v>29</v>
      </c>
      <c r="BF245" s="24" t="s">
        <v>29</v>
      </c>
      <c r="BG245" s="24" t="s">
        <v>29</v>
      </c>
      <c r="BH245" s="24" t="s">
        <v>29</v>
      </c>
      <c r="BI245" s="24" t="s">
        <v>29</v>
      </c>
      <c r="BJ245" s="24" t="s">
        <v>29</v>
      </c>
      <c r="BK245" s="24" t="s">
        <v>29</v>
      </c>
      <c r="BL245" s="24" t="s">
        <v>29</v>
      </c>
      <c r="BM245" s="24" t="s">
        <v>29</v>
      </c>
      <c r="BN245" s="24" t="s">
        <v>29</v>
      </c>
      <c r="BO245" s="24" t="s">
        <v>29</v>
      </c>
      <c r="BP245" s="24" t="s">
        <v>29</v>
      </c>
      <c r="BQ245" s="24" t="s">
        <v>29</v>
      </c>
      <c r="BR245" s="24" t="s">
        <v>29</v>
      </c>
      <c r="BS245" s="24" t="s">
        <v>29</v>
      </c>
      <c r="BT245" s="24" t="s">
        <v>29</v>
      </c>
      <c r="BU245" s="24" t="s">
        <v>29</v>
      </c>
      <c r="BV245" s="24" t="s">
        <v>29</v>
      </c>
      <c r="BW245" s="24" t="s">
        <v>29</v>
      </c>
      <c r="BX245" s="24" t="s">
        <v>29</v>
      </c>
      <c r="BY245" s="24" t="s">
        <v>29</v>
      </c>
      <c r="BZ245" s="24" t="s">
        <v>29</v>
      </c>
      <c r="CA245" s="24" t="s">
        <v>29</v>
      </c>
      <c r="CB245" s="24" t="s">
        <v>29</v>
      </c>
    </row>
    <row r="246" spans="2:80" s="1" customFormat="1" ht="13.9" customHeight="1">
      <c r="B246" s="57" t="s">
        <v>29</v>
      </c>
      <c r="C246" s="57" t="s">
        <v>29</v>
      </c>
      <c r="D246" s="57" t="s">
        <v>29</v>
      </c>
      <c r="E246" s="61"/>
      <c r="G246" s="24" t="s">
        <v>29</v>
      </c>
      <c r="H246" s="24" t="s">
        <v>29</v>
      </c>
      <c r="I246" s="24" t="s">
        <v>29</v>
      </c>
      <c r="J246" s="24" t="s">
        <v>29</v>
      </c>
      <c r="K246" s="24" t="s">
        <v>29</v>
      </c>
      <c r="L246" s="24" t="s">
        <v>29</v>
      </c>
      <c r="M246" s="24" t="s">
        <v>29</v>
      </c>
      <c r="N246" s="24" t="s">
        <v>29</v>
      </c>
      <c r="O246" s="24" t="s">
        <v>29</v>
      </c>
      <c r="P246" s="24" t="s">
        <v>29</v>
      </c>
      <c r="Q246" s="24" t="s">
        <v>29</v>
      </c>
      <c r="R246" s="24" t="s">
        <v>29</v>
      </c>
      <c r="S246" s="24" t="s">
        <v>29</v>
      </c>
      <c r="T246" s="24" t="s">
        <v>29</v>
      </c>
      <c r="U246" s="24" t="s">
        <v>29</v>
      </c>
      <c r="V246" s="24" t="s">
        <v>29</v>
      </c>
      <c r="W246" s="24" t="s">
        <v>29</v>
      </c>
      <c r="X246" s="24" t="s">
        <v>29</v>
      </c>
      <c r="Y246" s="24" t="s">
        <v>29</v>
      </c>
      <c r="Z246" s="24" t="s">
        <v>29</v>
      </c>
      <c r="AA246" s="24" t="s">
        <v>29</v>
      </c>
      <c r="AB246" s="24" t="s">
        <v>29</v>
      </c>
      <c r="AC246" s="24" t="s">
        <v>29</v>
      </c>
      <c r="AD246" s="24" t="s">
        <v>29</v>
      </c>
      <c r="AE246" s="24" t="s">
        <v>29</v>
      </c>
      <c r="AF246" s="24" t="s">
        <v>29</v>
      </c>
      <c r="AG246" s="24" t="s">
        <v>29</v>
      </c>
      <c r="AH246" s="24" t="s">
        <v>29</v>
      </c>
      <c r="AI246" s="24" t="s">
        <v>29</v>
      </c>
      <c r="AJ246" s="24" t="s">
        <v>29</v>
      </c>
      <c r="AK246" s="24" t="s">
        <v>29</v>
      </c>
      <c r="AL246" s="24" t="s">
        <v>29</v>
      </c>
      <c r="AM246" s="24" t="s">
        <v>29</v>
      </c>
      <c r="AN246" s="24" t="s">
        <v>29</v>
      </c>
      <c r="AO246" s="24" t="s">
        <v>29</v>
      </c>
      <c r="AP246" s="24" t="s">
        <v>29</v>
      </c>
      <c r="AQ246" s="24" t="s">
        <v>29</v>
      </c>
      <c r="AR246" s="24" t="s">
        <v>29</v>
      </c>
      <c r="AS246" s="24" t="s">
        <v>29</v>
      </c>
      <c r="AT246" s="24" t="s">
        <v>29</v>
      </c>
      <c r="AU246" s="24" t="s">
        <v>29</v>
      </c>
      <c r="AV246" s="24" t="s">
        <v>29</v>
      </c>
      <c r="AW246" s="24" t="s">
        <v>29</v>
      </c>
      <c r="AX246" s="24" t="s">
        <v>29</v>
      </c>
      <c r="AY246" s="24" t="s">
        <v>29</v>
      </c>
      <c r="AZ246" s="24" t="s">
        <v>29</v>
      </c>
      <c r="BA246" s="24" t="s">
        <v>29</v>
      </c>
      <c r="BB246" s="24" t="s">
        <v>29</v>
      </c>
      <c r="BC246" s="24" t="s">
        <v>29</v>
      </c>
      <c r="BD246" s="24" t="s">
        <v>29</v>
      </c>
      <c r="BE246" s="24" t="s">
        <v>29</v>
      </c>
      <c r="BF246" s="24" t="s">
        <v>29</v>
      </c>
      <c r="BG246" s="24" t="s">
        <v>29</v>
      </c>
      <c r="BH246" s="24" t="s">
        <v>29</v>
      </c>
      <c r="BI246" s="24" t="s">
        <v>29</v>
      </c>
      <c r="BJ246" s="24" t="s">
        <v>29</v>
      </c>
      <c r="BK246" s="24" t="s">
        <v>29</v>
      </c>
      <c r="BL246" s="24" t="s">
        <v>29</v>
      </c>
      <c r="BM246" s="24" t="s">
        <v>29</v>
      </c>
      <c r="BN246" s="24" t="s">
        <v>29</v>
      </c>
      <c r="BO246" s="24" t="s">
        <v>29</v>
      </c>
      <c r="BP246" s="24" t="s">
        <v>29</v>
      </c>
      <c r="BQ246" s="24" t="s">
        <v>29</v>
      </c>
      <c r="BR246" s="24" t="s">
        <v>29</v>
      </c>
      <c r="BS246" s="24" t="s">
        <v>29</v>
      </c>
      <c r="BT246" s="24" t="s">
        <v>29</v>
      </c>
      <c r="BU246" s="24" t="s">
        <v>29</v>
      </c>
      <c r="BV246" s="24" t="s">
        <v>29</v>
      </c>
      <c r="BW246" s="24" t="s">
        <v>29</v>
      </c>
      <c r="BX246" s="24" t="s">
        <v>29</v>
      </c>
      <c r="BY246" s="24" t="s">
        <v>29</v>
      </c>
      <c r="BZ246" s="24" t="s">
        <v>29</v>
      </c>
      <c r="CA246" s="24" t="s">
        <v>29</v>
      </c>
      <c r="CB246" s="24" t="s">
        <v>29</v>
      </c>
    </row>
    <row r="247" spans="2:80" s="1" customFormat="1" ht="13.9" customHeight="1">
      <c r="B247" s="57" t="s">
        <v>29</v>
      </c>
      <c r="C247" s="57" t="s">
        <v>29</v>
      </c>
      <c r="D247" s="57" t="s">
        <v>29</v>
      </c>
      <c r="E247" s="61"/>
      <c r="G247" s="24" t="s">
        <v>29</v>
      </c>
      <c r="H247" s="24" t="s">
        <v>29</v>
      </c>
      <c r="I247" s="24" t="s">
        <v>29</v>
      </c>
      <c r="J247" s="24" t="s">
        <v>29</v>
      </c>
      <c r="K247" s="24" t="s">
        <v>29</v>
      </c>
      <c r="L247" s="24" t="s">
        <v>29</v>
      </c>
      <c r="M247" s="24" t="s">
        <v>29</v>
      </c>
      <c r="N247" s="24" t="s">
        <v>29</v>
      </c>
      <c r="O247" s="24" t="s">
        <v>29</v>
      </c>
      <c r="P247" s="24" t="s">
        <v>29</v>
      </c>
      <c r="Q247" s="24" t="s">
        <v>29</v>
      </c>
      <c r="R247" s="24" t="s">
        <v>29</v>
      </c>
      <c r="S247" s="24" t="s">
        <v>29</v>
      </c>
      <c r="T247" s="24" t="s">
        <v>29</v>
      </c>
      <c r="U247" s="24" t="s">
        <v>29</v>
      </c>
      <c r="V247" s="24" t="s">
        <v>29</v>
      </c>
      <c r="W247" s="24" t="s">
        <v>29</v>
      </c>
      <c r="X247" s="24" t="s">
        <v>29</v>
      </c>
      <c r="Y247" s="24" t="s">
        <v>29</v>
      </c>
      <c r="Z247" s="24" t="s">
        <v>29</v>
      </c>
      <c r="AA247" s="24" t="s">
        <v>29</v>
      </c>
      <c r="AB247" s="24" t="s">
        <v>29</v>
      </c>
      <c r="AC247" s="24" t="s">
        <v>29</v>
      </c>
      <c r="AD247" s="24" t="s">
        <v>29</v>
      </c>
      <c r="AE247" s="24" t="s">
        <v>29</v>
      </c>
      <c r="AF247" s="24" t="s">
        <v>29</v>
      </c>
      <c r="AG247" s="24" t="s">
        <v>29</v>
      </c>
      <c r="AH247" s="24" t="s">
        <v>29</v>
      </c>
      <c r="AI247" s="24" t="s">
        <v>29</v>
      </c>
      <c r="AJ247" s="24" t="s">
        <v>29</v>
      </c>
      <c r="AK247" s="24" t="s">
        <v>29</v>
      </c>
      <c r="AL247" s="24" t="s">
        <v>29</v>
      </c>
      <c r="AM247" s="24" t="s">
        <v>29</v>
      </c>
      <c r="AN247" s="24" t="s">
        <v>29</v>
      </c>
      <c r="AO247" s="24" t="s">
        <v>29</v>
      </c>
      <c r="AP247" s="24" t="s">
        <v>29</v>
      </c>
      <c r="AQ247" s="24" t="s">
        <v>29</v>
      </c>
      <c r="AR247" s="24" t="s">
        <v>29</v>
      </c>
      <c r="AS247" s="24" t="s">
        <v>29</v>
      </c>
      <c r="AT247" s="24" t="s">
        <v>29</v>
      </c>
      <c r="AU247" s="24" t="s">
        <v>29</v>
      </c>
      <c r="AV247" s="24" t="s">
        <v>29</v>
      </c>
      <c r="AW247" s="24" t="s">
        <v>29</v>
      </c>
      <c r="AX247" s="24" t="s">
        <v>29</v>
      </c>
      <c r="AY247" s="24" t="s">
        <v>29</v>
      </c>
      <c r="AZ247" s="24" t="s">
        <v>29</v>
      </c>
      <c r="BA247" s="24" t="s">
        <v>29</v>
      </c>
      <c r="BB247" s="24" t="s">
        <v>29</v>
      </c>
      <c r="BC247" s="24" t="s">
        <v>29</v>
      </c>
      <c r="BD247" s="24" t="s">
        <v>29</v>
      </c>
      <c r="BE247" s="24" t="s">
        <v>29</v>
      </c>
      <c r="BF247" s="24" t="s">
        <v>29</v>
      </c>
      <c r="BG247" s="24" t="s">
        <v>29</v>
      </c>
      <c r="BH247" s="24" t="s">
        <v>29</v>
      </c>
      <c r="BI247" s="24" t="s">
        <v>29</v>
      </c>
      <c r="BJ247" s="24" t="s">
        <v>29</v>
      </c>
      <c r="BK247" s="24" t="s">
        <v>29</v>
      </c>
      <c r="BL247" s="24" t="s">
        <v>29</v>
      </c>
      <c r="BM247" s="24" t="s">
        <v>29</v>
      </c>
      <c r="BN247" s="24" t="s">
        <v>29</v>
      </c>
      <c r="BO247" s="24" t="s">
        <v>29</v>
      </c>
      <c r="BP247" s="24" t="s">
        <v>29</v>
      </c>
      <c r="BQ247" s="24" t="s">
        <v>29</v>
      </c>
      <c r="BR247" s="24" t="s">
        <v>29</v>
      </c>
      <c r="BS247" s="24" t="s">
        <v>29</v>
      </c>
      <c r="BT247" s="24" t="s">
        <v>29</v>
      </c>
      <c r="BU247" s="24" t="s">
        <v>29</v>
      </c>
      <c r="BV247" s="24" t="s">
        <v>29</v>
      </c>
      <c r="BW247" s="24" t="s">
        <v>29</v>
      </c>
      <c r="BX247" s="24" t="s">
        <v>29</v>
      </c>
      <c r="BY247" s="24" t="s">
        <v>29</v>
      </c>
      <c r="BZ247" s="24" t="s">
        <v>29</v>
      </c>
      <c r="CA247" s="24" t="s">
        <v>29</v>
      </c>
      <c r="CB247" s="24" t="s">
        <v>29</v>
      </c>
    </row>
    <row r="248" spans="2:80" s="1" customFormat="1" ht="13.9" customHeight="1">
      <c r="B248" s="57" t="s">
        <v>29</v>
      </c>
      <c r="C248" s="57" t="s">
        <v>29</v>
      </c>
      <c r="D248" s="57" t="s">
        <v>29</v>
      </c>
      <c r="E248" s="61"/>
      <c r="G248" s="24" t="s">
        <v>29</v>
      </c>
      <c r="H248" s="24" t="s">
        <v>29</v>
      </c>
      <c r="I248" s="24" t="s">
        <v>29</v>
      </c>
      <c r="J248" s="24" t="s">
        <v>29</v>
      </c>
      <c r="K248" s="24" t="s">
        <v>29</v>
      </c>
      <c r="L248" s="24" t="s">
        <v>29</v>
      </c>
      <c r="M248" s="24" t="s">
        <v>29</v>
      </c>
      <c r="N248" s="24" t="s">
        <v>29</v>
      </c>
      <c r="O248" s="24" t="s">
        <v>29</v>
      </c>
      <c r="P248" s="24" t="s">
        <v>29</v>
      </c>
      <c r="Q248" s="24" t="s">
        <v>29</v>
      </c>
      <c r="R248" s="24" t="s">
        <v>29</v>
      </c>
      <c r="S248" s="24" t="s">
        <v>29</v>
      </c>
      <c r="T248" s="24" t="s">
        <v>29</v>
      </c>
      <c r="U248" s="24" t="s">
        <v>29</v>
      </c>
      <c r="V248" s="24" t="s">
        <v>29</v>
      </c>
      <c r="W248" s="24" t="s">
        <v>29</v>
      </c>
      <c r="X248" s="24" t="s">
        <v>29</v>
      </c>
      <c r="Y248" s="24" t="s">
        <v>29</v>
      </c>
      <c r="Z248" s="24" t="s">
        <v>29</v>
      </c>
      <c r="AA248" s="24" t="s">
        <v>29</v>
      </c>
      <c r="AB248" s="24" t="s">
        <v>29</v>
      </c>
      <c r="AC248" s="24" t="s">
        <v>29</v>
      </c>
      <c r="AD248" s="24" t="s">
        <v>29</v>
      </c>
      <c r="AE248" s="24" t="s">
        <v>29</v>
      </c>
      <c r="AF248" s="24" t="s">
        <v>29</v>
      </c>
      <c r="AG248" s="24" t="s">
        <v>29</v>
      </c>
      <c r="AH248" s="24" t="s">
        <v>29</v>
      </c>
      <c r="AI248" s="24" t="s">
        <v>29</v>
      </c>
      <c r="AJ248" s="24" t="s">
        <v>29</v>
      </c>
      <c r="AK248" s="24" t="s">
        <v>29</v>
      </c>
      <c r="AL248" s="24" t="s">
        <v>29</v>
      </c>
      <c r="AM248" s="24" t="s">
        <v>29</v>
      </c>
      <c r="AN248" s="24" t="s">
        <v>29</v>
      </c>
      <c r="AO248" s="24" t="s">
        <v>29</v>
      </c>
      <c r="AP248" s="24" t="s">
        <v>29</v>
      </c>
      <c r="AQ248" s="24" t="s">
        <v>29</v>
      </c>
      <c r="AR248" s="24" t="s">
        <v>29</v>
      </c>
      <c r="AS248" s="24" t="s">
        <v>29</v>
      </c>
      <c r="AT248" s="24" t="s">
        <v>29</v>
      </c>
      <c r="AU248" s="24" t="s">
        <v>29</v>
      </c>
      <c r="AV248" s="24" t="s">
        <v>29</v>
      </c>
      <c r="AW248" s="24" t="s">
        <v>29</v>
      </c>
      <c r="AX248" s="24" t="s">
        <v>29</v>
      </c>
      <c r="AY248" s="24" t="s">
        <v>29</v>
      </c>
      <c r="AZ248" s="24" t="s">
        <v>29</v>
      </c>
      <c r="BA248" s="24" t="s">
        <v>29</v>
      </c>
      <c r="BB248" s="24" t="s">
        <v>29</v>
      </c>
      <c r="BC248" s="24" t="s">
        <v>29</v>
      </c>
      <c r="BD248" s="24" t="s">
        <v>29</v>
      </c>
      <c r="BE248" s="24" t="s">
        <v>29</v>
      </c>
      <c r="BF248" s="24" t="s">
        <v>29</v>
      </c>
      <c r="BG248" s="24" t="s">
        <v>29</v>
      </c>
      <c r="BH248" s="24" t="s">
        <v>29</v>
      </c>
      <c r="BI248" s="24" t="s">
        <v>29</v>
      </c>
      <c r="BJ248" s="24" t="s">
        <v>29</v>
      </c>
      <c r="BK248" s="24" t="s">
        <v>29</v>
      </c>
      <c r="BL248" s="24" t="s">
        <v>29</v>
      </c>
      <c r="BM248" s="24" t="s">
        <v>29</v>
      </c>
      <c r="BN248" s="24" t="s">
        <v>29</v>
      </c>
      <c r="BO248" s="24" t="s">
        <v>29</v>
      </c>
      <c r="BP248" s="24" t="s">
        <v>29</v>
      </c>
      <c r="BQ248" s="24" t="s">
        <v>29</v>
      </c>
      <c r="BR248" s="24" t="s">
        <v>29</v>
      </c>
      <c r="BS248" s="24" t="s">
        <v>29</v>
      </c>
      <c r="BT248" s="24" t="s">
        <v>29</v>
      </c>
      <c r="BU248" s="24" t="s">
        <v>29</v>
      </c>
      <c r="BV248" s="24" t="s">
        <v>29</v>
      </c>
      <c r="BW248" s="24" t="s">
        <v>29</v>
      </c>
      <c r="BX248" s="24" t="s">
        <v>29</v>
      </c>
      <c r="BY248" s="24" t="s">
        <v>29</v>
      </c>
      <c r="BZ248" s="24" t="s">
        <v>29</v>
      </c>
      <c r="CA248" s="24" t="s">
        <v>29</v>
      </c>
      <c r="CB248" s="24" t="s">
        <v>29</v>
      </c>
    </row>
    <row r="249" spans="2:80" s="1" customFormat="1" ht="13.9" customHeight="1">
      <c r="B249" s="57" t="s">
        <v>29</v>
      </c>
      <c r="C249" s="57" t="s">
        <v>29</v>
      </c>
      <c r="D249" s="57" t="s">
        <v>29</v>
      </c>
      <c r="E249" s="61"/>
      <c r="G249" s="24" t="s">
        <v>29</v>
      </c>
      <c r="H249" s="24" t="s">
        <v>29</v>
      </c>
      <c r="I249" s="24" t="s">
        <v>29</v>
      </c>
      <c r="J249" s="24" t="s">
        <v>29</v>
      </c>
      <c r="K249" s="24" t="s">
        <v>29</v>
      </c>
      <c r="L249" s="24" t="s">
        <v>29</v>
      </c>
      <c r="M249" s="24" t="s">
        <v>29</v>
      </c>
      <c r="N249" s="24" t="s">
        <v>29</v>
      </c>
      <c r="O249" s="24" t="s">
        <v>29</v>
      </c>
      <c r="P249" s="24" t="s">
        <v>29</v>
      </c>
      <c r="Q249" s="24" t="s">
        <v>29</v>
      </c>
      <c r="R249" s="24" t="s">
        <v>29</v>
      </c>
      <c r="S249" s="24" t="s">
        <v>29</v>
      </c>
      <c r="T249" s="24" t="s">
        <v>29</v>
      </c>
      <c r="U249" s="24" t="s">
        <v>29</v>
      </c>
      <c r="V249" s="24" t="s">
        <v>29</v>
      </c>
      <c r="W249" s="24" t="s">
        <v>29</v>
      </c>
      <c r="X249" s="24" t="s">
        <v>29</v>
      </c>
      <c r="Y249" s="24" t="s">
        <v>29</v>
      </c>
      <c r="Z249" s="24" t="s">
        <v>29</v>
      </c>
      <c r="AA249" s="24" t="s">
        <v>29</v>
      </c>
      <c r="AB249" s="24" t="s">
        <v>29</v>
      </c>
      <c r="AC249" s="24" t="s">
        <v>29</v>
      </c>
      <c r="AD249" s="24" t="s">
        <v>29</v>
      </c>
      <c r="AE249" s="24" t="s">
        <v>29</v>
      </c>
      <c r="AF249" s="24" t="s">
        <v>29</v>
      </c>
      <c r="AG249" s="24" t="s">
        <v>29</v>
      </c>
      <c r="AH249" s="24" t="s">
        <v>29</v>
      </c>
      <c r="AI249" s="24" t="s">
        <v>29</v>
      </c>
      <c r="AJ249" s="24" t="s">
        <v>29</v>
      </c>
      <c r="AK249" s="24" t="s">
        <v>29</v>
      </c>
      <c r="AL249" s="24" t="s">
        <v>29</v>
      </c>
      <c r="AM249" s="24" t="s">
        <v>29</v>
      </c>
      <c r="AN249" s="24" t="s">
        <v>29</v>
      </c>
      <c r="AO249" s="24" t="s">
        <v>29</v>
      </c>
      <c r="AP249" s="24" t="s">
        <v>29</v>
      </c>
      <c r="AQ249" s="24" t="s">
        <v>29</v>
      </c>
      <c r="AR249" s="24" t="s">
        <v>29</v>
      </c>
      <c r="AS249" s="24" t="s">
        <v>29</v>
      </c>
      <c r="AT249" s="24" t="s">
        <v>29</v>
      </c>
      <c r="AU249" s="24" t="s">
        <v>29</v>
      </c>
      <c r="AV249" s="24" t="s">
        <v>29</v>
      </c>
      <c r="AW249" s="24" t="s">
        <v>29</v>
      </c>
      <c r="AX249" s="24" t="s">
        <v>29</v>
      </c>
      <c r="AY249" s="24" t="s">
        <v>29</v>
      </c>
      <c r="AZ249" s="24" t="s">
        <v>29</v>
      </c>
      <c r="BA249" s="24" t="s">
        <v>29</v>
      </c>
      <c r="BB249" s="24" t="s">
        <v>29</v>
      </c>
      <c r="BC249" s="24" t="s">
        <v>29</v>
      </c>
      <c r="BD249" s="24" t="s">
        <v>29</v>
      </c>
      <c r="BE249" s="24" t="s">
        <v>29</v>
      </c>
      <c r="BF249" s="24" t="s">
        <v>29</v>
      </c>
      <c r="BG249" s="24" t="s">
        <v>29</v>
      </c>
      <c r="BH249" s="24" t="s">
        <v>29</v>
      </c>
      <c r="BI249" s="24" t="s">
        <v>29</v>
      </c>
      <c r="BJ249" s="24" t="s">
        <v>29</v>
      </c>
      <c r="BK249" s="24" t="s">
        <v>29</v>
      </c>
      <c r="BL249" s="24" t="s">
        <v>29</v>
      </c>
      <c r="BM249" s="24" t="s">
        <v>29</v>
      </c>
      <c r="BN249" s="24" t="s">
        <v>29</v>
      </c>
      <c r="BO249" s="24" t="s">
        <v>29</v>
      </c>
      <c r="BP249" s="24" t="s">
        <v>29</v>
      </c>
      <c r="BQ249" s="24" t="s">
        <v>29</v>
      </c>
      <c r="BR249" s="24" t="s">
        <v>29</v>
      </c>
      <c r="BS249" s="24" t="s">
        <v>29</v>
      </c>
      <c r="BT249" s="24" t="s">
        <v>29</v>
      </c>
      <c r="BU249" s="24" t="s">
        <v>29</v>
      </c>
      <c r="BV249" s="24" t="s">
        <v>29</v>
      </c>
      <c r="BW249" s="24" t="s">
        <v>29</v>
      </c>
      <c r="BX249" s="24" t="s">
        <v>29</v>
      </c>
      <c r="BY249" s="24" t="s">
        <v>29</v>
      </c>
      <c r="BZ249" s="24" t="s">
        <v>29</v>
      </c>
      <c r="CA249" s="24" t="s">
        <v>29</v>
      </c>
      <c r="CB249" s="24" t="s">
        <v>29</v>
      </c>
    </row>
    <row r="250" spans="2:80" s="1" customFormat="1" ht="13.9" customHeight="1">
      <c r="B250" s="57" t="s">
        <v>29</v>
      </c>
      <c r="C250" s="57" t="s">
        <v>29</v>
      </c>
      <c r="D250" s="57" t="s">
        <v>29</v>
      </c>
      <c r="E250" s="61"/>
      <c r="G250" s="24" t="s">
        <v>29</v>
      </c>
      <c r="H250" s="24" t="s">
        <v>29</v>
      </c>
      <c r="I250" s="24" t="s">
        <v>29</v>
      </c>
      <c r="J250" s="24" t="s">
        <v>29</v>
      </c>
      <c r="K250" s="24" t="s">
        <v>29</v>
      </c>
      <c r="L250" s="24" t="s">
        <v>29</v>
      </c>
      <c r="M250" s="24" t="s">
        <v>29</v>
      </c>
      <c r="N250" s="24" t="s">
        <v>29</v>
      </c>
      <c r="O250" s="24" t="s">
        <v>29</v>
      </c>
      <c r="P250" s="24" t="s">
        <v>29</v>
      </c>
      <c r="Q250" s="24" t="s">
        <v>29</v>
      </c>
      <c r="R250" s="24" t="s">
        <v>29</v>
      </c>
      <c r="S250" s="24" t="s">
        <v>29</v>
      </c>
      <c r="T250" s="24" t="s">
        <v>29</v>
      </c>
      <c r="U250" s="24" t="s">
        <v>29</v>
      </c>
      <c r="V250" s="24" t="s">
        <v>29</v>
      </c>
      <c r="W250" s="24" t="s">
        <v>29</v>
      </c>
      <c r="X250" s="24" t="s">
        <v>29</v>
      </c>
      <c r="Y250" s="24" t="s">
        <v>29</v>
      </c>
      <c r="Z250" s="24" t="s">
        <v>29</v>
      </c>
      <c r="AA250" s="24" t="s">
        <v>29</v>
      </c>
      <c r="AB250" s="24" t="s">
        <v>29</v>
      </c>
      <c r="AC250" s="24" t="s">
        <v>29</v>
      </c>
      <c r="AD250" s="24" t="s">
        <v>29</v>
      </c>
      <c r="AE250" s="24" t="s">
        <v>29</v>
      </c>
      <c r="AF250" s="24" t="s">
        <v>29</v>
      </c>
      <c r="AG250" s="24" t="s">
        <v>29</v>
      </c>
      <c r="AH250" s="24" t="s">
        <v>29</v>
      </c>
      <c r="AI250" s="24" t="s">
        <v>29</v>
      </c>
      <c r="AJ250" s="24" t="s">
        <v>29</v>
      </c>
      <c r="AK250" s="24" t="s">
        <v>29</v>
      </c>
      <c r="AL250" s="24" t="s">
        <v>29</v>
      </c>
      <c r="AM250" s="24" t="s">
        <v>29</v>
      </c>
      <c r="AN250" s="24" t="s">
        <v>29</v>
      </c>
      <c r="AO250" s="24" t="s">
        <v>29</v>
      </c>
      <c r="AP250" s="24" t="s">
        <v>29</v>
      </c>
      <c r="AQ250" s="24" t="s">
        <v>29</v>
      </c>
      <c r="AR250" s="24" t="s">
        <v>29</v>
      </c>
      <c r="AS250" s="24" t="s">
        <v>29</v>
      </c>
      <c r="AT250" s="24" t="s">
        <v>29</v>
      </c>
      <c r="AU250" s="24" t="s">
        <v>29</v>
      </c>
      <c r="AV250" s="24" t="s">
        <v>29</v>
      </c>
      <c r="AW250" s="24" t="s">
        <v>29</v>
      </c>
      <c r="AX250" s="24" t="s">
        <v>29</v>
      </c>
      <c r="AY250" s="24" t="s">
        <v>29</v>
      </c>
      <c r="AZ250" s="24" t="s">
        <v>29</v>
      </c>
      <c r="BA250" s="24" t="s">
        <v>29</v>
      </c>
      <c r="BB250" s="24" t="s">
        <v>29</v>
      </c>
      <c r="BC250" s="24" t="s">
        <v>29</v>
      </c>
      <c r="BD250" s="24" t="s">
        <v>29</v>
      </c>
      <c r="BE250" s="24" t="s">
        <v>29</v>
      </c>
      <c r="BF250" s="24" t="s">
        <v>29</v>
      </c>
      <c r="BG250" s="24" t="s">
        <v>29</v>
      </c>
      <c r="BH250" s="24" t="s">
        <v>29</v>
      </c>
      <c r="BI250" s="24" t="s">
        <v>29</v>
      </c>
      <c r="BJ250" s="24" t="s">
        <v>29</v>
      </c>
      <c r="BK250" s="24" t="s">
        <v>29</v>
      </c>
      <c r="BL250" s="24" t="s">
        <v>29</v>
      </c>
      <c r="BM250" s="24" t="s">
        <v>29</v>
      </c>
      <c r="BN250" s="24" t="s">
        <v>29</v>
      </c>
      <c r="BO250" s="24" t="s">
        <v>29</v>
      </c>
      <c r="BP250" s="24" t="s">
        <v>29</v>
      </c>
      <c r="BQ250" s="24" t="s">
        <v>29</v>
      </c>
      <c r="BR250" s="24" t="s">
        <v>29</v>
      </c>
      <c r="BS250" s="24" t="s">
        <v>29</v>
      </c>
      <c r="BT250" s="24" t="s">
        <v>29</v>
      </c>
      <c r="BU250" s="24" t="s">
        <v>29</v>
      </c>
      <c r="BV250" s="24" t="s">
        <v>29</v>
      </c>
      <c r="BW250" s="24" t="s">
        <v>29</v>
      </c>
      <c r="BX250" s="24" t="s">
        <v>29</v>
      </c>
      <c r="BY250" s="24" t="s">
        <v>29</v>
      </c>
      <c r="BZ250" s="24" t="s">
        <v>29</v>
      </c>
      <c r="CA250" s="24" t="s">
        <v>29</v>
      </c>
      <c r="CB250" s="24" t="s">
        <v>29</v>
      </c>
    </row>
    <row r="251" spans="2:80" s="1" customFormat="1" ht="13.9" customHeight="1">
      <c r="B251" s="57" t="s">
        <v>29</v>
      </c>
      <c r="C251" s="57" t="s">
        <v>29</v>
      </c>
      <c r="D251" s="57" t="s">
        <v>29</v>
      </c>
      <c r="E251" s="61"/>
      <c r="G251" s="24" t="s">
        <v>29</v>
      </c>
      <c r="H251" s="24" t="s">
        <v>29</v>
      </c>
      <c r="I251" s="24" t="s">
        <v>29</v>
      </c>
      <c r="J251" s="24" t="s">
        <v>29</v>
      </c>
      <c r="K251" s="24" t="s">
        <v>29</v>
      </c>
      <c r="L251" s="24" t="s">
        <v>29</v>
      </c>
      <c r="M251" s="24" t="s">
        <v>29</v>
      </c>
      <c r="N251" s="24" t="s">
        <v>29</v>
      </c>
      <c r="O251" s="24" t="s">
        <v>29</v>
      </c>
      <c r="P251" s="24" t="s">
        <v>29</v>
      </c>
      <c r="Q251" s="24" t="s">
        <v>29</v>
      </c>
      <c r="R251" s="24" t="s">
        <v>29</v>
      </c>
      <c r="S251" s="24" t="s">
        <v>29</v>
      </c>
      <c r="T251" s="24" t="s">
        <v>29</v>
      </c>
      <c r="U251" s="24" t="s">
        <v>29</v>
      </c>
      <c r="V251" s="24" t="s">
        <v>29</v>
      </c>
      <c r="W251" s="24" t="s">
        <v>29</v>
      </c>
      <c r="X251" s="24" t="s">
        <v>29</v>
      </c>
      <c r="Y251" s="24" t="s">
        <v>29</v>
      </c>
      <c r="Z251" s="24" t="s">
        <v>29</v>
      </c>
      <c r="AA251" s="24" t="s">
        <v>29</v>
      </c>
      <c r="AB251" s="24" t="s">
        <v>29</v>
      </c>
      <c r="AC251" s="24" t="s">
        <v>29</v>
      </c>
      <c r="AD251" s="24" t="s">
        <v>29</v>
      </c>
      <c r="AE251" s="24" t="s">
        <v>29</v>
      </c>
      <c r="AF251" s="24" t="s">
        <v>29</v>
      </c>
      <c r="AG251" s="24" t="s">
        <v>29</v>
      </c>
      <c r="AH251" s="24" t="s">
        <v>29</v>
      </c>
      <c r="AI251" s="24" t="s">
        <v>29</v>
      </c>
      <c r="AJ251" s="24" t="s">
        <v>29</v>
      </c>
      <c r="AK251" s="24" t="s">
        <v>29</v>
      </c>
      <c r="AL251" s="24" t="s">
        <v>29</v>
      </c>
      <c r="AM251" s="24" t="s">
        <v>29</v>
      </c>
      <c r="AN251" s="24" t="s">
        <v>29</v>
      </c>
      <c r="AO251" s="24" t="s">
        <v>29</v>
      </c>
      <c r="AP251" s="24" t="s">
        <v>29</v>
      </c>
      <c r="AQ251" s="24" t="s">
        <v>29</v>
      </c>
      <c r="AR251" s="24" t="s">
        <v>29</v>
      </c>
      <c r="AS251" s="24" t="s">
        <v>29</v>
      </c>
      <c r="AT251" s="24" t="s">
        <v>29</v>
      </c>
      <c r="AU251" s="24" t="s">
        <v>29</v>
      </c>
      <c r="AV251" s="24" t="s">
        <v>29</v>
      </c>
      <c r="AW251" s="24" t="s">
        <v>29</v>
      </c>
      <c r="AX251" s="24" t="s">
        <v>29</v>
      </c>
      <c r="AY251" s="24" t="s">
        <v>29</v>
      </c>
      <c r="AZ251" s="24" t="s">
        <v>29</v>
      </c>
      <c r="BA251" s="24" t="s">
        <v>29</v>
      </c>
      <c r="BB251" s="24" t="s">
        <v>29</v>
      </c>
      <c r="BC251" s="24" t="s">
        <v>29</v>
      </c>
      <c r="BD251" s="24" t="s">
        <v>29</v>
      </c>
      <c r="BE251" s="24" t="s">
        <v>29</v>
      </c>
      <c r="BF251" s="24" t="s">
        <v>29</v>
      </c>
      <c r="BG251" s="24" t="s">
        <v>29</v>
      </c>
      <c r="BH251" s="24" t="s">
        <v>29</v>
      </c>
      <c r="BI251" s="24" t="s">
        <v>29</v>
      </c>
      <c r="BJ251" s="24" t="s">
        <v>29</v>
      </c>
      <c r="BK251" s="24" t="s">
        <v>29</v>
      </c>
      <c r="BL251" s="24" t="s">
        <v>29</v>
      </c>
      <c r="BM251" s="24" t="s">
        <v>29</v>
      </c>
      <c r="BN251" s="24" t="s">
        <v>29</v>
      </c>
      <c r="BO251" s="24" t="s">
        <v>29</v>
      </c>
      <c r="BP251" s="24" t="s">
        <v>29</v>
      </c>
      <c r="BQ251" s="24" t="s">
        <v>29</v>
      </c>
      <c r="BR251" s="24" t="s">
        <v>29</v>
      </c>
      <c r="BS251" s="24" t="s">
        <v>29</v>
      </c>
      <c r="BT251" s="24" t="s">
        <v>29</v>
      </c>
      <c r="BU251" s="24" t="s">
        <v>29</v>
      </c>
      <c r="BV251" s="24" t="s">
        <v>29</v>
      </c>
      <c r="BW251" s="24" t="s">
        <v>29</v>
      </c>
      <c r="BX251" s="24" t="s">
        <v>29</v>
      </c>
      <c r="BY251" s="24" t="s">
        <v>29</v>
      </c>
      <c r="BZ251" s="24" t="s">
        <v>29</v>
      </c>
      <c r="CA251" s="24" t="s">
        <v>29</v>
      </c>
      <c r="CB251" s="24" t="s">
        <v>29</v>
      </c>
    </row>
    <row r="252" spans="2:80" s="1" customFormat="1" ht="13.9" customHeight="1">
      <c r="B252" s="57" t="s">
        <v>29</v>
      </c>
      <c r="C252" s="57" t="s">
        <v>29</v>
      </c>
      <c r="D252" s="57" t="s">
        <v>29</v>
      </c>
      <c r="E252" s="61"/>
      <c r="G252" s="24" t="s">
        <v>29</v>
      </c>
      <c r="H252" s="24" t="s">
        <v>29</v>
      </c>
      <c r="I252" s="24" t="s">
        <v>29</v>
      </c>
      <c r="J252" s="24" t="s">
        <v>29</v>
      </c>
      <c r="K252" s="24" t="s">
        <v>29</v>
      </c>
      <c r="L252" s="24" t="s">
        <v>29</v>
      </c>
      <c r="M252" s="24" t="s">
        <v>29</v>
      </c>
      <c r="N252" s="24" t="s">
        <v>29</v>
      </c>
      <c r="O252" s="24" t="s">
        <v>29</v>
      </c>
      <c r="P252" s="24" t="s">
        <v>29</v>
      </c>
      <c r="Q252" s="24" t="s">
        <v>29</v>
      </c>
      <c r="R252" s="24" t="s">
        <v>29</v>
      </c>
      <c r="S252" s="24" t="s">
        <v>29</v>
      </c>
      <c r="T252" s="24" t="s">
        <v>29</v>
      </c>
      <c r="U252" s="24" t="s">
        <v>29</v>
      </c>
      <c r="V252" s="24" t="s">
        <v>29</v>
      </c>
      <c r="W252" s="24" t="s">
        <v>29</v>
      </c>
      <c r="X252" s="24" t="s">
        <v>29</v>
      </c>
      <c r="Y252" s="24" t="s">
        <v>29</v>
      </c>
      <c r="Z252" s="24" t="s">
        <v>29</v>
      </c>
      <c r="AA252" s="24" t="s">
        <v>29</v>
      </c>
      <c r="AB252" s="24" t="s">
        <v>29</v>
      </c>
      <c r="AC252" s="24" t="s">
        <v>29</v>
      </c>
      <c r="AD252" s="24" t="s">
        <v>29</v>
      </c>
      <c r="AE252" s="24" t="s">
        <v>29</v>
      </c>
      <c r="AF252" s="24" t="s">
        <v>29</v>
      </c>
      <c r="AG252" s="24" t="s">
        <v>29</v>
      </c>
      <c r="AH252" s="24" t="s">
        <v>29</v>
      </c>
      <c r="AI252" s="24" t="s">
        <v>29</v>
      </c>
      <c r="AJ252" s="24" t="s">
        <v>29</v>
      </c>
      <c r="AK252" s="24" t="s">
        <v>29</v>
      </c>
      <c r="AL252" s="24" t="s">
        <v>29</v>
      </c>
      <c r="AM252" s="24" t="s">
        <v>29</v>
      </c>
      <c r="AN252" s="24" t="s">
        <v>29</v>
      </c>
      <c r="AO252" s="24" t="s">
        <v>29</v>
      </c>
      <c r="AP252" s="24" t="s">
        <v>29</v>
      </c>
      <c r="AQ252" s="24" t="s">
        <v>29</v>
      </c>
      <c r="AR252" s="24" t="s">
        <v>29</v>
      </c>
      <c r="AS252" s="24" t="s">
        <v>29</v>
      </c>
      <c r="AT252" s="24" t="s">
        <v>29</v>
      </c>
      <c r="AU252" s="24" t="s">
        <v>29</v>
      </c>
      <c r="AV252" s="24" t="s">
        <v>29</v>
      </c>
      <c r="AW252" s="24" t="s">
        <v>29</v>
      </c>
      <c r="AX252" s="24" t="s">
        <v>29</v>
      </c>
      <c r="AY252" s="24" t="s">
        <v>29</v>
      </c>
      <c r="AZ252" s="24" t="s">
        <v>29</v>
      </c>
      <c r="BA252" s="24" t="s">
        <v>29</v>
      </c>
      <c r="BB252" s="24" t="s">
        <v>29</v>
      </c>
      <c r="BC252" s="24" t="s">
        <v>29</v>
      </c>
      <c r="BD252" s="24" t="s">
        <v>29</v>
      </c>
      <c r="BE252" s="24" t="s">
        <v>29</v>
      </c>
      <c r="BF252" s="24" t="s">
        <v>29</v>
      </c>
      <c r="BG252" s="24" t="s">
        <v>29</v>
      </c>
      <c r="BH252" s="24" t="s">
        <v>29</v>
      </c>
      <c r="BI252" s="24" t="s">
        <v>29</v>
      </c>
      <c r="BJ252" s="24" t="s">
        <v>29</v>
      </c>
      <c r="BK252" s="24" t="s">
        <v>29</v>
      </c>
      <c r="BL252" s="24" t="s">
        <v>29</v>
      </c>
      <c r="BM252" s="24" t="s">
        <v>29</v>
      </c>
      <c r="BN252" s="24" t="s">
        <v>29</v>
      </c>
      <c r="BO252" s="24" t="s">
        <v>29</v>
      </c>
      <c r="BP252" s="24" t="s">
        <v>29</v>
      </c>
      <c r="BQ252" s="24" t="s">
        <v>29</v>
      </c>
      <c r="BR252" s="24" t="s">
        <v>29</v>
      </c>
      <c r="BS252" s="24" t="s">
        <v>29</v>
      </c>
      <c r="BT252" s="24" t="s">
        <v>29</v>
      </c>
      <c r="BU252" s="24" t="s">
        <v>29</v>
      </c>
      <c r="BV252" s="24" t="s">
        <v>29</v>
      </c>
      <c r="BW252" s="24" t="s">
        <v>29</v>
      </c>
      <c r="BX252" s="24" t="s">
        <v>29</v>
      </c>
      <c r="BY252" s="24" t="s">
        <v>29</v>
      </c>
      <c r="BZ252" s="24" t="s">
        <v>29</v>
      </c>
      <c r="CA252" s="24" t="s">
        <v>29</v>
      </c>
      <c r="CB252" s="24" t="s">
        <v>29</v>
      </c>
    </row>
    <row r="253" spans="2:80" s="1" customFormat="1" ht="13.9" customHeight="1">
      <c r="B253" s="57" t="s">
        <v>29</v>
      </c>
      <c r="C253" s="57" t="s">
        <v>29</v>
      </c>
      <c r="D253" s="57" t="s">
        <v>29</v>
      </c>
      <c r="E253" s="61"/>
      <c r="G253" s="24" t="s">
        <v>29</v>
      </c>
      <c r="H253" s="24" t="s">
        <v>29</v>
      </c>
      <c r="I253" s="24" t="s">
        <v>29</v>
      </c>
      <c r="J253" s="24" t="s">
        <v>29</v>
      </c>
      <c r="K253" s="24" t="s">
        <v>29</v>
      </c>
      <c r="L253" s="24" t="s">
        <v>29</v>
      </c>
      <c r="M253" s="24" t="s">
        <v>29</v>
      </c>
      <c r="N253" s="24" t="s">
        <v>29</v>
      </c>
      <c r="O253" s="24" t="s">
        <v>29</v>
      </c>
      <c r="P253" s="24" t="s">
        <v>29</v>
      </c>
      <c r="Q253" s="24" t="s">
        <v>29</v>
      </c>
      <c r="R253" s="24" t="s">
        <v>29</v>
      </c>
      <c r="S253" s="24" t="s">
        <v>29</v>
      </c>
      <c r="T253" s="24" t="s">
        <v>29</v>
      </c>
      <c r="U253" s="24" t="s">
        <v>29</v>
      </c>
      <c r="V253" s="24" t="s">
        <v>29</v>
      </c>
      <c r="W253" s="24" t="s">
        <v>29</v>
      </c>
      <c r="X253" s="24" t="s">
        <v>29</v>
      </c>
      <c r="Y253" s="24" t="s">
        <v>29</v>
      </c>
      <c r="Z253" s="24" t="s">
        <v>29</v>
      </c>
      <c r="AA253" s="24" t="s">
        <v>29</v>
      </c>
      <c r="AB253" s="24" t="s">
        <v>29</v>
      </c>
      <c r="AC253" s="24" t="s">
        <v>29</v>
      </c>
      <c r="AD253" s="24" t="s">
        <v>29</v>
      </c>
      <c r="AE253" s="24" t="s">
        <v>29</v>
      </c>
      <c r="AF253" s="24" t="s">
        <v>29</v>
      </c>
      <c r="AG253" s="24" t="s">
        <v>29</v>
      </c>
      <c r="AH253" s="24" t="s">
        <v>29</v>
      </c>
      <c r="AI253" s="24" t="s">
        <v>29</v>
      </c>
      <c r="AJ253" s="24" t="s">
        <v>29</v>
      </c>
      <c r="AK253" s="24" t="s">
        <v>29</v>
      </c>
      <c r="AL253" s="24" t="s">
        <v>29</v>
      </c>
      <c r="AM253" s="24" t="s">
        <v>29</v>
      </c>
      <c r="AN253" s="24" t="s">
        <v>29</v>
      </c>
      <c r="AO253" s="24" t="s">
        <v>29</v>
      </c>
      <c r="AP253" s="24" t="s">
        <v>29</v>
      </c>
      <c r="AQ253" s="24" t="s">
        <v>29</v>
      </c>
      <c r="AR253" s="24" t="s">
        <v>29</v>
      </c>
      <c r="AS253" s="24" t="s">
        <v>29</v>
      </c>
      <c r="AT253" s="24" t="s">
        <v>29</v>
      </c>
      <c r="AU253" s="24" t="s">
        <v>29</v>
      </c>
      <c r="AV253" s="24" t="s">
        <v>29</v>
      </c>
      <c r="AW253" s="24" t="s">
        <v>29</v>
      </c>
      <c r="AX253" s="24" t="s">
        <v>29</v>
      </c>
      <c r="AY253" s="24" t="s">
        <v>29</v>
      </c>
      <c r="AZ253" s="24" t="s">
        <v>29</v>
      </c>
      <c r="BA253" s="24" t="s">
        <v>29</v>
      </c>
      <c r="BB253" s="24" t="s">
        <v>29</v>
      </c>
      <c r="BC253" s="24" t="s">
        <v>29</v>
      </c>
      <c r="BD253" s="24" t="s">
        <v>29</v>
      </c>
      <c r="BE253" s="24" t="s">
        <v>29</v>
      </c>
      <c r="BF253" s="24" t="s">
        <v>29</v>
      </c>
      <c r="BG253" s="24" t="s">
        <v>29</v>
      </c>
      <c r="BH253" s="24" t="s">
        <v>29</v>
      </c>
      <c r="BI253" s="24" t="s">
        <v>29</v>
      </c>
      <c r="BJ253" s="24" t="s">
        <v>29</v>
      </c>
      <c r="BK253" s="24" t="s">
        <v>29</v>
      </c>
      <c r="BL253" s="24" t="s">
        <v>29</v>
      </c>
      <c r="BM253" s="24" t="s">
        <v>29</v>
      </c>
      <c r="BN253" s="24" t="s">
        <v>29</v>
      </c>
      <c r="BO253" s="24" t="s">
        <v>29</v>
      </c>
      <c r="BP253" s="24" t="s">
        <v>29</v>
      </c>
      <c r="BQ253" s="24" t="s">
        <v>29</v>
      </c>
      <c r="BR253" s="24" t="s">
        <v>29</v>
      </c>
      <c r="BS253" s="24" t="s">
        <v>29</v>
      </c>
      <c r="BT253" s="24" t="s">
        <v>29</v>
      </c>
      <c r="BU253" s="24" t="s">
        <v>29</v>
      </c>
      <c r="BV253" s="24" t="s">
        <v>29</v>
      </c>
      <c r="BW253" s="24" t="s">
        <v>29</v>
      </c>
      <c r="BX253" s="24" t="s">
        <v>29</v>
      </c>
      <c r="BY253" s="24" t="s">
        <v>29</v>
      </c>
      <c r="BZ253" s="24" t="s">
        <v>29</v>
      </c>
      <c r="CA253" s="24" t="s">
        <v>29</v>
      </c>
      <c r="CB253" s="24" t="s">
        <v>29</v>
      </c>
    </row>
    <row r="254" spans="2:80" s="1" customFormat="1" ht="13.9" customHeight="1">
      <c r="B254" s="57" t="s">
        <v>29</v>
      </c>
      <c r="C254" s="57" t="s">
        <v>29</v>
      </c>
      <c r="D254" s="57" t="s">
        <v>29</v>
      </c>
      <c r="E254" s="61"/>
      <c r="G254" s="24" t="s">
        <v>29</v>
      </c>
      <c r="H254" s="24" t="s">
        <v>29</v>
      </c>
      <c r="I254" s="24" t="s">
        <v>29</v>
      </c>
      <c r="J254" s="24" t="s">
        <v>29</v>
      </c>
      <c r="K254" s="24" t="s">
        <v>29</v>
      </c>
      <c r="L254" s="24" t="s">
        <v>29</v>
      </c>
      <c r="M254" s="24" t="s">
        <v>29</v>
      </c>
      <c r="N254" s="24" t="s">
        <v>29</v>
      </c>
      <c r="O254" s="24" t="s">
        <v>29</v>
      </c>
      <c r="P254" s="24" t="s">
        <v>29</v>
      </c>
      <c r="Q254" s="24" t="s">
        <v>29</v>
      </c>
      <c r="R254" s="24" t="s">
        <v>29</v>
      </c>
      <c r="S254" s="24" t="s">
        <v>29</v>
      </c>
      <c r="T254" s="24" t="s">
        <v>29</v>
      </c>
      <c r="U254" s="24" t="s">
        <v>29</v>
      </c>
      <c r="V254" s="24" t="s">
        <v>29</v>
      </c>
      <c r="W254" s="24" t="s">
        <v>29</v>
      </c>
      <c r="X254" s="24" t="s">
        <v>29</v>
      </c>
      <c r="Y254" s="24" t="s">
        <v>29</v>
      </c>
      <c r="Z254" s="24" t="s">
        <v>29</v>
      </c>
      <c r="AA254" s="24" t="s">
        <v>29</v>
      </c>
      <c r="AB254" s="24" t="s">
        <v>29</v>
      </c>
      <c r="AC254" s="24" t="s">
        <v>29</v>
      </c>
      <c r="AD254" s="24" t="s">
        <v>29</v>
      </c>
      <c r="AE254" s="24" t="s">
        <v>29</v>
      </c>
      <c r="AF254" s="24" t="s">
        <v>29</v>
      </c>
      <c r="AG254" s="24" t="s">
        <v>29</v>
      </c>
      <c r="AH254" s="24" t="s">
        <v>29</v>
      </c>
      <c r="AI254" s="24" t="s">
        <v>29</v>
      </c>
      <c r="AJ254" s="24" t="s">
        <v>29</v>
      </c>
      <c r="AK254" s="24" t="s">
        <v>29</v>
      </c>
      <c r="AL254" s="24" t="s">
        <v>29</v>
      </c>
      <c r="AM254" s="24" t="s">
        <v>29</v>
      </c>
      <c r="AN254" s="24" t="s">
        <v>29</v>
      </c>
      <c r="AO254" s="24" t="s">
        <v>29</v>
      </c>
      <c r="AP254" s="24" t="s">
        <v>29</v>
      </c>
      <c r="AQ254" s="24" t="s">
        <v>29</v>
      </c>
      <c r="AR254" s="24" t="s">
        <v>29</v>
      </c>
      <c r="AS254" s="24" t="s">
        <v>29</v>
      </c>
      <c r="AT254" s="24" t="s">
        <v>29</v>
      </c>
      <c r="AU254" s="24" t="s">
        <v>29</v>
      </c>
      <c r="AV254" s="24" t="s">
        <v>29</v>
      </c>
      <c r="AW254" s="24" t="s">
        <v>29</v>
      </c>
      <c r="AX254" s="24" t="s">
        <v>29</v>
      </c>
      <c r="AY254" s="24" t="s">
        <v>29</v>
      </c>
      <c r="AZ254" s="24" t="s">
        <v>29</v>
      </c>
      <c r="BA254" s="24" t="s">
        <v>29</v>
      </c>
      <c r="BB254" s="24" t="s">
        <v>29</v>
      </c>
      <c r="BC254" s="24" t="s">
        <v>29</v>
      </c>
      <c r="BD254" s="24" t="s">
        <v>29</v>
      </c>
      <c r="BE254" s="24" t="s">
        <v>29</v>
      </c>
      <c r="BF254" s="24" t="s">
        <v>29</v>
      </c>
      <c r="BG254" s="24" t="s">
        <v>29</v>
      </c>
      <c r="BH254" s="24" t="s">
        <v>29</v>
      </c>
      <c r="BI254" s="24" t="s">
        <v>29</v>
      </c>
      <c r="BJ254" s="24" t="s">
        <v>29</v>
      </c>
      <c r="BK254" s="24" t="s">
        <v>29</v>
      </c>
      <c r="BL254" s="24" t="s">
        <v>29</v>
      </c>
      <c r="BM254" s="24" t="s">
        <v>29</v>
      </c>
      <c r="BN254" s="24" t="s">
        <v>29</v>
      </c>
      <c r="BO254" s="24" t="s">
        <v>29</v>
      </c>
      <c r="BP254" s="24" t="s">
        <v>29</v>
      </c>
      <c r="BQ254" s="24" t="s">
        <v>29</v>
      </c>
      <c r="BR254" s="24" t="s">
        <v>29</v>
      </c>
      <c r="BS254" s="24" t="s">
        <v>29</v>
      </c>
      <c r="BT254" s="24" t="s">
        <v>29</v>
      </c>
      <c r="BU254" s="24" t="s">
        <v>29</v>
      </c>
      <c r="BV254" s="24" t="s">
        <v>29</v>
      </c>
      <c r="BW254" s="24" t="s">
        <v>29</v>
      </c>
      <c r="BX254" s="24" t="s">
        <v>29</v>
      </c>
      <c r="BY254" s="24" t="s">
        <v>29</v>
      </c>
      <c r="BZ254" s="24" t="s">
        <v>29</v>
      </c>
      <c r="CA254" s="24" t="s">
        <v>29</v>
      </c>
      <c r="CB254" s="24" t="s">
        <v>29</v>
      </c>
    </row>
    <row r="255" spans="2:80" s="1" customFormat="1" ht="13.9" customHeight="1">
      <c r="B255" s="57" t="s">
        <v>29</v>
      </c>
      <c r="C255" s="57" t="s">
        <v>29</v>
      </c>
      <c r="D255" s="57" t="s">
        <v>29</v>
      </c>
      <c r="E255" s="61"/>
      <c r="G255" s="24" t="s">
        <v>29</v>
      </c>
      <c r="H255" s="24" t="s">
        <v>29</v>
      </c>
      <c r="I255" s="24" t="s">
        <v>29</v>
      </c>
      <c r="J255" s="24" t="s">
        <v>29</v>
      </c>
      <c r="K255" s="24" t="s">
        <v>29</v>
      </c>
      <c r="L255" s="24" t="s">
        <v>29</v>
      </c>
      <c r="M255" s="24" t="s">
        <v>29</v>
      </c>
      <c r="N255" s="24" t="s">
        <v>29</v>
      </c>
      <c r="O255" s="24" t="s">
        <v>29</v>
      </c>
      <c r="P255" s="24" t="s">
        <v>29</v>
      </c>
      <c r="Q255" s="24" t="s">
        <v>29</v>
      </c>
      <c r="R255" s="24" t="s">
        <v>29</v>
      </c>
      <c r="S255" s="24" t="s">
        <v>29</v>
      </c>
      <c r="T255" s="24" t="s">
        <v>29</v>
      </c>
      <c r="U255" s="24" t="s">
        <v>29</v>
      </c>
      <c r="V255" s="24" t="s">
        <v>29</v>
      </c>
      <c r="W255" s="24" t="s">
        <v>29</v>
      </c>
      <c r="X255" s="24" t="s">
        <v>29</v>
      </c>
      <c r="Y255" s="24" t="s">
        <v>29</v>
      </c>
      <c r="Z255" s="24" t="s">
        <v>29</v>
      </c>
      <c r="AA255" s="24" t="s">
        <v>29</v>
      </c>
      <c r="AB255" s="24" t="s">
        <v>29</v>
      </c>
      <c r="AC255" s="24" t="s">
        <v>29</v>
      </c>
      <c r="AD255" s="24" t="s">
        <v>29</v>
      </c>
      <c r="AE255" s="24" t="s">
        <v>29</v>
      </c>
      <c r="AF255" s="24" t="s">
        <v>29</v>
      </c>
      <c r="AG255" s="24" t="s">
        <v>29</v>
      </c>
      <c r="AH255" s="24" t="s">
        <v>29</v>
      </c>
      <c r="AI255" s="24" t="s">
        <v>29</v>
      </c>
      <c r="AJ255" s="24" t="s">
        <v>29</v>
      </c>
      <c r="AK255" s="24" t="s">
        <v>29</v>
      </c>
      <c r="AL255" s="24" t="s">
        <v>29</v>
      </c>
      <c r="AM255" s="24" t="s">
        <v>29</v>
      </c>
      <c r="AN255" s="24" t="s">
        <v>29</v>
      </c>
      <c r="AO255" s="24" t="s">
        <v>29</v>
      </c>
      <c r="AP255" s="24" t="s">
        <v>29</v>
      </c>
      <c r="AQ255" s="24" t="s">
        <v>29</v>
      </c>
      <c r="AR255" s="24" t="s">
        <v>29</v>
      </c>
      <c r="AS255" s="24" t="s">
        <v>29</v>
      </c>
      <c r="AT255" s="24" t="s">
        <v>29</v>
      </c>
      <c r="AU255" s="24" t="s">
        <v>29</v>
      </c>
      <c r="AV255" s="24" t="s">
        <v>29</v>
      </c>
      <c r="AW255" s="24" t="s">
        <v>29</v>
      </c>
      <c r="AX255" s="24" t="s">
        <v>29</v>
      </c>
      <c r="AY255" s="24" t="s">
        <v>29</v>
      </c>
      <c r="AZ255" s="24" t="s">
        <v>29</v>
      </c>
      <c r="BA255" s="24" t="s">
        <v>29</v>
      </c>
      <c r="BB255" s="24" t="s">
        <v>29</v>
      </c>
      <c r="BC255" s="24" t="s">
        <v>29</v>
      </c>
      <c r="BD255" s="24" t="s">
        <v>29</v>
      </c>
      <c r="BE255" s="24" t="s">
        <v>29</v>
      </c>
      <c r="BF255" s="24" t="s">
        <v>29</v>
      </c>
      <c r="BG255" s="24" t="s">
        <v>29</v>
      </c>
      <c r="BH255" s="24" t="s">
        <v>29</v>
      </c>
      <c r="BI255" s="24" t="s">
        <v>29</v>
      </c>
      <c r="BJ255" s="24" t="s">
        <v>29</v>
      </c>
      <c r="BK255" s="24" t="s">
        <v>29</v>
      </c>
      <c r="BL255" s="24" t="s">
        <v>29</v>
      </c>
      <c r="BM255" s="24" t="s">
        <v>29</v>
      </c>
      <c r="BN255" s="24" t="s">
        <v>29</v>
      </c>
      <c r="BO255" s="24" t="s">
        <v>29</v>
      </c>
      <c r="BP255" s="24" t="s">
        <v>29</v>
      </c>
      <c r="BQ255" s="24" t="s">
        <v>29</v>
      </c>
      <c r="BR255" s="24" t="s">
        <v>29</v>
      </c>
      <c r="BS255" s="24" t="s">
        <v>29</v>
      </c>
      <c r="BT255" s="24" t="s">
        <v>29</v>
      </c>
      <c r="BU255" s="24" t="s">
        <v>29</v>
      </c>
      <c r="BV255" s="24" t="s">
        <v>29</v>
      </c>
      <c r="BW255" s="24" t="s">
        <v>29</v>
      </c>
      <c r="BX255" s="24" t="s">
        <v>29</v>
      </c>
      <c r="BY255" s="24" t="s">
        <v>29</v>
      </c>
      <c r="BZ255" s="24" t="s">
        <v>29</v>
      </c>
      <c r="CA255" s="24" t="s">
        <v>29</v>
      </c>
      <c r="CB255" s="24" t="s">
        <v>29</v>
      </c>
    </row>
    <row r="256" spans="2:80" s="1" customFormat="1" ht="13.9" customHeight="1">
      <c r="B256" s="57" t="s">
        <v>29</v>
      </c>
      <c r="C256" s="57" t="s">
        <v>29</v>
      </c>
      <c r="D256" s="57" t="s">
        <v>29</v>
      </c>
      <c r="E256" s="61"/>
      <c r="G256" s="24" t="s">
        <v>29</v>
      </c>
      <c r="H256" s="24" t="s">
        <v>29</v>
      </c>
      <c r="I256" s="24" t="s">
        <v>29</v>
      </c>
      <c r="J256" s="24" t="s">
        <v>29</v>
      </c>
      <c r="K256" s="24" t="s">
        <v>29</v>
      </c>
      <c r="L256" s="24" t="s">
        <v>29</v>
      </c>
      <c r="M256" s="24" t="s">
        <v>29</v>
      </c>
      <c r="N256" s="24" t="s">
        <v>29</v>
      </c>
      <c r="O256" s="24" t="s">
        <v>29</v>
      </c>
      <c r="P256" s="24" t="s">
        <v>29</v>
      </c>
      <c r="Q256" s="24" t="s">
        <v>29</v>
      </c>
      <c r="R256" s="24" t="s">
        <v>29</v>
      </c>
      <c r="S256" s="24" t="s">
        <v>29</v>
      </c>
      <c r="T256" s="24" t="s">
        <v>29</v>
      </c>
      <c r="U256" s="24" t="s">
        <v>29</v>
      </c>
      <c r="V256" s="24" t="s">
        <v>29</v>
      </c>
      <c r="W256" s="24" t="s">
        <v>29</v>
      </c>
      <c r="X256" s="24" t="s">
        <v>29</v>
      </c>
      <c r="Y256" s="24" t="s">
        <v>29</v>
      </c>
      <c r="Z256" s="24" t="s">
        <v>29</v>
      </c>
      <c r="AA256" s="24" t="s">
        <v>29</v>
      </c>
      <c r="AB256" s="24" t="s">
        <v>29</v>
      </c>
      <c r="AC256" s="24" t="s">
        <v>29</v>
      </c>
      <c r="AD256" s="24" t="s">
        <v>29</v>
      </c>
      <c r="AE256" s="24" t="s">
        <v>29</v>
      </c>
      <c r="AF256" s="24" t="s">
        <v>29</v>
      </c>
      <c r="AG256" s="24" t="s">
        <v>29</v>
      </c>
      <c r="AH256" s="24" t="s">
        <v>29</v>
      </c>
      <c r="AI256" s="24" t="s">
        <v>29</v>
      </c>
      <c r="AJ256" s="24" t="s">
        <v>29</v>
      </c>
      <c r="AK256" s="24" t="s">
        <v>29</v>
      </c>
      <c r="AL256" s="24" t="s">
        <v>29</v>
      </c>
      <c r="AM256" s="24" t="s">
        <v>29</v>
      </c>
      <c r="AN256" s="24" t="s">
        <v>29</v>
      </c>
      <c r="AO256" s="24" t="s">
        <v>29</v>
      </c>
      <c r="AP256" s="24" t="s">
        <v>29</v>
      </c>
      <c r="AQ256" s="24" t="s">
        <v>29</v>
      </c>
      <c r="AR256" s="24" t="s">
        <v>29</v>
      </c>
      <c r="AS256" s="24" t="s">
        <v>29</v>
      </c>
      <c r="AT256" s="24" t="s">
        <v>29</v>
      </c>
      <c r="AU256" s="24" t="s">
        <v>29</v>
      </c>
      <c r="AV256" s="24" t="s">
        <v>29</v>
      </c>
      <c r="AW256" s="24" t="s">
        <v>29</v>
      </c>
      <c r="AX256" s="24" t="s">
        <v>29</v>
      </c>
      <c r="AY256" s="24" t="s">
        <v>29</v>
      </c>
      <c r="AZ256" s="24" t="s">
        <v>29</v>
      </c>
      <c r="BA256" s="24" t="s">
        <v>29</v>
      </c>
      <c r="BB256" s="24" t="s">
        <v>29</v>
      </c>
      <c r="BC256" s="24" t="s">
        <v>29</v>
      </c>
      <c r="BD256" s="24" t="s">
        <v>29</v>
      </c>
      <c r="BE256" s="24" t="s">
        <v>29</v>
      </c>
      <c r="BF256" s="24" t="s">
        <v>29</v>
      </c>
      <c r="BG256" s="24" t="s">
        <v>29</v>
      </c>
      <c r="BH256" s="24" t="s">
        <v>29</v>
      </c>
      <c r="BI256" s="24" t="s">
        <v>29</v>
      </c>
      <c r="BJ256" s="24" t="s">
        <v>29</v>
      </c>
      <c r="BK256" s="24" t="s">
        <v>29</v>
      </c>
      <c r="BL256" s="24" t="s">
        <v>29</v>
      </c>
      <c r="BM256" s="24" t="s">
        <v>29</v>
      </c>
      <c r="BN256" s="24" t="s">
        <v>29</v>
      </c>
      <c r="BO256" s="24" t="s">
        <v>29</v>
      </c>
      <c r="BP256" s="24" t="s">
        <v>29</v>
      </c>
      <c r="BQ256" s="24" t="s">
        <v>29</v>
      </c>
      <c r="BR256" s="24" t="s">
        <v>29</v>
      </c>
      <c r="BS256" s="24" t="s">
        <v>29</v>
      </c>
      <c r="BT256" s="24" t="s">
        <v>29</v>
      </c>
      <c r="BU256" s="24" t="s">
        <v>29</v>
      </c>
      <c r="BV256" s="24" t="s">
        <v>29</v>
      </c>
      <c r="BW256" s="24" t="s">
        <v>29</v>
      </c>
      <c r="BX256" s="24" t="s">
        <v>29</v>
      </c>
      <c r="BY256" s="24" t="s">
        <v>29</v>
      </c>
      <c r="BZ256" s="24" t="s">
        <v>29</v>
      </c>
      <c r="CA256" s="24" t="s">
        <v>29</v>
      </c>
      <c r="CB256" s="24" t="s">
        <v>29</v>
      </c>
    </row>
    <row r="257" spans="2:80" s="1" customFormat="1" ht="13.9" customHeight="1">
      <c r="B257" s="57" t="s">
        <v>29</v>
      </c>
      <c r="C257" s="57" t="s">
        <v>29</v>
      </c>
      <c r="D257" s="57" t="s">
        <v>29</v>
      </c>
      <c r="E257" s="61"/>
      <c r="G257" s="24" t="s">
        <v>29</v>
      </c>
      <c r="H257" s="24" t="s">
        <v>29</v>
      </c>
      <c r="I257" s="24" t="s">
        <v>29</v>
      </c>
      <c r="J257" s="24" t="s">
        <v>29</v>
      </c>
      <c r="K257" s="24" t="s">
        <v>29</v>
      </c>
      <c r="L257" s="24" t="s">
        <v>29</v>
      </c>
      <c r="M257" s="24" t="s">
        <v>29</v>
      </c>
      <c r="N257" s="24" t="s">
        <v>29</v>
      </c>
      <c r="O257" s="24" t="s">
        <v>29</v>
      </c>
      <c r="P257" s="24" t="s">
        <v>29</v>
      </c>
      <c r="Q257" s="24" t="s">
        <v>29</v>
      </c>
      <c r="R257" s="24" t="s">
        <v>29</v>
      </c>
      <c r="S257" s="24" t="s">
        <v>29</v>
      </c>
      <c r="T257" s="24" t="s">
        <v>29</v>
      </c>
      <c r="U257" s="24" t="s">
        <v>29</v>
      </c>
      <c r="V257" s="24" t="s">
        <v>29</v>
      </c>
      <c r="W257" s="24" t="s">
        <v>29</v>
      </c>
      <c r="X257" s="24" t="s">
        <v>29</v>
      </c>
      <c r="Y257" s="24" t="s">
        <v>29</v>
      </c>
      <c r="Z257" s="24" t="s">
        <v>29</v>
      </c>
      <c r="AA257" s="24" t="s">
        <v>29</v>
      </c>
      <c r="AB257" s="24" t="s">
        <v>29</v>
      </c>
      <c r="AC257" s="24" t="s">
        <v>29</v>
      </c>
      <c r="AD257" s="24" t="s">
        <v>29</v>
      </c>
      <c r="AE257" s="24" t="s">
        <v>29</v>
      </c>
      <c r="AF257" s="24" t="s">
        <v>29</v>
      </c>
      <c r="AG257" s="24" t="s">
        <v>29</v>
      </c>
      <c r="AH257" s="24" t="s">
        <v>29</v>
      </c>
      <c r="AI257" s="24" t="s">
        <v>29</v>
      </c>
      <c r="AJ257" s="24" t="s">
        <v>29</v>
      </c>
      <c r="AK257" s="24" t="s">
        <v>29</v>
      </c>
      <c r="AL257" s="24" t="s">
        <v>29</v>
      </c>
      <c r="AM257" s="24" t="s">
        <v>29</v>
      </c>
      <c r="AN257" s="24" t="s">
        <v>29</v>
      </c>
      <c r="AO257" s="24" t="s">
        <v>29</v>
      </c>
      <c r="AP257" s="24" t="s">
        <v>29</v>
      </c>
      <c r="AQ257" s="24" t="s">
        <v>29</v>
      </c>
      <c r="AR257" s="24" t="s">
        <v>29</v>
      </c>
      <c r="AS257" s="24" t="s">
        <v>29</v>
      </c>
      <c r="AT257" s="24" t="s">
        <v>29</v>
      </c>
      <c r="AU257" s="24" t="s">
        <v>29</v>
      </c>
      <c r="AV257" s="24" t="s">
        <v>29</v>
      </c>
      <c r="AW257" s="24" t="s">
        <v>29</v>
      </c>
      <c r="AX257" s="24" t="s">
        <v>29</v>
      </c>
      <c r="AY257" s="24" t="s">
        <v>29</v>
      </c>
      <c r="AZ257" s="24" t="s">
        <v>29</v>
      </c>
      <c r="BA257" s="24" t="s">
        <v>29</v>
      </c>
      <c r="BB257" s="24" t="s">
        <v>29</v>
      </c>
      <c r="BC257" s="24" t="s">
        <v>29</v>
      </c>
      <c r="BD257" s="24" t="s">
        <v>29</v>
      </c>
      <c r="BE257" s="24" t="s">
        <v>29</v>
      </c>
      <c r="BF257" s="24" t="s">
        <v>29</v>
      </c>
      <c r="BG257" s="24" t="s">
        <v>29</v>
      </c>
      <c r="BH257" s="24" t="s">
        <v>29</v>
      </c>
      <c r="BI257" s="24" t="s">
        <v>29</v>
      </c>
      <c r="BJ257" s="24" t="s">
        <v>29</v>
      </c>
      <c r="BK257" s="24" t="s">
        <v>29</v>
      </c>
      <c r="BL257" s="24" t="s">
        <v>29</v>
      </c>
      <c r="BM257" s="24" t="s">
        <v>29</v>
      </c>
      <c r="BN257" s="24" t="s">
        <v>29</v>
      </c>
      <c r="BO257" s="24" t="s">
        <v>29</v>
      </c>
      <c r="BP257" s="24" t="s">
        <v>29</v>
      </c>
      <c r="BQ257" s="24" t="s">
        <v>29</v>
      </c>
      <c r="BR257" s="24" t="s">
        <v>29</v>
      </c>
      <c r="BS257" s="24" t="s">
        <v>29</v>
      </c>
      <c r="BT257" s="24" t="s">
        <v>29</v>
      </c>
      <c r="BU257" s="24" t="s">
        <v>29</v>
      </c>
      <c r="BV257" s="24" t="s">
        <v>29</v>
      </c>
      <c r="BW257" s="24" t="s">
        <v>29</v>
      </c>
      <c r="BX257" s="24" t="s">
        <v>29</v>
      </c>
      <c r="BY257" s="24" t="s">
        <v>29</v>
      </c>
      <c r="BZ257" s="24" t="s">
        <v>29</v>
      </c>
      <c r="CA257" s="24" t="s">
        <v>29</v>
      </c>
      <c r="CB257" s="24" t="s">
        <v>29</v>
      </c>
    </row>
    <row r="258" spans="2:80" s="1" customFormat="1" ht="13.9" customHeight="1">
      <c r="B258" s="57" t="s">
        <v>29</v>
      </c>
      <c r="C258" s="57" t="s">
        <v>29</v>
      </c>
      <c r="D258" s="57" t="s">
        <v>29</v>
      </c>
      <c r="E258" s="61"/>
      <c r="G258" s="24" t="s">
        <v>29</v>
      </c>
      <c r="H258" s="24" t="s">
        <v>29</v>
      </c>
      <c r="I258" s="24" t="s">
        <v>29</v>
      </c>
      <c r="J258" s="24" t="s">
        <v>29</v>
      </c>
      <c r="K258" s="24" t="s">
        <v>29</v>
      </c>
      <c r="L258" s="24" t="s">
        <v>29</v>
      </c>
      <c r="M258" s="24" t="s">
        <v>29</v>
      </c>
      <c r="N258" s="24" t="s">
        <v>29</v>
      </c>
      <c r="O258" s="24" t="s">
        <v>29</v>
      </c>
      <c r="P258" s="24" t="s">
        <v>29</v>
      </c>
      <c r="Q258" s="24" t="s">
        <v>29</v>
      </c>
      <c r="R258" s="24" t="s">
        <v>29</v>
      </c>
      <c r="S258" s="24" t="s">
        <v>29</v>
      </c>
      <c r="T258" s="24" t="s">
        <v>29</v>
      </c>
      <c r="U258" s="24" t="s">
        <v>29</v>
      </c>
      <c r="V258" s="24" t="s">
        <v>29</v>
      </c>
      <c r="W258" s="24" t="s">
        <v>29</v>
      </c>
      <c r="X258" s="24" t="s">
        <v>29</v>
      </c>
      <c r="Y258" s="24" t="s">
        <v>29</v>
      </c>
      <c r="Z258" s="24" t="s">
        <v>29</v>
      </c>
      <c r="AA258" s="24" t="s">
        <v>29</v>
      </c>
      <c r="AB258" s="24" t="s">
        <v>29</v>
      </c>
      <c r="AC258" s="24" t="s">
        <v>29</v>
      </c>
      <c r="AD258" s="24" t="s">
        <v>29</v>
      </c>
      <c r="AE258" s="24" t="s">
        <v>29</v>
      </c>
      <c r="AF258" s="24" t="s">
        <v>29</v>
      </c>
      <c r="AG258" s="24" t="s">
        <v>29</v>
      </c>
      <c r="AH258" s="24" t="s">
        <v>29</v>
      </c>
      <c r="AI258" s="24" t="s">
        <v>29</v>
      </c>
      <c r="AJ258" s="24" t="s">
        <v>29</v>
      </c>
      <c r="AK258" s="24" t="s">
        <v>29</v>
      </c>
      <c r="AL258" s="24" t="s">
        <v>29</v>
      </c>
      <c r="AM258" s="24" t="s">
        <v>29</v>
      </c>
      <c r="AN258" s="24" t="s">
        <v>29</v>
      </c>
      <c r="AO258" s="24" t="s">
        <v>29</v>
      </c>
      <c r="AP258" s="24" t="s">
        <v>29</v>
      </c>
      <c r="AQ258" s="24" t="s">
        <v>29</v>
      </c>
      <c r="AR258" s="24" t="s">
        <v>29</v>
      </c>
      <c r="AS258" s="24" t="s">
        <v>29</v>
      </c>
      <c r="AT258" s="24" t="s">
        <v>29</v>
      </c>
      <c r="AU258" s="24" t="s">
        <v>29</v>
      </c>
      <c r="AV258" s="24" t="s">
        <v>29</v>
      </c>
      <c r="AW258" s="24" t="s">
        <v>29</v>
      </c>
      <c r="AX258" s="24" t="s">
        <v>29</v>
      </c>
      <c r="AY258" s="24" t="s">
        <v>29</v>
      </c>
      <c r="AZ258" s="24" t="s">
        <v>29</v>
      </c>
      <c r="BA258" s="24" t="s">
        <v>29</v>
      </c>
      <c r="BB258" s="24" t="s">
        <v>29</v>
      </c>
      <c r="BC258" s="24" t="s">
        <v>29</v>
      </c>
      <c r="BD258" s="24" t="s">
        <v>29</v>
      </c>
      <c r="BE258" s="24" t="s">
        <v>29</v>
      </c>
      <c r="BF258" s="24" t="s">
        <v>29</v>
      </c>
      <c r="BG258" s="24" t="s">
        <v>29</v>
      </c>
      <c r="BH258" s="24" t="s">
        <v>29</v>
      </c>
      <c r="BI258" s="24" t="s">
        <v>29</v>
      </c>
      <c r="BJ258" s="24" t="s">
        <v>29</v>
      </c>
      <c r="BK258" s="24" t="s">
        <v>29</v>
      </c>
      <c r="BL258" s="24" t="s">
        <v>29</v>
      </c>
      <c r="BM258" s="24" t="s">
        <v>29</v>
      </c>
      <c r="BN258" s="24" t="s">
        <v>29</v>
      </c>
      <c r="BO258" s="24" t="s">
        <v>29</v>
      </c>
      <c r="BP258" s="24" t="s">
        <v>29</v>
      </c>
      <c r="BQ258" s="24" t="s">
        <v>29</v>
      </c>
      <c r="BR258" s="24" t="s">
        <v>29</v>
      </c>
      <c r="BS258" s="24" t="s">
        <v>29</v>
      </c>
      <c r="BT258" s="24" t="s">
        <v>29</v>
      </c>
      <c r="BU258" s="24" t="s">
        <v>29</v>
      </c>
      <c r="BV258" s="24" t="s">
        <v>29</v>
      </c>
      <c r="BW258" s="24" t="s">
        <v>29</v>
      </c>
      <c r="BX258" s="24" t="s">
        <v>29</v>
      </c>
      <c r="BY258" s="24" t="s">
        <v>29</v>
      </c>
      <c r="BZ258" s="24" t="s">
        <v>29</v>
      </c>
      <c r="CA258" s="24" t="s">
        <v>29</v>
      </c>
      <c r="CB258" s="24" t="s">
        <v>29</v>
      </c>
    </row>
    <row r="259" spans="2:80" s="1" customFormat="1" ht="13.9" customHeight="1">
      <c r="B259" s="57" t="s">
        <v>29</v>
      </c>
      <c r="C259" s="57" t="s">
        <v>29</v>
      </c>
      <c r="D259" s="57" t="s">
        <v>29</v>
      </c>
      <c r="E259" s="61"/>
      <c r="G259" s="24" t="s">
        <v>29</v>
      </c>
      <c r="H259" s="24" t="s">
        <v>29</v>
      </c>
      <c r="I259" s="24" t="s">
        <v>29</v>
      </c>
      <c r="J259" s="24" t="s">
        <v>29</v>
      </c>
      <c r="K259" s="24" t="s">
        <v>29</v>
      </c>
      <c r="L259" s="24" t="s">
        <v>29</v>
      </c>
      <c r="M259" s="24" t="s">
        <v>29</v>
      </c>
      <c r="N259" s="24" t="s">
        <v>29</v>
      </c>
      <c r="O259" s="24" t="s">
        <v>29</v>
      </c>
      <c r="P259" s="24" t="s">
        <v>29</v>
      </c>
      <c r="Q259" s="24" t="s">
        <v>29</v>
      </c>
      <c r="R259" s="24" t="s">
        <v>29</v>
      </c>
      <c r="S259" s="24" t="s">
        <v>29</v>
      </c>
      <c r="T259" s="24" t="s">
        <v>29</v>
      </c>
      <c r="U259" s="24" t="s">
        <v>29</v>
      </c>
      <c r="V259" s="24" t="s">
        <v>29</v>
      </c>
      <c r="W259" s="24" t="s">
        <v>29</v>
      </c>
      <c r="X259" s="24" t="s">
        <v>29</v>
      </c>
      <c r="Y259" s="24" t="s">
        <v>29</v>
      </c>
      <c r="Z259" s="24" t="s">
        <v>29</v>
      </c>
      <c r="AA259" s="24" t="s">
        <v>29</v>
      </c>
      <c r="AB259" s="24" t="s">
        <v>29</v>
      </c>
      <c r="AC259" s="24" t="s">
        <v>29</v>
      </c>
      <c r="AD259" s="24" t="s">
        <v>29</v>
      </c>
      <c r="AE259" s="24" t="s">
        <v>29</v>
      </c>
      <c r="AF259" s="24" t="s">
        <v>29</v>
      </c>
      <c r="AG259" s="24" t="s">
        <v>29</v>
      </c>
      <c r="AH259" s="24" t="s">
        <v>29</v>
      </c>
      <c r="AI259" s="24" t="s">
        <v>29</v>
      </c>
      <c r="AJ259" s="24" t="s">
        <v>29</v>
      </c>
      <c r="AK259" s="24" t="s">
        <v>29</v>
      </c>
      <c r="AL259" s="24" t="s">
        <v>29</v>
      </c>
      <c r="AM259" s="24" t="s">
        <v>29</v>
      </c>
      <c r="AN259" s="24" t="s">
        <v>29</v>
      </c>
      <c r="AO259" s="24" t="s">
        <v>29</v>
      </c>
      <c r="AP259" s="24" t="s">
        <v>29</v>
      </c>
      <c r="AQ259" s="24" t="s">
        <v>29</v>
      </c>
      <c r="AR259" s="24" t="s">
        <v>29</v>
      </c>
      <c r="AS259" s="24" t="s">
        <v>29</v>
      </c>
      <c r="AT259" s="24" t="s">
        <v>29</v>
      </c>
      <c r="AU259" s="24" t="s">
        <v>29</v>
      </c>
      <c r="AV259" s="24" t="s">
        <v>29</v>
      </c>
      <c r="AW259" s="24" t="s">
        <v>29</v>
      </c>
      <c r="AX259" s="24" t="s">
        <v>29</v>
      </c>
      <c r="AY259" s="24" t="s">
        <v>29</v>
      </c>
      <c r="AZ259" s="24" t="s">
        <v>29</v>
      </c>
      <c r="BA259" s="24" t="s">
        <v>29</v>
      </c>
      <c r="BB259" s="24" t="s">
        <v>29</v>
      </c>
      <c r="BC259" s="24" t="s">
        <v>29</v>
      </c>
      <c r="BD259" s="24" t="s">
        <v>29</v>
      </c>
      <c r="BE259" s="24" t="s">
        <v>29</v>
      </c>
      <c r="BF259" s="24" t="s">
        <v>29</v>
      </c>
      <c r="BG259" s="24" t="s">
        <v>29</v>
      </c>
      <c r="BH259" s="24" t="s">
        <v>29</v>
      </c>
      <c r="BI259" s="24" t="s">
        <v>29</v>
      </c>
      <c r="BJ259" s="24" t="s">
        <v>29</v>
      </c>
      <c r="BK259" s="24" t="s">
        <v>29</v>
      </c>
      <c r="BL259" s="24" t="s">
        <v>29</v>
      </c>
      <c r="BM259" s="24" t="s">
        <v>29</v>
      </c>
      <c r="BN259" s="24" t="s">
        <v>29</v>
      </c>
      <c r="BO259" s="24" t="s">
        <v>29</v>
      </c>
      <c r="BP259" s="24" t="s">
        <v>29</v>
      </c>
      <c r="BQ259" s="24" t="s">
        <v>29</v>
      </c>
      <c r="BR259" s="24" t="s">
        <v>29</v>
      </c>
      <c r="BS259" s="24" t="s">
        <v>29</v>
      </c>
      <c r="BT259" s="24" t="s">
        <v>29</v>
      </c>
      <c r="BU259" s="24" t="s">
        <v>29</v>
      </c>
      <c r="BV259" s="24" t="s">
        <v>29</v>
      </c>
      <c r="BW259" s="24" t="s">
        <v>29</v>
      </c>
      <c r="BX259" s="24" t="s">
        <v>29</v>
      </c>
      <c r="BY259" s="24" t="s">
        <v>29</v>
      </c>
      <c r="BZ259" s="24" t="s">
        <v>29</v>
      </c>
      <c r="CA259" s="24" t="s">
        <v>29</v>
      </c>
      <c r="CB259" s="24" t="s">
        <v>29</v>
      </c>
    </row>
    <row r="260" spans="2:80" s="1" customFormat="1" ht="13.9" customHeight="1">
      <c r="B260" s="57" t="s">
        <v>29</v>
      </c>
      <c r="C260" s="57" t="s">
        <v>29</v>
      </c>
      <c r="D260" s="57" t="s">
        <v>29</v>
      </c>
      <c r="E260" s="61"/>
      <c r="G260" s="24" t="s">
        <v>29</v>
      </c>
      <c r="H260" s="24" t="s">
        <v>29</v>
      </c>
      <c r="I260" s="24" t="s">
        <v>29</v>
      </c>
      <c r="J260" s="24" t="s">
        <v>29</v>
      </c>
      <c r="K260" s="24" t="s">
        <v>29</v>
      </c>
      <c r="L260" s="24" t="s">
        <v>29</v>
      </c>
      <c r="M260" s="24" t="s">
        <v>29</v>
      </c>
      <c r="N260" s="24" t="s">
        <v>29</v>
      </c>
      <c r="O260" s="24" t="s">
        <v>29</v>
      </c>
      <c r="P260" s="24" t="s">
        <v>29</v>
      </c>
      <c r="Q260" s="24" t="s">
        <v>29</v>
      </c>
      <c r="R260" s="24" t="s">
        <v>29</v>
      </c>
      <c r="S260" s="24" t="s">
        <v>29</v>
      </c>
      <c r="T260" s="24" t="s">
        <v>29</v>
      </c>
      <c r="U260" s="24" t="s">
        <v>29</v>
      </c>
      <c r="V260" s="24" t="s">
        <v>29</v>
      </c>
      <c r="W260" s="24" t="s">
        <v>29</v>
      </c>
      <c r="X260" s="24" t="s">
        <v>29</v>
      </c>
      <c r="Y260" s="24" t="s">
        <v>29</v>
      </c>
      <c r="Z260" s="24" t="s">
        <v>29</v>
      </c>
      <c r="AA260" s="24" t="s">
        <v>29</v>
      </c>
      <c r="AB260" s="24" t="s">
        <v>29</v>
      </c>
      <c r="AC260" s="24" t="s">
        <v>29</v>
      </c>
      <c r="AD260" s="24" t="s">
        <v>29</v>
      </c>
      <c r="AE260" s="24" t="s">
        <v>29</v>
      </c>
      <c r="AF260" s="24" t="s">
        <v>29</v>
      </c>
      <c r="AG260" s="24" t="s">
        <v>29</v>
      </c>
      <c r="AH260" s="24" t="s">
        <v>29</v>
      </c>
      <c r="AI260" s="24" t="s">
        <v>29</v>
      </c>
      <c r="AJ260" s="24" t="s">
        <v>29</v>
      </c>
      <c r="AK260" s="24" t="s">
        <v>29</v>
      </c>
      <c r="AL260" s="24" t="s">
        <v>29</v>
      </c>
      <c r="AM260" s="24" t="s">
        <v>29</v>
      </c>
      <c r="AN260" s="24" t="s">
        <v>29</v>
      </c>
      <c r="AO260" s="24" t="s">
        <v>29</v>
      </c>
      <c r="AP260" s="24" t="s">
        <v>29</v>
      </c>
      <c r="AQ260" s="24" t="s">
        <v>29</v>
      </c>
      <c r="AR260" s="24" t="s">
        <v>29</v>
      </c>
      <c r="AS260" s="24" t="s">
        <v>29</v>
      </c>
      <c r="AT260" s="24" t="s">
        <v>29</v>
      </c>
      <c r="AU260" s="24" t="s">
        <v>29</v>
      </c>
      <c r="AV260" s="24" t="s">
        <v>29</v>
      </c>
      <c r="AW260" s="24" t="s">
        <v>29</v>
      </c>
      <c r="AX260" s="24" t="s">
        <v>29</v>
      </c>
      <c r="AY260" s="24" t="s">
        <v>29</v>
      </c>
      <c r="AZ260" s="24" t="s">
        <v>29</v>
      </c>
      <c r="BA260" s="24" t="s">
        <v>29</v>
      </c>
      <c r="BB260" s="24" t="s">
        <v>29</v>
      </c>
      <c r="BC260" s="24" t="s">
        <v>29</v>
      </c>
      <c r="BD260" s="24" t="s">
        <v>29</v>
      </c>
      <c r="BE260" s="24" t="s">
        <v>29</v>
      </c>
      <c r="BF260" s="24" t="s">
        <v>29</v>
      </c>
      <c r="BG260" s="24" t="s">
        <v>29</v>
      </c>
      <c r="BH260" s="24" t="s">
        <v>29</v>
      </c>
      <c r="BI260" s="24" t="s">
        <v>29</v>
      </c>
      <c r="BJ260" s="24" t="s">
        <v>29</v>
      </c>
      <c r="BK260" s="24" t="s">
        <v>29</v>
      </c>
      <c r="BL260" s="24" t="s">
        <v>29</v>
      </c>
      <c r="BM260" s="24" t="s">
        <v>29</v>
      </c>
      <c r="BN260" s="24" t="s">
        <v>29</v>
      </c>
      <c r="BO260" s="24" t="s">
        <v>29</v>
      </c>
      <c r="BP260" s="24" t="s">
        <v>29</v>
      </c>
      <c r="BQ260" s="24" t="s">
        <v>29</v>
      </c>
      <c r="BR260" s="24" t="s">
        <v>29</v>
      </c>
      <c r="BS260" s="24" t="s">
        <v>29</v>
      </c>
      <c r="BT260" s="24" t="s">
        <v>29</v>
      </c>
      <c r="BU260" s="24" t="s">
        <v>29</v>
      </c>
      <c r="BV260" s="24" t="s">
        <v>29</v>
      </c>
      <c r="BW260" s="24" t="s">
        <v>29</v>
      </c>
      <c r="BX260" s="24" t="s">
        <v>29</v>
      </c>
      <c r="BY260" s="24" t="s">
        <v>29</v>
      </c>
      <c r="BZ260" s="24" t="s">
        <v>29</v>
      </c>
      <c r="CA260" s="24" t="s">
        <v>29</v>
      </c>
      <c r="CB260" s="24" t="s">
        <v>29</v>
      </c>
    </row>
    <row r="261" spans="2:80" s="1" customFormat="1" ht="13.9" customHeight="1">
      <c r="B261" s="57" t="s">
        <v>29</v>
      </c>
      <c r="C261" s="57" t="s">
        <v>29</v>
      </c>
      <c r="D261" s="57" t="s">
        <v>29</v>
      </c>
      <c r="E261" s="61"/>
      <c r="G261" s="24" t="s">
        <v>29</v>
      </c>
      <c r="H261" s="24" t="s">
        <v>29</v>
      </c>
      <c r="I261" s="24" t="s">
        <v>29</v>
      </c>
      <c r="J261" s="24" t="s">
        <v>29</v>
      </c>
      <c r="K261" s="24" t="s">
        <v>29</v>
      </c>
      <c r="L261" s="24" t="s">
        <v>29</v>
      </c>
      <c r="M261" s="24" t="s">
        <v>29</v>
      </c>
      <c r="N261" s="24" t="s">
        <v>29</v>
      </c>
      <c r="O261" s="24" t="s">
        <v>29</v>
      </c>
      <c r="P261" s="24" t="s">
        <v>29</v>
      </c>
      <c r="Q261" s="24" t="s">
        <v>29</v>
      </c>
      <c r="R261" s="24" t="s">
        <v>29</v>
      </c>
      <c r="S261" s="24" t="s">
        <v>29</v>
      </c>
      <c r="T261" s="24" t="s">
        <v>29</v>
      </c>
      <c r="U261" s="24" t="s">
        <v>29</v>
      </c>
      <c r="V261" s="24" t="s">
        <v>29</v>
      </c>
      <c r="W261" s="24" t="s">
        <v>29</v>
      </c>
      <c r="X261" s="24" t="s">
        <v>29</v>
      </c>
      <c r="Y261" s="24" t="s">
        <v>29</v>
      </c>
      <c r="Z261" s="24" t="s">
        <v>29</v>
      </c>
      <c r="AA261" s="24" t="s">
        <v>29</v>
      </c>
      <c r="AB261" s="24" t="s">
        <v>29</v>
      </c>
      <c r="AC261" s="24" t="s">
        <v>29</v>
      </c>
      <c r="AD261" s="24" t="s">
        <v>29</v>
      </c>
      <c r="AE261" s="24" t="s">
        <v>29</v>
      </c>
      <c r="AF261" s="24" t="s">
        <v>29</v>
      </c>
      <c r="AG261" s="24" t="s">
        <v>29</v>
      </c>
      <c r="AH261" s="24" t="s">
        <v>29</v>
      </c>
      <c r="AI261" s="24" t="s">
        <v>29</v>
      </c>
      <c r="AJ261" s="24" t="s">
        <v>29</v>
      </c>
      <c r="AK261" s="24" t="s">
        <v>29</v>
      </c>
      <c r="AL261" s="24" t="s">
        <v>29</v>
      </c>
      <c r="AM261" s="24" t="s">
        <v>29</v>
      </c>
      <c r="AN261" s="24" t="s">
        <v>29</v>
      </c>
      <c r="AO261" s="24" t="s">
        <v>29</v>
      </c>
      <c r="AP261" s="24" t="s">
        <v>29</v>
      </c>
      <c r="AQ261" s="24" t="s">
        <v>29</v>
      </c>
      <c r="AR261" s="24" t="s">
        <v>29</v>
      </c>
      <c r="AS261" s="24" t="s">
        <v>29</v>
      </c>
      <c r="AT261" s="24" t="s">
        <v>29</v>
      </c>
      <c r="AU261" s="24" t="s">
        <v>29</v>
      </c>
      <c r="AV261" s="24" t="s">
        <v>29</v>
      </c>
      <c r="AW261" s="24" t="s">
        <v>29</v>
      </c>
      <c r="AX261" s="24" t="s">
        <v>29</v>
      </c>
      <c r="AY261" s="24" t="s">
        <v>29</v>
      </c>
      <c r="AZ261" s="24" t="s">
        <v>29</v>
      </c>
      <c r="BA261" s="24" t="s">
        <v>29</v>
      </c>
      <c r="BB261" s="24" t="s">
        <v>29</v>
      </c>
      <c r="BC261" s="24" t="s">
        <v>29</v>
      </c>
      <c r="BD261" s="24" t="s">
        <v>29</v>
      </c>
      <c r="BE261" s="24" t="s">
        <v>29</v>
      </c>
      <c r="BF261" s="24" t="s">
        <v>29</v>
      </c>
      <c r="BG261" s="24" t="s">
        <v>29</v>
      </c>
      <c r="BH261" s="24" t="s">
        <v>29</v>
      </c>
      <c r="BI261" s="24" t="s">
        <v>29</v>
      </c>
      <c r="BJ261" s="24" t="s">
        <v>29</v>
      </c>
      <c r="BK261" s="24" t="s">
        <v>29</v>
      </c>
      <c r="BL261" s="24" t="s">
        <v>29</v>
      </c>
      <c r="BM261" s="24" t="s">
        <v>29</v>
      </c>
      <c r="BN261" s="24" t="s">
        <v>29</v>
      </c>
      <c r="BO261" s="24" t="s">
        <v>29</v>
      </c>
      <c r="BP261" s="24" t="s">
        <v>29</v>
      </c>
      <c r="BQ261" s="24" t="s">
        <v>29</v>
      </c>
      <c r="BR261" s="24" t="s">
        <v>29</v>
      </c>
      <c r="BS261" s="24" t="s">
        <v>29</v>
      </c>
      <c r="BT261" s="24" t="s">
        <v>29</v>
      </c>
      <c r="BU261" s="24" t="s">
        <v>29</v>
      </c>
      <c r="BV261" s="24" t="s">
        <v>29</v>
      </c>
      <c r="BW261" s="24" t="s">
        <v>29</v>
      </c>
      <c r="BX261" s="24" t="s">
        <v>29</v>
      </c>
      <c r="BY261" s="24" t="s">
        <v>29</v>
      </c>
      <c r="BZ261" s="24" t="s">
        <v>29</v>
      </c>
      <c r="CA261" s="24" t="s">
        <v>29</v>
      </c>
      <c r="CB261" s="24" t="s">
        <v>29</v>
      </c>
    </row>
    <row r="262" spans="2:80" s="1" customFormat="1" ht="13.9" customHeight="1">
      <c r="B262" s="57" t="s">
        <v>29</v>
      </c>
      <c r="C262" s="57" t="s">
        <v>29</v>
      </c>
      <c r="D262" s="57" t="s">
        <v>29</v>
      </c>
      <c r="E262" s="61"/>
      <c r="G262" s="24" t="s">
        <v>29</v>
      </c>
      <c r="H262" s="24" t="s">
        <v>29</v>
      </c>
      <c r="I262" s="24" t="s">
        <v>29</v>
      </c>
      <c r="J262" s="24" t="s">
        <v>29</v>
      </c>
      <c r="K262" s="24" t="s">
        <v>29</v>
      </c>
      <c r="L262" s="24" t="s">
        <v>29</v>
      </c>
      <c r="M262" s="24" t="s">
        <v>29</v>
      </c>
      <c r="N262" s="24" t="s">
        <v>29</v>
      </c>
      <c r="O262" s="24" t="s">
        <v>29</v>
      </c>
      <c r="P262" s="24" t="s">
        <v>29</v>
      </c>
      <c r="Q262" s="24" t="s">
        <v>29</v>
      </c>
      <c r="R262" s="24" t="s">
        <v>29</v>
      </c>
      <c r="S262" s="24" t="s">
        <v>29</v>
      </c>
      <c r="T262" s="24" t="s">
        <v>29</v>
      </c>
      <c r="U262" s="24" t="s">
        <v>29</v>
      </c>
      <c r="V262" s="24" t="s">
        <v>29</v>
      </c>
      <c r="W262" s="24" t="s">
        <v>29</v>
      </c>
      <c r="X262" s="24" t="s">
        <v>29</v>
      </c>
      <c r="Y262" s="24" t="s">
        <v>29</v>
      </c>
      <c r="Z262" s="24" t="s">
        <v>29</v>
      </c>
      <c r="AA262" s="24" t="s">
        <v>29</v>
      </c>
      <c r="AB262" s="24" t="s">
        <v>29</v>
      </c>
      <c r="AC262" s="24" t="s">
        <v>29</v>
      </c>
      <c r="AD262" s="24" t="s">
        <v>29</v>
      </c>
      <c r="AE262" s="24" t="s">
        <v>29</v>
      </c>
      <c r="AF262" s="24" t="s">
        <v>29</v>
      </c>
      <c r="AG262" s="24" t="s">
        <v>29</v>
      </c>
      <c r="AH262" s="24" t="s">
        <v>29</v>
      </c>
      <c r="AI262" s="24" t="s">
        <v>29</v>
      </c>
      <c r="AJ262" s="24" t="s">
        <v>29</v>
      </c>
      <c r="AK262" s="24" t="s">
        <v>29</v>
      </c>
      <c r="AL262" s="24" t="s">
        <v>29</v>
      </c>
      <c r="AM262" s="24" t="s">
        <v>29</v>
      </c>
      <c r="AN262" s="24" t="s">
        <v>29</v>
      </c>
      <c r="AO262" s="24" t="s">
        <v>29</v>
      </c>
      <c r="AP262" s="24" t="s">
        <v>29</v>
      </c>
      <c r="AQ262" s="24" t="s">
        <v>29</v>
      </c>
      <c r="AR262" s="24" t="s">
        <v>29</v>
      </c>
      <c r="AS262" s="24" t="s">
        <v>29</v>
      </c>
      <c r="AT262" s="24" t="s">
        <v>29</v>
      </c>
      <c r="AU262" s="24" t="s">
        <v>29</v>
      </c>
      <c r="AV262" s="24" t="s">
        <v>29</v>
      </c>
      <c r="AW262" s="24" t="s">
        <v>29</v>
      </c>
      <c r="AX262" s="24" t="s">
        <v>29</v>
      </c>
      <c r="AY262" s="24" t="s">
        <v>29</v>
      </c>
      <c r="AZ262" s="24" t="s">
        <v>29</v>
      </c>
      <c r="BA262" s="24" t="s">
        <v>29</v>
      </c>
      <c r="BB262" s="24" t="s">
        <v>29</v>
      </c>
      <c r="BC262" s="24" t="s">
        <v>29</v>
      </c>
      <c r="BD262" s="24" t="s">
        <v>29</v>
      </c>
      <c r="BE262" s="24" t="s">
        <v>29</v>
      </c>
      <c r="BF262" s="24" t="s">
        <v>29</v>
      </c>
      <c r="BG262" s="24" t="s">
        <v>29</v>
      </c>
      <c r="BH262" s="24" t="s">
        <v>29</v>
      </c>
      <c r="BI262" s="24" t="s">
        <v>29</v>
      </c>
      <c r="BJ262" s="24" t="s">
        <v>29</v>
      </c>
      <c r="BK262" s="24" t="s">
        <v>29</v>
      </c>
      <c r="BL262" s="24" t="s">
        <v>29</v>
      </c>
      <c r="BM262" s="24" t="s">
        <v>29</v>
      </c>
      <c r="BN262" s="24" t="s">
        <v>29</v>
      </c>
      <c r="BO262" s="24" t="s">
        <v>29</v>
      </c>
      <c r="BP262" s="24" t="s">
        <v>29</v>
      </c>
      <c r="BQ262" s="24" t="s">
        <v>29</v>
      </c>
      <c r="BR262" s="24" t="s">
        <v>29</v>
      </c>
      <c r="BS262" s="24" t="s">
        <v>29</v>
      </c>
      <c r="BT262" s="24" t="s">
        <v>29</v>
      </c>
      <c r="BU262" s="24" t="s">
        <v>29</v>
      </c>
      <c r="BV262" s="24" t="s">
        <v>29</v>
      </c>
      <c r="BW262" s="24" t="s">
        <v>29</v>
      </c>
      <c r="BX262" s="24" t="s">
        <v>29</v>
      </c>
      <c r="BY262" s="24" t="s">
        <v>29</v>
      </c>
      <c r="BZ262" s="24" t="s">
        <v>29</v>
      </c>
      <c r="CA262" s="24" t="s">
        <v>29</v>
      </c>
      <c r="CB262" s="24" t="s">
        <v>29</v>
      </c>
    </row>
    <row r="263" spans="2:80" s="1" customFormat="1" ht="13.9" customHeight="1">
      <c r="B263" s="57" t="s">
        <v>29</v>
      </c>
      <c r="C263" s="57" t="s">
        <v>29</v>
      </c>
      <c r="D263" s="57" t="s">
        <v>29</v>
      </c>
      <c r="E263" s="61"/>
      <c r="G263" s="24" t="s">
        <v>29</v>
      </c>
      <c r="H263" s="24" t="s">
        <v>29</v>
      </c>
      <c r="I263" s="24" t="s">
        <v>29</v>
      </c>
      <c r="J263" s="24" t="s">
        <v>29</v>
      </c>
      <c r="K263" s="24" t="s">
        <v>29</v>
      </c>
      <c r="L263" s="24" t="s">
        <v>29</v>
      </c>
      <c r="M263" s="24" t="s">
        <v>29</v>
      </c>
      <c r="N263" s="24" t="s">
        <v>29</v>
      </c>
      <c r="O263" s="24" t="s">
        <v>29</v>
      </c>
      <c r="P263" s="24" t="s">
        <v>29</v>
      </c>
      <c r="Q263" s="24" t="s">
        <v>29</v>
      </c>
      <c r="R263" s="24" t="s">
        <v>29</v>
      </c>
      <c r="S263" s="24" t="s">
        <v>29</v>
      </c>
      <c r="T263" s="24" t="s">
        <v>29</v>
      </c>
      <c r="U263" s="24" t="s">
        <v>29</v>
      </c>
      <c r="V263" s="24" t="s">
        <v>29</v>
      </c>
      <c r="W263" s="24" t="s">
        <v>29</v>
      </c>
      <c r="X263" s="24" t="s">
        <v>29</v>
      </c>
      <c r="Y263" s="24" t="s">
        <v>29</v>
      </c>
      <c r="Z263" s="24" t="s">
        <v>29</v>
      </c>
      <c r="AA263" s="24" t="s">
        <v>29</v>
      </c>
      <c r="AB263" s="24" t="s">
        <v>29</v>
      </c>
      <c r="AC263" s="24" t="s">
        <v>29</v>
      </c>
      <c r="AD263" s="24" t="s">
        <v>29</v>
      </c>
      <c r="AE263" s="24" t="s">
        <v>29</v>
      </c>
      <c r="AF263" s="24" t="s">
        <v>29</v>
      </c>
      <c r="AG263" s="24" t="s">
        <v>29</v>
      </c>
      <c r="AH263" s="24" t="s">
        <v>29</v>
      </c>
      <c r="AI263" s="24" t="s">
        <v>29</v>
      </c>
      <c r="AJ263" s="24" t="s">
        <v>29</v>
      </c>
      <c r="AK263" s="24" t="s">
        <v>29</v>
      </c>
      <c r="AL263" s="24" t="s">
        <v>29</v>
      </c>
      <c r="AM263" s="24" t="s">
        <v>29</v>
      </c>
      <c r="AN263" s="24" t="s">
        <v>29</v>
      </c>
      <c r="AO263" s="24" t="s">
        <v>29</v>
      </c>
      <c r="AP263" s="24" t="s">
        <v>29</v>
      </c>
      <c r="AQ263" s="24" t="s">
        <v>29</v>
      </c>
      <c r="AR263" s="24" t="s">
        <v>29</v>
      </c>
      <c r="AS263" s="24" t="s">
        <v>29</v>
      </c>
      <c r="AT263" s="24" t="s">
        <v>29</v>
      </c>
      <c r="AU263" s="24" t="s">
        <v>29</v>
      </c>
      <c r="AV263" s="24" t="s">
        <v>29</v>
      </c>
      <c r="AW263" s="24" t="s">
        <v>29</v>
      </c>
      <c r="AX263" s="24" t="s">
        <v>29</v>
      </c>
      <c r="AY263" s="24" t="s">
        <v>29</v>
      </c>
      <c r="AZ263" s="24" t="s">
        <v>29</v>
      </c>
      <c r="BA263" s="24" t="s">
        <v>29</v>
      </c>
      <c r="BB263" s="24" t="s">
        <v>29</v>
      </c>
      <c r="BC263" s="24" t="s">
        <v>29</v>
      </c>
      <c r="BD263" s="24" t="s">
        <v>29</v>
      </c>
      <c r="BE263" s="24" t="s">
        <v>29</v>
      </c>
      <c r="BF263" s="24" t="s">
        <v>29</v>
      </c>
      <c r="BG263" s="24" t="s">
        <v>29</v>
      </c>
      <c r="BH263" s="24" t="s">
        <v>29</v>
      </c>
      <c r="BI263" s="24" t="s">
        <v>29</v>
      </c>
      <c r="BJ263" s="24" t="s">
        <v>29</v>
      </c>
      <c r="BK263" s="24" t="s">
        <v>29</v>
      </c>
      <c r="BL263" s="24" t="s">
        <v>29</v>
      </c>
      <c r="BM263" s="24" t="s">
        <v>29</v>
      </c>
      <c r="BN263" s="24" t="s">
        <v>29</v>
      </c>
      <c r="BO263" s="24" t="s">
        <v>29</v>
      </c>
      <c r="BP263" s="24" t="s">
        <v>29</v>
      </c>
      <c r="BQ263" s="24" t="s">
        <v>29</v>
      </c>
      <c r="BR263" s="24" t="s">
        <v>29</v>
      </c>
      <c r="BS263" s="24" t="s">
        <v>29</v>
      </c>
      <c r="BT263" s="24" t="s">
        <v>29</v>
      </c>
      <c r="BU263" s="24" t="s">
        <v>29</v>
      </c>
      <c r="BV263" s="24" t="s">
        <v>29</v>
      </c>
      <c r="BW263" s="24" t="s">
        <v>29</v>
      </c>
      <c r="BX263" s="24" t="s">
        <v>29</v>
      </c>
      <c r="BY263" s="24" t="s">
        <v>29</v>
      </c>
      <c r="BZ263" s="24" t="s">
        <v>29</v>
      </c>
      <c r="CA263" s="24" t="s">
        <v>29</v>
      </c>
      <c r="CB263" s="24" t="s">
        <v>29</v>
      </c>
    </row>
    <row r="264" spans="2:80" s="1" customFormat="1" ht="13.9" customHeight="1">
      <c r="B264" s="57" t="s">
        <v>29</v>
      </c>
      <c r="C264" s="57" t="s">
        <v>29</v>
      </c>
      <c r="D264" s="57" t="s">
        <v>29</v>
      </c>
      <c r="E264" s="61"/>
      <c r="G264" s="24" t="s">
        <v>29</v>
      </c>
      <c r="H264" s="24" t="s">
        <v>29</v>
      </c>
      <c r="I264" s="24" t="s">
        <v>29</v>
      </c>
      <c r="J264" s="24" t="s">
        <v>29</v>
      </c>
      <c r="K264" s="24" t="s">
        <v>29</v>
      </c>
      <c r="L264" s="24" t="s">
        <v>29</v>
      </c>
      <c r="M264" s="24" t="s">
        <v>29</v>
      </c>
      <c r="N264" s="24" t="s">
        <v>29</v>
      </c>
      <c r="O264" s="24" t="s">
        <v>29</v>
      </c>
      <c r="P264" s="24" t="s">
        <v>29</v>
      </c>
      <c r="Q264" s="24" t="s">
        <v>29</v>
      </c>
      <c r="R264" s="24" t="s">
        <v>29</v>
      </c>
      <c r="S264" s="24" t="s">
        <v>29</v>
      </c>
      <c r="T264" s="24" t="s">
        <v>29</v>
      </c>
      <c r="U264" s="24" t="s">
        <v>29</v>
      </c>
      <c r="V264" s="24" t="s">
        <v>29</v>
      </c>
      <c r="W264" s="24" t="s">
        <v>29</v>
      </c>
      <c r="X264" s="24" t="s">
        <v>29</v>
      </c>
      <c r="Y264" s="24" t="s">
        <v>29</v>
      </c>
      <c r="Z264" s="24" t="s">
        <v>29</v>
      </c>
      <c r="AA264" s="24" t="s">
        <v>29</v>
      </c>
      <c r="AB264" s="24" t="s">
        <v>29</v>
      </c>
      <c r="AC264" s="24" t="s">
        <v>29</v>
      </c>
      <c r="AD264" s="24" t="s">
        <v>29</v>
      </c>
      <c r="AE264" s="24" t="s">
        <v>29</v>
      </c>
      <c r="AF264" s="24" t="s">
        <v>29</v>
      </c>
      <c r="AG264" s="24" t="s">
        <v>29</v>
      </c>
      <c r="AH264" s="24" t="s">
        <v>29</v>
      </c>
      <c r="AI264" s="24" t="s">
        <v>29</v>
      </c>
      <c r="AJ264" s="24" t="s">
        <v>29</v>
      </c>
      <c r="AK264" s="24" t="s">
        <v>29</v>
      </c>
      <c r="AL264" s="24" t="s">
        <v>29</v>
      </c>
      <c r="AM264" s="24" t="s">
        <v>29</v>
      </c>
      <c r="AN264" s="24" t="s">
        <v>29</v>
      </c>
      <c r="AO264" s="24" t="s">
        <v>29</v>
      </c>
      <c r="AP264" s="24" t="s">
        <v>29</v>
      </c>
      <c r="AQ264" s="24" t="s">
        <v>29</v>
      </c>
      <c r="AR264" s="24" t="s">
        <v>29</v>
      </c>
      <c r="AS264" s="24" t="s">
        <v>29</v>
      </c>
      <c r="AT264" s="24" t="s">
        <v>29</v>
      </c>
      <c r="AU264" s="24" t="s">
        <v>29</v>
      </c>
      <c r="AV264" s="24" t="s">
        <v>29</v>
      </c>
      <c r="AW264" s="24" t="s">
        <v>29</v>
      </c>
      <c r="AX264" s="24" t="s">
        <v>29</v>
      </c>
      <c r="AY264" s="24" t="s">
        <v>29</v>
      </c>
      <c r="AZ264" s="24" t="s">
        <v>29</v>
      </c>
      <c r="BA264" s="24" t="s">
        <v>29</v>
      </c>
      <c r="BB264" s="24" t="s">
        <v>29</v>
      </c>
      <c r="BC264" s="24" t="s">
        <v>29</v>
      </c>
      <c r="BD264" s="24" t="s">
        <v>29</v>
      </c>
      <c r="BE264" s="24" t="s">
        <v>29</v>
      </c>
      <c r="BF264" s="24" t="s">
        <v>29</v>
      </c>
      <c r="BG264" s="24" t="s">
        <v>29</v>
      </c>
      <c r="BH264" s="24" t="s">
        <v>29</v>
      </c>
      <c r="BI264" s="24" t="s">
        <v>29</v>
      </c>
      <c r="BJ264" s="24" t="s">
        <v>29</v>
      </c>
      <c r="BK264" s="24" t="s">
        <v>29</v>
      </c>
      <c r="BL264" s="24" t="s">
        <v>29</v>
      </c>
      <c r="BM264" s="24" t="s">
        <v>29</v>
      </c>
      <c r="BN264" s="24" t="s">
        <v>29</v>
      </c>
      <c r="BO264" s="24" t="s">
        <v>29</v>
      </c>
      <c r="BP264" s="24" t="s">
        <v>29</v>
      </c>
      <c r="BQ264" s="24" t="s">
        <v>29</v>
      </c>
      <c r="BR264" s="24" t="s">
        <v>29</v>
      </c>
      <c r="BS264" s="24" t="s">
        <v>29</v>
      </c>
      <c r="BT264" s="24" t="s">
        <v>29</v>
      </c>
      <c r="BU264" s="24" t="s">
        <v>29</v>
      </c>
      <c r="BV264" s="24" t="s">
        <v>29</v>
      </c>
      <c r="BW264" s="24" t="s">
        <v>29</v>
      </c>
      <c r="BX264" s="24" t="s">
        <v>29</v>
      </c>
      <c r="BY264" s="24" t="s">
        <v>29</v>
      </c>
      <c r="BZ264" s="24" t="s">
        <v>29</v>
      </c>
      <c r="CA264" s="24" t="s">
        <v>29</v>
      </c>
      <c r="CB264" s="24" t="s">
        <v>29</v>
      </c>
    </row>
    <row r="265" spans="2:80" s="1" customFormat="1" ht="13.9" customHeight="1">
      <c r="B265" s="57" t="s">
        <v>29</v>
      </c>
      <c r="C265" s="57" t="s">
        <v>29</v>
      </c>
      <c r="D265" s="57" t="s">
        <v>29</v>
      </c>
      <c r="E265" s="61"/>
      <c r="G265" s="24" t="s">
        <v>29</v>
      </c>
      <c r="H265" s="24" t="s">
        <v>29</v>
      </c>
      <c r="I265" s="24" t="s">
        <v>29</v>
      </c>
      <c r="J265" s="24" t="s">
        <v>29</v>
      </c>
      <c r="K265" s="24" t="s">
        <v>29</v>
      </c>
      <c r="L265" s="24" t="s">
        <v>29</v>
      </c>
      <c r="M265" s="24" t="s">
        <v>29</v>
      </c>
      <c r="N265" s="24" t="s">
        <v>29</v>
      </c>
      <c r="O265" s="24" t="s">
        <v>29</v>
      </c>
      <c r="P265" s="24" t="s">
        <v>29</v>
      </c>
      <c r="Q265" s="24" t="s">
        <v>29</v>
      </c>
      <c r="R265" s="24" t="s">
        <v>29</v>
      </c>
      <c r="S265" s="24" t="s">
        <v>29</v>
      </c>
      <c r="T265" s="24" t="s">
        <v>29</v>
      </c>
      <c r="U265" s="24" t="s">
        <v>29</v>
      </c>
      <c r="V265" s="24" t="s">
        <v>29</v>
      </c>
      <c r="W265" s="24" t="s">
        <v>29</v>
      </c>
      <c r="X265" s="24" t="s">
        <v>29</v>
      </c>
      <c r="Y265" s="24" t="s">
        <v>29</v>
      </c>
      <c r="Z265" s="24" t="s">
        <v>29</v>
      </c>
      <c r="AA265" s="24" t="s">
        <v>29</v>
      </c>
      <c r="AB265" s="24" t="s">
        <v>29</v>
      </c>
      <c r="AC265" s="24" t="s">
        <v>29</v>
      </c>
      <c r="AD265" s="24" t="s">
        <v>29</v>
      </c>
      <c r="AE265" s="24" t="s">
        <v>29</v>
      </c>
      <c r="AF265" s="24" t="s">
        <v>29</v>
      </c>
      <c r="AG265" s="24" t="s">
        <v>29</v>
      </c>
      <c r="AH265" s="24" t="s">
        <v>29</v>
      </c>
      <c r="AI265" s="24" t="s">
        <v>29</v>
      </c>
      <c r="AJ265" s="24" t="s">
        <v>29</v>
      </c>
      <c r="AK265" s="24" t="s">
        <v>29</v>
      </c>
      <c r="AL265" s="24" t="s">
        <v>29</v>
      </c>
      <c r="AM265" s="24" t="s">
        <v>29</v>
      </c>
      <c r="AN265" s="24" t="s">
        <v>29</v>
      </c>
      <c r="AO265" s="24" t="s">
        <v>29</v>
      </c>
      <c r="AP265" s="24" t="s">
        <v>29</v>
      </c>
      <c r="AQ265" s="24" t="s">
        <v>29</v>
      </c>
      <c r="AR265" s="24" t="s">
        <v>29</v>
      </c>
      <c r="AS265" s="24" t="s">
        <v>29</v>
      </c>
      <c r="AT265" s="24" t="s">
        <v>29</v>
      </c>
      <c r="AU265" s="24" t="s">
        <v>29</v>
      </c>
      <c r="AV265" s="24" t="s">
        <v>29</v>
      </c>
      <c r="AW265" s="24" t="s">
        <v>29</v>
      </c>
      <c r="AX265" s="24" t="s">
        <v>29</v>
      </c>
      <c r="AY265" s="24" t="s">
        <v>29</v>
      </c>
      <c r="AZ265" s="24" t="s">
        <v>29</v>
      </c>
      <c r="BA265" s="24" t="s">
        <v>29</v>
      </c>
      <c r="BB265" s="24" t="s">
        <v>29</v>
      </c>
      <c r="BC265" s="24" t="s">
        <v>29</v>
      </c>
      <c r="BD265" s="24" t="s">
        <v>29</v>
      </c>
      <c r="BE265" s="24" t="s">
        <v>29</v>
      </c>
      <c r="BF265" s="24" t="s">
        <v>29</v>
      </c>
      <c r="BG265" s="24" t="s">
        <v>29</v>
      </c>
      <c r="BH265" s="24" t="s">
        <v>29</v>
      </c>
      <c r="BI265" s="24" t="s">
        <v>29</v>
      </c>
      <c r="BJ265" s="24" t="s">
        <v>29</v>
      </c>
      <c r="BK265" s="24" t="s">
        <v>29</v>
      </c>
      <c r="BL265" s="24" t="s">
        <v>29</v>
      </c>
      <c r="BM265" s="24" t="s">
        <v>29</v>
      </c>
      <c r="BN265" s="24" t="s">
        <v>29</v>
      </c>
      <c r="BO265" s="24" t="s">
        <v>29</v>
      </c>
      <c r="BP265" s="24" t="s">
        <v>29</v>
      </c>
      <c r="BQ265" s="24" t="s">
        <v>29</v>
      </c>
      <c r="BR265" s="24" t="s">
        <v>29</v>
      </c>
      <c r="BS265" s="24" t="s">
        <v>29</v>
      </c>
      <c r="BT265" s="24" t="s">
        <v>29</v>
      </c>
      <c r="BU265" s="24" t="s">
        <v>29</v>
      </c>
      <c r="BV265" s="24" t="s">
        <v>29</v>
      </c>
      <c r="BW265" s="24" t="s">
        <v>29</v>
      </c>
      <c r="BX265" s="24" t="s">
        <v>29</v>
      </c>
      <c r="BY265" s="24" t="s">
        <v>29</v>
      </c>
      <c r="BZ265" s="24" t="s">
        <v>29</v>
      </c>
      <c r="CA265" s="24" t="s">
        <v>29</v>
      </c>
      <c r="CB265" s="24" t="s">
        <v>29</v>
      </c>
    </row>
    <row r="266" spans="2:80" s="1" customFormat="1" ht="13.9" customHeight="1">
      <c r="B266" s="57" t="s">
        <v>29</v>
      </c>
      <c r="C266" s="57" t="s">
        <v>29</v>
      </c>
      <c r="D266" s="57" t="s">
        <v>29</v>
      </c>
      <c r="E266" s="61"/>
      <c r="G266" s="24" t="s">
        <v>29</v>
      </c>
      <c r="H266" s="24" t="s">
        <v>29</v>
      </c>
      <c r="I266" s="24" t="s">
        <v>29</v>
      </c>
      <c r="J266" s="24" t="s">
        <v>29</v>
      </c>
      <c r="K266" s="24" t="s">
        <v>29</v>
      </c>
      <c r="L266" s="24" t="s">
        <v>29</v>
      </c>
      <c r="M266" s="24" t="s">
        <v>29</v>
      </c>
      <c r="N266" s="24" t="s">
        <v>29</v>
      </c>
      <c r="O266" s="24" t="s">
        <v>29</v>
      </c>
      <c r="P266" s="24" t="s">
        <v>29</v>
      </c>
      <c r="Q266" s="24" t="s">
        <v>29</v>
      </c>
      <c r="R266" s="24" t="s">
        <v>29</v>
      </c>
      <c r="S266" s="24" t="s">
        <v>29</v>
      </c>
      <c r="T266" s="24" t="s">
        <v>29</v>
      </c>
      <c r="U266" s="24" t="s">
        <v>29</v>
      </c>
      <c r="V266" s="24" t="s">
        <v>29</v>
      </c>
      <c r="W266" s="24" t="s">
        <v>29</v>
      </c>
      <c r="X266" s="24" t="s">
        <v>29</v>
      </c>
      <c r="Y266" s="24" t="s">
        <v>29</v>
      </c>
      <c r="Z266" s="24" t="s">
        <v>29</v>
      </c>
      <c r="AA266" s="24" t="s">
        <v>29</v>
      </c>
      <c r="AB266" s="24" t="s">
        <v>29</v>
      </c>
      <c r="AC266" s="24" t="s">
        <v>29</v>
      </c>
      <c r="AD266" s="24" t="s">
        <v>29</v>
      </c>
      <c r="AE266" s="24" t="s">
        <v>29</v>
      </c>
      <c r="AF266" s="24" t="s">
        <v>29</v>
      </c>
      <c r="AG266" s="24" t="s">
        <v>29</v>
      </c>
      <c r="AH266" s="24" t="s">
        <v>29</v>
      </c>
      <c r="AI266" s="24" t="s">
        <v>29</v>
      </c>
      <c r="AJ266" s="24" t="s">
        <v>29</v>
      </c>
      <c r="AK266" s="24" t="s">
        <v>29</v>
      </c>
      <c r="AL266" s="24" t="s">
        <v>29</v>
      </c>
      <c r="AM266" s="24" t="s">
        <v>29</v>
      </c>
      <c r="AN266" s="24" t="s">
        <v>29</v>
      </c>
      <c r="AO266" s="24" t="s">
        <v>29</v>
      </c>
      <c r="AP266" s="24" t="s">
        <v>29</v>
      </c>
      <c r="AQ266" s="24" t="s">
        <v>29</v>
      </c>
      <c r="AR266" s="24" t="s">
        <v>29</v>
      </c>
      <c r="AS266" s="24" t="s">
        <v>29</v>
      </c>
      <c r="AT266" s="24" t="s">
        <v>29</v>
      </c>
      <c r="AU266" s="24" t="s">
        <v>29</v>
      </c>
      <c r="AV266" s="24" t="s">
        <v>29</v>
      </c>
      <c r="AW266" s="24" t="s">
        <v>29</v>
      </c>
      <c r="AX266" s="24" t="s">
        <v>29</v>
      </c>
      <c r="AY266" s="24" t="s">
        <v>29</v>
      </c>
      <c r="AZ266" s="24" t="s">
        <v>29</v>
      </c>
      <c r="BA266" s="24" t="s">
        <v>29</v>
      </c>
      <c r="BB266" s="24" t="s">
        <v>29</v>
      </c>
      <c r="BC266" s="24" t="s">
        <v>29</v>
      </c>
      <c r="BD266" s="24" t="s">
        <v>29</v>
      </c>
      <c r="BE266" s="24" t="s">
        <v>29</v>
      </c>
      <c r="BF266" s="24" t="s">
        <v>29</v>
      </c>
      <c r="BG266" s="24" t="s">
        <v>29</v>
      </c>
      <c r="BH266" s="24" t="s">
        <v>29</v>
      </c>
      <c r="BI266" s="24" t="s">
        <v>29</v>
      </c>
      <c r="BJ266" s="24" t="s">
        <v>29</v>
      </c>
      <c r="BK266" s="24" t="s">
        <v>29</v>
      </c>
      <c r="BL266" s="24" t="s">
        <v>29</v>
      </c>
      <c r="BM266" s="24" t="s">
        <v>29</v>
      </c>
      <c r="BN266" s="24" t="s">
        <v>29</v>
      </c>
      <c r="BO266" s="24" t="s">
        <v>29</v>
      </c>
      <c r="BP266" s="24" t="s">
        <v>29</v>
      </c>
      <c r="BQ266" s="24" t="s">
        <v>29</v>
      </c>
      <c r="BR266" s="24" t="s">
        <v>29</v>
      </c>
      <c r="BS266" s="24" t="s">
        <v>29</v>
      </c>
      <c r="BT266" s="24" t="s">
        <v>29</v>
      </c>
      <c r="BU266" s="24" t="s">
        <v>29</v>
      </c>
      <c r="BV266" s="24" t="s">
        <v>29</v>
      </c>
      <c r="BW266" s="24" t="s">
        <v>29</v>
      </c>
      <c r="BX266" s="24" t="s">
        <v>29</v>
      </c>
      <c r="BY266" s="24" t="s">
        <v>29</v>
      </c>
      <c r="BZ266" s="24" t="s">
        <v>29</v>
      </c>
      <c r="CA266" s="24" t="s">
        <v>29</v>
      </c>
      <c r="CB266" s="24" t="s">
        <v>29</v>
      </c>
    </row>
    <row r="267" spans="2:80" s="1" customFormat="1" ht="13.9" customHeight="1">
      <c r="B267" s="57" t="s">
        <v>29</v>
      </c>
      <c r="C267" s="57" t="s">
        <v>29</v>
      </c>
      <c r="D267" s="57" t="s">
        <v>29</v>
      </c>
      <c r="E267" s="61"/>
      <c r="G267" s="24" t="s">
        <v>29</v>
      </c>
      <c r="H267" s="24" t="s">
        <v>29</v>
      </c>
      <c r="I267" s="24" t="s">
        <v>29</v>
      </c>
      <c r="J267" s="24" t="s">
        <v>29</v>
      </c>
      <c r="K267" s="24" t="s">
        <v>29</v>
      </c>
      <c r="L267" s="24" t="s">
        <v>29</v>
      </c>
      <c r="M267" s="24" t="s">
        <v>29</v>
      </c>
      <c r="N267" s="24" t="s">
        <v>29</v>
      </c>
      <c r="O267" s="24" t="s">
        <v>29</v>
      </c>
      <c r="P267" s="24" t="s">
        <v>29</v>
      </c>
      <c r="Q267" s="24" t="s">
        <v>29</v>
      </c>
      <c r="R267" s="24" t="s">
        <v>29</v>
      </c>
      <c r="S267" s="24" t="s">
        <v>29</v>
      </c>
      <c r="T267" s="24" t="s">
        <v>29</v>
      </c>
      <c r="U267" s="24" t="s">
        <v>29</v>
      </c>
      <c r="V267" s="24" t="s">
        <v>29</v>
      </c>
      <c r="W267" s="24" t="s">
        <v>29</v>
      </c>
      <c r="X267" s="24" t="s">
        <v>29</v>
      </c>
      <c r="Y267" s="24" t="s">
        <v>29</v>
      </c>
      <c r="Z267" s="24" t="s">
        <v>29</v>
      </c>
      <c r="AA267" s="24" t="s">
        <v>29</v>
      </c>
      <c r="AB267" s="24" t="s">
        <v>29</v>
      </c>
      <c r="AC267" s="24" t="s">
        <v>29</v>
      </c>
      <c r="AD267" s="24" t="s">
        <v>29</v>
      </c>
      <c r="AE267" s="24" t="s">
        <v>29</v>
      </c>
      <c r="AF267" s="24" t="s">
        <v>29</v>
      </c>
      <c r="AG267" s="24" t="s">
        <v>29</v>
      </c>
      <c r="AH267" s="24" t="s">
        <v>29</v>
      </c>
      <c r="AI267" s="24" t="s">
        <v>29</v>
      </c>
      <c r="AJ267" s="24" t="s">
        <v>29</v>
      </c>
      <c r="AK267" s="24" t="s">
        <v>29</v>
      </c>
      <c r="AL267" s="24" t="s">
        <v>29</v>
      </c>
      <c r="AM267" s="24" t="s">
        <v>29</v>
      </c>
      <c r="AN267" s="24" t="s">
        <v>29</v>
      </c>
      <c r="AO267" s="24" t="s">
        <v>29</v>
      </c>
      <c r="AP267" s="24" t="s">
        <v>29</v>
      </c>
      <c r="AQ267" s="24" t="s">
        <v>29</v>
      </c>
      <c r="AR267" s="24" t="s">
        <v>29</v>
      </c>
      <c r="AS267" s="24" t="s">
        <v>29</v>
      </c>
      <c r="AT267" s="24" t="s">
        <v>29</v>
      </c>
      <c r="AU267" s="24" t="s">
        <v>29</v>
      </c>
      <c r="AV267" s="24" t="s">
        <v>29</v>
      </c>
      <c r="AW267" s="24" t="s">
        <v>29</v>
      </c>
      <c r="AX267" s="24" t="s">
        <v>29</v>
      </c>
      <c r="AY267" s="24" t="s">
        <v>29</v>
      </c>
      <c r="AZ267" s="24" t="s">
        <v>29</v>
      </c>
      <c r="BA267" s="24" t="s">
        <v>29</v>
      </c>
      <c r="BB267" s="24" t="s">
        <v>29</v>
      </c>
      <c r="BC267" s="24" t="s">
        <v>29</v>
      </c>
      <c r="BD267" s="24" t="s">
        <v>29</v>
      </c>
      <c r="BE267" s="24" t="s">
        <v>29</v>
      </c>
      <c r="BF267" s="24" t="s">
        <v>29</v>
      </c>
      <c r="BG267" s="24" t="s">
        <v>29</v>
      </c>
      <c r="BH267" s="24" t="s">
        <v>29</v>
      </c>
      <c r="BI267" s="24" t="s">
        <v>29</v>
      </c>
      <c r="BJ267" s="24" t="s">
        <v>29</v>
      </c>
      <c r="BK267" s="24" t="s">
        <v>29</v>
      </c>
      <c r="BL267" s="24" t="s">
        <v>29</v>
      </c>
      <c r="BM267" s="24" t="s">
        <v>29</v>
      </c>
      <c r="BN267" s="24" t="s">
        <v>29</v>
      </c>
      <c r="BO267" s="24" t="s">
        <v>29</v>
      </c>
      <c r="BP267" s="24" t="s">
        <v>29</v>
      </c>
      <c r="BQ267" s="24" t="s">
        <v>29</v>
      </c>
      <c r="BR267" s="24" t="s">
        <v>29</v>
      </c>
      <c r="BS267" s="24" t="s">
        <v>29</v>
      </c>
      <c r="BT267" s="24" t="s">
        <v>29</v>
      </c>
      <c r="BU267" s="24" t="s">
        <v>29</v>
      </c>
      <c r="BV267" s="24" t="s">
        <v>29</v>
      </c>
      <c r="BW267" s="24" t="s">
        <v>29</v>
      </c>
      <c r="BX267" s="24" t="s">
        <v>29</v>
      </c>
      <c r="BY267" s="24" t="s">
        <v>29</v>
      </c>
      <c r="BZ267" s="24" t="s">
        <v>29</v>
      </c>
      <c r="CA267" s="24" t="s">
        <v>29</v>
      </c>
      <c r="CB267" s="24" t="s">
        <v>29</v>
      </c>
    </row>
    <row r="268" spans="2:80" s="1" customFormat="1" ht="13.9" customHeight="1">
      <c r="B268" s="57" t="s">
        <v>29</v>
      </c>
      <c r="C268" s="57" t="s">
        <v>29</v>
      </c>
      <c r="D268" s="57" t="s">
        <v>29</v>
      </c>
      <c r="E268" s="61"/>
      <c r="G268" s="24" t="s">
        <v>29</v>
      </c>
      <c r="H268" s="24" t="s">
        <v>29</v>
      </c>
      <c r="I268" s="24" t="s">
        <v>29</v>
      </c>
      <c r="J268" s="24" t="s">
        <v>29</v>
      </c>
      <c r="K268" s="24" t="s">
        <v>29</v>
      </c>
      <c r="L268" s="24" t="s">
        <v>29</v>
      </c>
      <c r="M268" s="24" t="s">
        <v>29</v>
      </c>
      <c r="N268" s="24" t="s">
        <v>29</v>
      </c>
      <c r="O268" s="24" t="s">
        <v>29</v>
      </c>
      <c r="P268" s="24" t="s">
        <v>29</v>
      </c>
      <c r="Q268" s="24" t="s">
        <v>29</v>
      </c>
      <c r="R268" s="24" t="s">
        <v>29</v>
      </c>
      <c r="S268" s="24" t="s">
        <v>29</v>
      </c>
      <c r="T268" s="24" t="s">
        <v>29</v>
      </c>
      <c r="U268" s="24" t="s">
        <v>29</v>
      </c>
      <c r="V268" s="24" t="s">
        <v>29</v>
      </c>
      <c r="W268" s="24" t="s">
        <v>29</v>
      </c>
      <c r="X268" s="24" t="s">
        <v>29</v>
      </c>
      <c r="Y268" s="24" t="s">
        <v>29</v>
      </c>
      <c r="Z268" s="24" t="s">
        <v>29</v>
      </c>
      <c r="AA268" s="24" t="s">
        <v>29</v>
      </c>
      <c r="AB268" s="24" t="s">
        <v>29</v>
      </c>
      <c r="AC268" s="24" t="s">
        <v>29</v>
      </c>
      <c r="AD268" s="24" t="s">
        <v>29</v>
      </c>
      <c r="AE268" s="24" t="s">
        <v>29</v>
      </c>
      <c r="AF268" s="24" t="s">
        <v>29</v>
      </c>
      <c r="AG268" s="24" t="s">
        <v>29</v>
      </c>
      <c r="AH268" s="24" t="s">
        <v>29</v>
      </c>
      <c r="AI268" s="24" t="s">
        <v>29</v>
      </c>
      <c r="AJ268" s="24" t="s">
        <v>29</v>
      </c>
      <c r="AK268" s="24" t="s">
        <v>29</v>
      </c>
      <c r="AL268" s="24" t="s">
        <v>29</v>
      </c>
      <c r="AM268" s="24" t="s">
        <v>29</v>
      </c>
      <c r="AN268" s="24" t="s">
        <v>29</v>
      </c>
      <c r="AO268" s="24" t="s">
        <v>29</v>
      </c>
      <c r="AP268" s="24" t="s">
        <v>29</v>
      </c>
      <c r="AQ268" s="24" t="s">
        <v>29</v>
      </c>
      <c r="AR268" s="24" t="s">
        <v>29</v>
      </c>
      <c r="AS268" s="24" t="s">
        <v>29</v>
      </c>
      <c r="AT268" s="24" t="s">
        <v>29</v>
      </c>
      <c r="AU268" s="24" t="s">
        <v>29</v>
      </c>
      <c r="AV268" s="24" t="s">
        <v>29</v>
      </c>
      <c r="AW268" s="24" t="s">
        <v>29</v>
      </c>
      <c r="AX268" s="24" t="s">
        <v>29</v>
      </c>
      <c r="AY268" s="24" t="s">
        <v>29</v>
      </c>
      <c r="AZ268" s="24" t="s">
        <v>29</v>
      </c>
      <c r="BA268" s="24" t="s">
        <v>29</v>
      </c>
      <c r="BB268" s="24" t="s">
        <v>29</v>
      </c>
      <c r="BC268" s="24" t="s">
        <v>29</v>
      </c>
      <c r="BD268" s="24" t="s">
        <v>29</v>
      </c>
      <c r="BE268" s="24" t="s">
        <v>29</v>
      </c>
      <c r="BF268" s="24" t="s">
        <v>29</v>
      </c>
      <c r="BG268" s="24" t="s">
        <v>29</v>
      </c>
      <c r="BH268" s="24" t="s">
        <v>29</v>
      </c>
      <c r="BI268" s="24" t="s">
        <v>29</v>
      </c>
      <c r="BJ268" s="24" t="s">
        <v>29</v>
      </c>
      <c r="BK268" s="24" t="s">
        <v>29</v>
      </c>
      <c r="BL268" s="24" t="s">
        <v>29</v>
      </c>
      <c r="BM268" s="24" t="s">
        <v>29</v>
      </c>
      <c r="BN268" s="24" t="s">
        <v>29</v>
      </c>
      <c r="BO268" s="24" t="s">
        <v>29</v>
      </c>
      <c r="BP268" s="24" t="s">
        <v>29</v>
      </c>
      <c r="BQ268" s="24" t="s">
        <v>29</v>
      </c>
      <c r="BR268" s="24" t="s">
        <v>29</v>
      </c>
      <c r="BS268" s="24" t="s">
        <v>29</v>
      </c>
      <c r="BT268" s="24" t="s">
        <v>29</v>
      </c>
      <c r="BU268" s="24" t="s">
        <v>29</v>
      </c>
      <c r="BV268" s="24" t="s">
        <v>29</v>
      </c>
      <c r="BW268" s="24" t="s">
        <v>29</v>
      </c>
      <c r="BX268" s="24" t="s">
        <v>29</v>
      </c>
      <c r="BY268" s="24" t="s">
        <v>29</v>
      </c>
      <c r="BZ268" s="24" t="s">
        <v>29</v>
      </c>
      <c r="CA268" s="24" t="s">
        <v>29</v>
      </c>
      <c r="CB268" s="24" t="s">
        <v>29</v>
      </c>
    </row>
    <row r="269" spans="2:80" s="1" customFormat="1" ht="13.9" customHeight="1">
      <c r="B269" s="57" t="s">
        <v>29</v>
      </c>
      <c r="C269" s="57" t="s">
        <v>29</v>
      </c>
      <c r="D269" s="57" t="s">
        <v>29</v>
      </c>
      <c r="E269" s="61"/>
      <c r="G269" s="24" t="s">
        <v>29</v>
      </c>
      <c r="H269" s="24" t="s">
        <v>29</v>
      </c>
      <c r="I269" s="24" t="s">
        <v>29</v>
      </c>
      <c r="J269" s="24" t="s">
        <v>29</v>
      </c>
      <c r="K269" s="24" t="s">
        <v>29</v>
      </c>
      <c r="L269" s="24" t="s">
        <v>29</v>
      </c>
      <c r="M269" s="24" t="s">
        <v>29</v>
      </c>
      <c r="N269" s="24" t="s">
        <v>29</v>
      </c>
      <c r="O269" s="24" t="s">
        <v>29</v>
      </c>
      <c r="P269" s="24" t="s">
        <v>29</v>
      </c>
      <c r="Q269" s="24" t="s">
        <v>29</v>
      </c>
      <c r="R269" s="24" t="s">
        <v>29</v>
      </c>
      <c r="S269" s="24" t="s">
        <v>29</v>
      </c>
      <c r="T269" s="24" t="s">
        <v>29</v>
      </c>
      <c r="U269" s="24" t="s">
        <v>29</v>
      </c>
      <c r="V269" s="24" t="s">
        <v>29</v>
      </c>
      <c r="W269" s="24" t="s">
        <v>29</v>
      </c>
      <c r="X269" s="24" t="s">
        <v>29</v>
      </c>
      <c r="Y269" s="24" t="s">
        <v>29</v>
      </c>
      <c r="Z269" s="24" t="s">
        <v>29</v>
      </c>
      <c r="AA269" s="24" t="s">
        <v>29</v>
      </c>
      <c r="AB269" s="24" t="s">
        <v>29</v>
      </c>
      <c r="AC269" s="24" t="s">
        <v>29</v>
      </c>
      <c r="AD269" s="24" t="s">
        <v>29</v>
      </c>
      <c r="AE269" s="24" t="s">
        <v>29</v>
      </c>
      <c r="AF269" s="24" t="s">
        <v>29</v>
      </c>
      <c r="AG269" s="24" t="s">
        <v>29</v>
      </c>
      <c r="AH269" s="24" t="s">
        <v>29</v>
      </c>
      <c r="AI269" s="24" t="s">
        <v>29</v>
      </c>
      <c r="AJ269" s="24" t="s">
        <v>29</v>
      </c>
      <c r="AK269" s="24" t="s">
        <v>29</v>
      </c>
      <c r="AL269" s="24" t="s">
        <v>29</v>
      </c>
      <c r="AM269" s="24" t="s">
        <v>29</v>
      </c>
      <c r="AN269" s="24" t="s">
        <v>29</v>
      </c>
      <c r="AO269" s="24" t="s">
        <v>29</v>
      </c>
      <c r="AP269" s="24" t="s">
        <v>29</v>
      </c>
      <c r="AQ269" s="24" t="s">
        <v>29</v>
      </c>
      <c r="AR269" s="24" t="s">
        <v>29</v>
      </c>
      <c r="AS269" s="24" t="s">
        <v>29</v>
      </c>
      <c r="AT269" s="24" t="s">
        <v>29</v>
      </c>
      <c r="AU269" s="24" t="s">
        <v>29</v>
      </c>
      <c r="AV269" s="24" t="s">
        <v>29</v>
      </c>
      <c r="AW269" s="24" t="s">
        <v>29</v>
      </c>
      <c r="AX269" s="24" t="s">
        <v>29</v>
      </c>
      <c r="AY269" s="24" t="s">
        <v>29</v>
      </c>
      <c r="AZ269" s="24" t="s">
        <v>29</v>
      </c>
      <c r="BA269" s="24" t="s">
        <v>29</v>
      </c>
      <c r="BB269" s="24" t="s">
        <v>29</v>
      </c>
      <c r="BC269" s="24" t="s">
        <v>29</v>
      </c>
      <c r="BD269" s="24" t="s">
        <v>29</v>
      </c>
      <c r="BE269" s="24" t="s">
        <v>29</v>
      </c>
      <c r="BF269" s="24" t="s">
        <v>29</v>
      </c>
      <c r="BG269" s="24" t="s">
        <v>29</v>
      </c>
      <c r="BH269" s="24" t="s">
        <v>29</v>
      </c>
      <c r="BI269" s="24" t="s">
        <v>29</v>
      </c>
      <c r="BJ269" s="24" t="s">
        <v>29</v>
      </c>
      <c r="BK269" s="24" t="s">
        <v>29</v>
      </c>
      <c r="BL269" s="24" t="s">
        <v>29</v>
      </c>
      <c r="BM269" s="24" t="s">
        <v>29</v>
      </c>
      <c r="BN269" s="24" t="s">
        <v>29</v>
      </c>
      <c r="BO269" s="24" t="s">
        <v>29</v>
      </c>
      <c r="BP269" s="24" t="s">
        <v>29</v>
      </c>
      <c r="BQ269" s="24" t="s">
        <v>29</v>
      </c>
      <c r="BR269" s="24" t="s">
        <v>29</v>
      </c>
      <c r="BS269" s="24" t="s">
        <v>29</v>
      </c>
      <c r="BT269" s="24" t="s">
        <v>29</v>
      </c>
      <c r="BU269" s="24" t="s">
        <v>29</v>
      </c>
      <c r="BV269" s="24" t="s">
        <v>29</v>
      </c>
      <c r="BW269" s="24" t="s">
        <v>29</v>
      </c>
      <c r="BX269" s="24" t="s">
        <v>29</v>
      </c>
      <c r="BY269" s="24" t="s">
        <v>29</v>
      </c>
      <c r="BZ269" s="24" t="s">
        <v>29</v>
      </c>
      <c r="CA269" s="24" t="s">
        <v>29</v>
      </c>
      <c r="CB269" s="24" t="s">
        <v>29</v>
      </c>
    </row>
    <row r="270" spans="2:80" s="1" customFormat="1" ht="13.9" customHeight="1">
      <c r="B270" s="57" t="s">
        <v>29</v>
      </c>
      <c r="C270" s="57" t="s">
        <v>29</v>
      </c>
      <c r="D270" s="57" t="s">
        <v>29</v>
      </c>
      <c r="E270" s="61"/>
      <c r="G270" s="24" t="s">
        <v>29</v>
      </c>
      <c r="H270" s="24" t="s">
        <v>29</v>
      </c>
      <c r="I270" s="24" t="s">
        <v>29</v>
      </c>
      <c r="J270" s="24" t="s">
        <v>29</v>
      </c>
      <c r="K270" s="24" t="s">
        <v>29</v>
      </c>
      <c r="L270" s="24" t="s">
        <v>29</v>
      </c>
      <c r="M270" s="24" t="s">
        <v>29</v>
      </c>
      <c r="N270" s="24" t="s">
        <v>29</v>
      </c>
      <c r="O270" s="24" t="s">
        <v>29</v>
      </c>
      <c r="P270" s="24" t="s">
        <v>29</v>
      </c>
      <c r="Q270" s="24" t="s">
        <v>29</v>
      </c>
      <c r="R270" s="24" t="s">
        <v>29</v>
      </c>
      <c r="S270" s="24" t="s">
        <v>29</v>
      </c>
      <c r="T270" s="24" t="s">
        <v>29</v>
      </c>
      <c r="U270" s="24" t="s">
        <v>29</v>
      </c>
      <c r="V270" s="24" t="s">
        <v>29</v>
      </c>
      <c r="W270" s="24" t="s">
        <v>29</v>
      </c>
      <c r="X270" s="24" t="s">
        <v>29</v>
      </c>
      <c r="Y270" s="24" t="s">
        <v>29</v>
      </c>
      <c r="Z270" s="24" t="s">
        <v>29</v>
      </c>
      <c r="AA270" s="24" t="s">
        <v>29</v>
      </c>
      <c r="AB270" s="24" t="s">
        <v>29</v>
      </c>
      <c r="AC270" s="24" t="s">
        <v>29</v>
      </c>
      <c r="AD270" s="24" t="s">
        <v>29</v>
      </c>
      <c r="AE270" s="24" t="s">
        <v>29</v>
      </c>
      <c r="AF270" s="24" t="s">
        <v>29</v>
      </c>
      <c r="AG270" s="24" t="s">
        <v>29</v>
      </c>
      <c r="AH270" s="24" t="s">
        <v>29</v>
      </c>
      <c r="AI270" s="24" t="s">
        <v>29</v>
      </c>
      <c r="AJ270" s="24" t="s">
        <v>29</v>
      </c>
      <c r="AK270" s="24" t="s">
        <v>29</v>
      </c>
      <c r="AL270" s="24" t="s">
        <v>29</v>
      </c>
      <c r="AM270" s="24" t="s">
        <v>29</v>
      </c>
      <c r="AN270" s="24" t="s">
        <v>29</v>
      </c>
      <c r="AO270" s="24" t="s">
        <v>29</v>
      </c>
      <c r="AP270" s="24" t="s">
        <v>29</v>
      </c>
      <c r="AQ270" s="24" t="s">
        <v>29</v>
      </c>
      <c r="AR270" s="24" t="s">
        <v>29</v>
      </c>
      <c r="AS270" s="24" t="s">
        <v>29</v>
      </c>
      <c r="AT270" s="24" t="s">
        <v>29</v>
      </c>
      <c r="AU270" s="24" t="s">
        <v>29</v>
      </c>
      <c r="AV270" s="24" t="s">
        <v>29</v>
      </c>
      <c r="AW270" s="24" t="s">
        <v>29</v>
      </c>
      <c r="AX270" s="24" t="s">
        <v>29</v>
      </c>
      <c r="AY270" s="24" t="s">
        <v>29</v>
      </c>
      <c r="AZ270" s="24" t="s">
        <v>29</v>
      </c>
      <c r="BA270" s="24" t="s">
        <v>29</v>
      </c>
      <c r="BB270" s="24" t="s">
        <v>29</v>
      </c>
      <c r="BC270" s="24" t="s">
        <v>29</v>
      </c>
      <c r="BD270" s="24" t="s">
        <v>29</v>
      </c>
      <c r="BE270" s="24" t="s">
        <v>29</v>
      </c>
      <c r="BF270" s="24" t="s">
        <v>29</v>
      </c>
      <c r="BG270" s="24" t="s">
        <v>29</v>
      </c>
      <c r="BH270" s="24" t="s">
        <v>29</v>
      </c>
      <c r="BI270" s="24" t="s">
        <v>29</v>
      </c>
      <c r="BJ270" s="24" t="s">
        <v>29</v>
      </c>
      <c r="BK270" s="24" t="s">
        <v>29</v>
      </c>
      <c r="BL270" s="24" t="s">
        <v>29</v>
      </c>
      <c r="BM270" s="24" t="s">
        <v>29</v>
      </c>
      <c r="BN270" s="24" t="s">
        <v>29</v>
      </c>
      <c r="BO270" s="24" t="s">
        <v>29</v>
      </c>
      <c r="BP270" s="24" t="s">
        <v>29</v>
      </c>
      <c r="BQ270" s="24" t="s">
        <v>29</v>
      </c>
      <c r="BR270" s="24" t="s">
        <v>29</v>
      </c>
      <c r="BS270" s="24" t="s">
        <v>29</v>
      </c>
      <c r="BT270" s="24" t="s">
        <v>29</v>
      </c>
      <c r="BU270" s="24" t="s">
        <v>29</v>
      </c>
      <c r="BV270" s="24" t="s">
        <v>29</v>
      </c>
      <c r="BW270" s="24" t="s">
        <v>29</v>
      </c>
      <c r="BX270" s="24" t="s">
        <v>29</v>
      </c>
      <c r="BY270" s="24" t="s">
        <v>29</v>
      </c>
      <c r="BZ270" s="24" t="s">
        <v>29</v>
      </c>
      <c r="CA270" s="24" t="s">
        <v>29</v>
      </c>
      <c r="CB270" s="24" t="s">
        <v>29</v>
      </c>
    </row>
    <row r="271" spans="2:80" s="1" customFormat="1" ht="13.9" customHeight="1">
      <c r="B271" s="57" t="s">
        <v>29</v>
      </c>
      <c r="C271" s="57" t="s">
        <v>29</v>
      </c>
      <c r="D271" s="57" t="s">
        <v>29</v>
      </c>
      <c r="E271" s="61"/>
      <c r="G271" s="24" t="s">
        <v>29</v>
      </c>
      <c r="H271" s="24" t="s">
        <v>29</v>
      </c>
      <c r="I271" s="24" t="s">
        <v>29</v>
      </c>
      <c r="J271" s="24" t="s">
        <v>29</v>
      </c>
      <c r="K271" s="24" t="s">
        <v>29</v>
      </c>
      <c r="L271" s="24" t="s">
        <v>29</v>
      </c>
      <c r="M271" s="24" t="s">
        <v>29</v>
      </c>
      <c r="N271" s="24" t="s">
        <v>29</v>
      </c>
      <c r="O271" s="24" t="s">
        <v>29</v>
      </c>
      <c r="P271" s="24" t="s">
        <v>29</v>
      </c>
      <c r="Q271" s="24" t="s">
        <v>29</v>
      </c>
      <c r="R271" s="24" t="s">
        <v>29</v>
      </c>
      <c r="S271" s="24" t="s">
        <v>29</v>
      </c>
      <c r="T271" s="24" t="s">
        <v>29</v>
      </c>
      <c r="U271" s="24" t="s">
        <v>29</v>
      </c>
      <c r="V271" s="24" t="s">
        <v>29</v>
      </c>
      <c r="W271" s="24" t="s">
        <v>29</v>
      </c>
      <c r="X271" s="24" t="s">
        <v>29</v>
      </c>
      <c r="Y271" s="24" t="s">
        <v>29</v>
      </c>
      <c r="Z271" s="24" t="s">
        <v>29</v>
      </c>
      <c r="AA271" s="24" t="s">
        <v>29</v>
      </c>
      <c r="AB271" s="24" t="s">
        <v>29</v>
      </c>
      <c r="AC271" s="24" t="s">
        <v>29</v>
      </c>
      <c r="AD271" s="24" t="s">
        <v>29</v>
      </c>
      <c r="AE271" s="24" t="s">
        <v>29</v>
      </c>
      <c r="AF271" s="24" t="s">
        <v>29</v>
      </c>
      <c r="AG271" s="24" t="s">
        <v>29</v>
      </c>
      <c r="AH271" s="24" t="s">
        <v>29</v>
      </c>
      <c r="AI271" s="24" t="s">
        <v>29</v>
      </c>
      <c r="AJ271" s="24" t="s">
        <v>29</v>
      </c>
      <c r="AK271" s="24" t="s">
        <v>29</v>
      </c>
      <c r="AL271" s="24" t="s">
        <v>29</v>
      </c>
      <c r="AM271" s="24" t="s">
        <v>29</v>
      </c>
      <c r="AN271" s="24" t="s">
        <v>29</v>
      </c>
      <c r="AO271" s="24" t="s">
        <v>29</v>
      </c>
      <c r="AP271" s="24" t="s">
        <v>29</v>
      </c>
      <c r="AQ271" s="24" t="s">
        <v>29</v>
      </c>
      <c r="AR271" s="24" t="s">
        <v>29</v>
      </c>
      <c r="AS271" s="24" t="s">
        <v>29</v>
      </c>
      <c r="AT271" s="24" t="s">
        <v>29</v>
      </c>
      <c r="AU271" s="24" t="s">
        <v>29</v>
      </c>
      <c r="AV271" s="24" t="s">
        <v>29</v>
      </c>
      <c r="AW271" s="24" t="s">
        <v>29</v>
      </c>
      <c r="AX271" s="24" t="s">
        <v>29</v>
      </c>
      <c r="AY271" s="24" t="s">
        <v>29</v>
      </c>
      <c r="AZ271" s="24" t="s">
        <v>29</v>
      </c>
      <c r="BA271" s="24" t="s">
        <v>29</v>
      </c>
      <c r="BB271" s="24" t="s">
        <v>29</v>
      </c>
      <c r="BC271" s="24" t="s">
        <v>29</v>
      </c>
      <c r="BD271" s="24" t="s">
        <v>29</v>
      </c>
      <c r="BE271" s="24" t="s">
        <v>29</v>
      </c>
      <c r="BF271" s="24" t="s">
        <v>29</v>
      </c>
      <c r="BG271" s="24" t="s">
        <v>29</v>
      </c>
      <c r="BH271" s="24" t="s">
        <v>29</v>
      </c>
      <c r="BI271" s="24" t="s">
        <v>29</v>
      </c>
      <c r="BJ271" s="24" t="s">
        <v>29</v>
      </c>
      <c r="BK271" s="24" t="s">
        <v>29</v>
      </c>
      <c r="BL271" s="24" t="s">
        <v>29</v>
      </c>
      <c r="BM271" s="24" t="s">
        <v>29</v>
      </c>
      <c r="BN271" s="24" t="s">
        <v>29</v>
      </c>
      <c r="BO271" s="24" t="s">
        <v>29</v>
      </c>
      <c r="BP271" s="24" t="s">
        <v>29</v>
      </c>
      <c r="BQ271" s="24" t="s">
        <v>29</v>
      </c>
      <c r="BR271" s="24" t="s">
        <v>29</v>
      </c>
      <c r="BS271" s="24" t="s">
        <v>29</v>
      </c>
      <c r="BT271" s="24" t="s">
        <v>29</v>
      </c>
      <c r="BU271" s="24" t="s">
        <v>29</v>
      </c>
      <c r="BV271" s="24" t="s">
        <v>29</v>
      </c>
      <c r="BW271" s="24" t="s">
        <v>29</v>
      </c>
      <c r="BX271" s="24" t="s">
        <v>29</v>
      </c>
      <c r="BY271" s="24" t="s">
        <v>29</v>
      </c>
      <c r="BZ271" s="24" t="s">
        <v>29</v>
      </c>
      <c r="CA271" s="24" t="s">
        <v>29</v>
      </c>
      <c r="CB271" s="24" t="s">
        <v>29</v>
      </c>
    </row>
    <row r="272" spans="2:80" s="1" customFormat="1" ht="13.9" customHeight="1">
      <c r="B272" s="57" t="s">
        <v>29</v>
      </c>
      <c r="C272" s="57" t="s">
        <v>29</v>
      </c>
      <c r="D272" s="57" t="s">
        <v>29</v>
      </c>
      <c r="E272" s="61"/>
      <c r="G272" s="24" t="s">
        <v>29</v>
      </c>
      <c r="H272" s="24" t="s">
        <v>29</v>
      </c>
      <c r="I272" s="24" t="s">
        <v>29</v>
      </c>
      <c r="J272" s="24" t="s">
        <v>29</v>
      </c>
      <c r="K272" s="24" t="s">
        <v>29</v>
      </c>
      <c r="L272" s="24" t="s">
        <v>29</v>
      </c>
      <c r="M272" s="24" t="s">
        <v>29</v>
      </c>
      <c r="N272" s="24" t="s">
        <v>29</v>
      </c>
      <c r="O272" s="24" t="s">
        <v>29</v>
      </c>
      <c r="P272" s="24" t="s">
        <v>29</v>
      </c>
      <c r="Q272" s="24" t="s">
        <v>29</v>
      </c>
      <c r="R272" s="24" t="s">
        <v>29</v>
      </c>
      <c r="S272" s="24" t="s">
        <v>29</v>
      </c>
      <c r="T272" s="24" t="s">
        <v>29</v>
      </c>
      <c r="U272" s="24" t="s">
        <v>29</v>
      </c>
      <c r="V272" s="24" t="s">
        <v>29</v>
      </c>
      <c r="W272" s="24" t="s">
        <v>29</v>
      </c>
      <c r="X272" s="24" t="s">
        <v>29</v>
      </c>
      <c r="Y272" s="24" t="s">
        <v>29</v>
      </c>
      <c r="Z272" s="24" t="s">
        <v>29</v>
      </c>
      <c r="AA272" s="24" t="s">
        <v>29</v>
      </c>
      <c r="AB272" s="24" t="s">
        <v>29</v>
      </c>
      <c r="AC272" s="24" t="s">
        <v>29</v>
      </c>
      <c r="AD272" s="24" t="s">
        <v>29</v>
      </c>
      <c r="AE272" s="24" t="s">
        <v>29</v>
      </c>
      <c r="AF272" s="24" t="s">
        <v>29</v>
      </c>
      <c r="AG272" s="24" t="s">
        <v>29</v>
      </c>
      <c r="AH272" s="24" t="s">
        <v>29</v>
      </c>
      <c r="AI272" s="24" t="s">
        <v>29</v>
      </c>
      <c r="AJ272" s="24" t="s">
        <v>29</v>
      </c>
      <c r="AK272" s="24" t="s">
        <v>29</v>
      </c>
      <c r="AL272" s="24" t="s">
        <v>29</v>
      </c>
      <c r="AM272" s="24" t="s">
        <v>29</v>
      </c>
      <c r="AN272" s="24" t="s">
        <v>29</v>
      </c>
      <c r="AO272" s="24" t="s">
        <v>29</v>
      </c>
      <c r="AP272" s="24" t="s">
        <v>29</v>
      </c>
      <c r="AQ272" s="24" t="s">
        <v>29</v>
      </c>
      <c r="AR272" s="24" t="s">
        <v>29</v>
      </c>
      <c r="AS272" s="24" t="s">
        <v>29</v>
      </c>
      <c r="AT272" s="24" t="s">
        <v>29</v>
      </c>
      <c r="AU272" s="24" t="s">
        <v>29</v>
      </c>
      <c r="AV272" s="24" t="s">
        <v>29</v>
      </c>
      <c r="AW272" s="24" t="s">
        <v>29</v>
      </c>
      <c r="AX272" s="24" t="s">
        <v>29</v>
      </c>
      <c r="AY272" s="24" t="s">
        <v>29</v>
      </c>
      <c r="AZ272" s="24" t="s">
        <v>29</v>
      </c>
      <c r="BA272" s="24" t="s">
        <v>29</v>
      </c>
      <c r="BB272" s="24" t="s">
        <v>29</v>
      </c>
      <c r="BC272" s="24" t="s">
        <v>29</v>
      </c>
      <c r="BD272" s="24" t="s">
        <v>29</v>
      </c>
      <c r="BE272" s="24" t="s">
        <v>29</v>
      </c>
      <c r="BF272" s="24" t="s">
        <v>29</v>
      </c>
      <c r="BG272" s="24" t="s">
        <v>29</v>
      </c>
      <c r="BH272" s="24" t="s">
        <v>29</v>
      </c>
      <c r="BI272" s="24" t="s">
        <v>29</v>
      </c>
      <c r="BJ272" s="24" t="s">
        <v>29</v>
      </c>
      <c r="BK272" s="24" t="s">
        <v>29</v>
      </c>
      <c r="BL272" s="24" t="s">
        <v>29</v>
      </c>
      <c r="BM272" s="24" t="s">
        <v>29</v>
      </c>
      <c r="BN272" s="24" t="s">
        <v>29</v>
      </c>
      <c r="BO272" s="24" t="s">
        <v>29</v>
      </c>
      <c r="BP272" s="24" t="s">
        <v>29</v>
      </c>
      <c r="BQ272" s="24" t="s">
        <v>29</v>
      </c>
      <c r="BR272" s="24" t="s">
        <v>29</v>
      </c>
      <c r="BS272" s="24" t="s">
        <v>29</v>
      </c>
      <c r="BT272" s="24" t="s">
        <v>29</v>
      </c>
      <c r="BU272" s="24" t="s">
        <v>29</v>
      </c>
      <c r="BV272" s="24" t="s">
        <v>29</v>
      </c>
      <c r="BW272" s="24" t="s">
        <v>29</v>
      </c>
      <c r="BX272" s="24" t="s">
        <v>29</v>
      </c>
      <c r="BY272" s="24" t="s">
        <v>29</v>
      </c>
      <c r="BZ272" s="24" t="s">
        <v>29</v>
      </c>
      <c r="CA272" s="24" t="s">
        <v>29</v>
      </c>
      <c r="CB272" s="24" t="s">
        <v>29</v>
      </c>
    </row>
    <row r="273" spans="2:80" s="1" customFormat="1" ht="13.9" customHeight="1">
      <c r="B273" s="57" t="s">
        <v>29</v>
      </c>
      <c r="C273" s="57" t="s">
        <v>29</v>
      </c>
      <c r="D273" s="57" t="s">
        <v>29</v>
      </c>
      <c r="E273" s="61"/>
      <c r="G273" s="24" t="s">
        <v>29</v>
      </c>
      <c r="H273" s="24" t="s">
        <v>29</v>
      </c>
      <c r="I273" s="24" t="s">
        <v>29</v>
      </c>
      <c r="J273" s="24" t="s">
        <v>29</v>
      </c>
      <c r="K273" s="24" t="s">
        <v>29</v>
      </c>
      <c r="L273" s="24" t="s">
        <v>29</v>
      </c>
      <c r="M273" s="24" t="s">
        <v>29</v>
      </c>
      <c r="N273" s="24" t="s">
        <v>29</v>
      </c>
      <c r="O273" s="24" t="s">
        <v>29</v>
      </c>
      <c r="P273" s="24" t="s">
        <v>29</v>
      </c>
      <c r="Q273" s="24" t="s">
        <v>29</v>
      </c>
      <c r="R273" s="24" t="s">
        <v>29</v>
      </c>
      <c r="S273" s="24" t="s">
        <v>29</v>
      </c>
      <c r="T273" s="24" t="s">
        <v>29</v>
      </c>
      <c r="U273" s="24" t="s">
        <v>29</v>
      </c>
      <c r="V273" s="24" t="s">
        <v>29</v>
      </c>
      <c r="W273" s="24" t="s">
        <v>29</v>
      </c>
      <c r="X273" s="24" t="s">
        <v>29</v>
      </c>
      <c r="Y273" s="24" t="s">
        <v>29</v>
      </c>
      <c r="Z273" s="24" t="s">
        <v>29</v>
      </c>
      <c r="AA273" s="24" t="s">
        <v>29</v>
      </c>
      <c r="AB273" s="24" t="s">
        <v>29</v>
      </c>
      <c r="AC273" s="24" t="s">
        <v>29</v>
      </c>
      <c r="AD273" s="24" t="s">
        <v>29</v>
      </c>
      <c r="AE273" s="24" t="s">
        <v>29</v>
      </c>
      <c r="AF273" s="24" t="s">
        <v>29</v>
      </c>
      <c r="AG273" s="24" t="s">
        <v>29</v>
      </c>
      <c r="AH273" s="24" t="s">
        <v>29</v>
      </c>
      <c r="AI273" s="24" t="s">
        <v>29</v>
      </c>
      <c r="AJ273" s="24" t="s">
        <v>29</v>
      </c>
      <c r="AK273" s="24" t="s">
        <v>29</v>
      </c>
      <c r="AL273" s="24" t="s">
        <v>29</v>
      </c>
      <c r="AM273" s="24" t="s">
        <v>29</v>
      </c>
      <c r="AN273" s="24" t="s">
        <v>29</v>
      </c>
      <c r="AO273" s="24" t="s">
        <v>29</v>
      </c>
      <c r="AP273" s="24" t="s">
        <v>29</v>
      </c>
      <c r="AQ273" s="24" t="s">
        <v>29</v>
      </c>
      <c r="AR273" s="24" t="s">
        <v>29</v>
      </c>
      <c r="AS273" s="24" t="s">
        <v>29</v>
      </c>
      <c r="AT273" s="24" t="s">
        <v>29</v>
      </c>
      <c r="AU273" s="24" t="s">
        <v>29</v>
      </c>
      <c r="AV273" s="24" t="s">
        <v>29</v>
      </c>
      <c r="AW273" s="24" t="s">
        <v>29</v>
      </c>
      <c r="AX273" s="24" t="s">
        <v>29</v>
      </c>
      <c r="AY273" s="24" t="s">
        <v>29</v>
      </c>
      <c r="AZ273" s="24" t="s">
        <v>29</v>
      </c>
      <c r="BA273" s="24" t="s">
        <v>29</v>
      </c>
      <c r="BB273" s="24" t="s">
        <v>29</v>
      </c>
      <c r="BC273" s="24" t="s">
        <v>29</v>
      </c>
      <c r="BD273" s="24" t="s">
        <v>29</v>
      </c>
      <c r="BE273" s="24" t="s">
        <v>29</v>
      </c>
      <c r="BF273" s="24" t="s">
        <v>29</v>
      </c>
      <c r="BG273" s="24" t="s">
        <v>29</v>
      </c>
      <c r="BH273" s="24" t="s">
        <v>29</v>
      </c>
      <c r="BI273" s="24" t="s">
        <v>29</v>
      </c>
      <c r="BJ273" s="24" t="s">
        <v>29</v>
      </c>
      <c r="BK273" s="24" t="s">
        <v>29</v>
      </c>
      <c r="BL273" s="24" t="s">
        <v>29</v>
      </c>
      <c r="BM273" s="24" t="s">
        <v>29</v>
      </c>
      <c r="BN273" s="24" t="s">
        <v>29</v>
      </c>
      <c r="BO273" s="24" t="s">
        <v>29</v>
      </c>
      <c r="BP273" s="24" t="s">
        <v>29</v>
      </c>
      <c r="BQ273" s="24" t="s">
        <v>29</v>
      </c>
      <c r="BR273" s="24" t="s">
        <v>29</v>
      </c>
      <c r="BS273" s="24" t="s">
        <v>29</v>
      </c>
      <c r="BT273" s="24" t="s">
        <v>29</v>
      </c>
      <c r="BU273" s="24" t="s">
        <v>29</v>
      </c>
      <c r="BV273" s="24" t="s">
        <v>29</v>
      </c>
      <c r="BW273" s="24" t="s">
        <v>29</v>
      </c>
      <c r="BX273" s="24" t="s">
        <v>29</v>
      </c>
      <c r="BY273" s="24" t="s">
        <v>29</v>
      </c>
      <c r="BZ273" s="24" t="s">
        <v>29</v>
      </c>
      <c r="CA273" s="24" t="s">
        <v>29</v>
      </c>
      <c r="CB273" s="24" t="s">
        <v>29</v>
      </c>
    </row>
    <row r="274" spans="2:80" s="1" customFormat="1" ht="13.9" customHeight="1">
      <c r="B274" s="57" t="s">
        <v>29</v>
      </c>
      <c r="C274" s="57" t="s">
        <v>29</v>
      </c>
      <c r="D274" s="57" t="s">
        <v>29</v>
      </c>
      <c r="E274" s="61"/>
      <c r="G274" s="24" t="s">
        <v>29</v>
      </c>
      <c r="H274" s="24" t="s">
        <v>29</v>
      </c>
      <c r="I274" s="24" t="s">
        <v>29</v>
      </c>
      <c r="J274" s="24" t="s">
        <v>29</v>
      </c>
      <c r="K274" s="24" t="s">
        <v>29</v>
      </c>
      <c r="L274" s="24" t="s">
        <v>29</v>
      </c>
      <c r="M274" s="24" t="s">
        <v>29</v>
      </c>
      <c r="N274" s="24" t="s">
        <v>29</v>
      </c>
      <c r="O274" s="24" t="s">
        <v>29</v>
      </c>
      <c r="P274" s="24" t="s">
        <v>29</v>
      </c>
      <c r="Q274" s="24" t="s">
        <v>29</v>
      </c>
      <c r="R274" s="24" t="s">
        <v>29</v>
      </c>
      <c r="S274" s="24" t="s">
        <v>29</v>
      </c>
      <c r="T274" s="24" t="s">
        <v>29</v>
      </c>
      <c r="U274" s="24" t="s">
        <v>29</v>
      </c>
      <c r="V274" s="24" t="s">
        <v>29</v>
      </c>
      <c r="W274" s="24" t="s">
        <v>29</v>
      </c>
      <c r="X274" s="24" t="s">
        <v>29</v>
      </c>
      <c r="Y274" s="24" t="s">
        <v>29</v>
      </c>
      <c r="Z274" s="24" t="s">
        <v>29</v>
      </c>
      <c r="AA274" s="24" t="s">
        <v>29</v>
      </c>
      <c r="AB274" s="24" t="s">
        <v>29</v>
      </c>
      <c r="AC274" s="24" t="s">
        <v>29</v>
      </c>
      <c r="AD274" s="24" t="s">
        <v>29</v>
      </c>
      <c r="AE274" s="24" t="s">
        <v>29</v>
      </c>
      <c r="AF274" s="24" t="s">
        <v>29</v>
      </c>
      <c r="AG274" s="24" t="s">
        <v>29</v>
      </c>
      <c r="AH274" s="24" t="s">
        <v>29</v>
      </c>
      <c r="AI274" s="24" t="s">
        <v>29</v>
      </c>
      <c r="AJ274" s="24" t="s">
        <v>29</v>
      </c>
      <c r="AK274" s="24" t="s">
        <v>29</v>
      </c>
      <c r="AL274" s="24" t="s">
        <v>29</v>
      </c>
      <c r="AM274" s="24" t="s">
        <v>29</v>
      </c>
      <c r="AN274" s="24" t="s">
        <v>29</v>
      </c>
      <c r="AO274" s="24" t="s">
        <v>29</v>
      </c>
      <c r="AP274" s="24" t="s">
        <v>29</v>
      </c>
      <c r="AQ274" s="24" t="s">
        <v>29</v>
      </c>
      <c r="AR274" s="24" t="s">
        <v>29</v>
      </c>
      <c r="AS274" s="24" t="s">
        <v>29</v>
      </c>
      <c r="AT274" s="24" t="s">
        <v>29</v>
      </c>
      <c r="AU274" s="24" t="s">
        <v>29</v>
      </c>
      <c r="AV274" s="24" t="s">
        <v>29</v>
      </c>
      <c r="AW274" s="24" t="s">
        <v>29</v>
      </c>
      <c r="AX274" s="24" t="s">
        <v>29</v>
      </c>
      <c r="AY274" s="24" t="s">
        <v>29</v>
      </c>
      <c r="AZ274" s="24" t="s">
        <v>29</v>
      </c>
      <c r="BA274" s="24" t="s">
        <v>29</v>
      </c>
      <c r="BB274" s="24" t="s">
        <v>29</v>
      </c>
      <c r="BC274" s="24" t="s">
        <v>29</v>
      </c>
      <c r="BD274" s="24" t="s">
        <v>29</v>
      </c>
      <c r="BE274" s="24" t="s">
        <v>29</v>
      </c>
      <c r="BF274" s="24" t="s">
        <v>29</v>
      </c>
      <c r="BG274" s="24" t="s">
        <v>29</v>
      </c>
      <c r="BH274" s="24" t="s">
        <v>29</v>
      </c>
      <c r="BI274" s="24" t="s">
        <v>29</v>
      </c>
      <c r="BJ274" s="24" t="s">
        <v>29</v>
      </c>
      <c r="BK274" s="24" t="s">
        <v>29</v>
      </c>
      <c r="BL274" s="24" t="s">
        <v>29</v>
      </c>
      <c r="BM274" s="24" t="s">
        <v>29</v>
      </c>
      <c r="BN274" s="24" t="s">
        <v>29</v>
      </c>
      <c r="BO274" s="24" t="s">
        <v>29</v>
      </c>
      <c r="BP274" s="24" t="s">
        <v>29</v>
      </c>
      <c r="BQ274" s="24" t="s">
        <v>29</v>
      </c>
      <c r="BR274" s="24" t="s">
        <v>29</v>
      </c>
      <c r="BS274" s="24" t="s">
        <v>29</v>
      </c>
      <c r="BT274" s="24" t="s">
        <v>29</v>
      </c>
      <c r="BU274" s="24" t="s">
        <v>29</v>
      </c>
      <c r="BV274" s="24" t="s">
        <v>29</v>
      </c>
      <c r="BW274" s="24" t="s">
        <v>29</v>
      </c>
      <c r="BX274" s="24" t="s">
        <v>29</v>
      </c>
      <c r="BY274" s="24" t="s">
        <v>29</v>
      </c>
      <c r="BZ274" s="24" t="s">
        <v>29</v>
      </c>
      <c r="CA274" s="24" t="s">
        <v>29</v>
      </c>
      <c r="CB274" s="24" t="s">
        <v>29</v>
      </c>
    </row>
    <row r="275" spans="2:80" s="1" customFormat="1" ht="13.9" customHeight="1">
      <c r="B275" s="57" t="s">
        <v>29</v>
      </c>
      <c r="C275" s="57" t="s">
        <v>29</v>
      </c>
      <c r="D275" s="57" t="s">
        <v>29</v>
      </c>
      <c r="E275" s="61"/>
      <c r="G275" s="24" t="s">
        <v>29</v>
      </c>
      <c r="H275" s="24" t="s">
        <v>29</v>
      </c>
      <c r="I275" s="24" t="s">
        <v>29</v>
      </c>
      <c r="J275" s="24" t="s">
        <v>29</v>
      </c>
      <c r="K275" s="24" t="s">
        <v>29</v>
      </c>
      <c r="L275" s="24" t="s">
        <v>29</v>
      </c>
      <c r="M275" s="24" t="s">
        <v>29</v>
      </c>
      <c r="N275" s="24" t="s">
        <v>29</v>
      </c>
      <c r="O275" s="24" t="s">
        <v>29</v>
      </c>
      <c r="P275" s="24" t="s">
        <v>29</v>
      </c>
      <c r="Q275" s="24" t="s">
        <v>29</v>
      </c>
      <c r="R275" s="24" t="s">
        <v>29</v>
      </c>
      <c r="S275" s="24" t="s">
        <v>29</v>
      </c>
      <c r="T275" s="24" t="s">
        <v>29</v>
      </c>
      <c r="U275" s="24" t="s">
        <v>29</v>
      </c>
      <c r="V275" s="24" t="s">
        <v>29</v>
      </c>
      <c r="W275" s="24" t="s">
        <v>29</v>
      </c>
      <c r="X275" s="24" t="s">
        <v>29</v>
      </c>
      <c r="Y275" s="24" t="s">
        <v>29</v>
      </c>
      <c r="Z275" s="24" t="s">
        <v>29</v>
      </c>
      <c r="AA275" s="24" t="s">
        <v>29</v>
      </c>
      <c r="AB275" s="24" t="s">
        <v>29</v>
      </c>
      <c r="AC275" s="24" t="s">
        <v>29</v>
      </c>
      <c r="AD275" s="24" t="s">
        <v>29</v>
      </c>
      <c r="AE275" s="24" t="s">
        <v>29</v>
      </c>
      <c r="AF275" s="24" t="s">
        <v>29</v>
      </c>
      <c r="AG275" s="24" t="s">
        <v>29</v>
      </c>
      <c r="AH275" s="24" t="s">
        <v>29</v>
      </c>
      <c r="AI275" s="24" t="s">
        <v>29</v>
      </c>
      <c r="AJ275" s="24" t="s">
        <v>29</v>
      </c>
      <c r="AK275" s="24" t="s">
        <v>29</v>
      </c>
      <c r="AL275" s="24" t="s">
        <v>29</v>
      </c>
      <c r="AM275" s="24" t="s">
        <v>29</v>
      </c>
      <c r="AN275" s="24" t="s">
        <v>29</v>
      </c>
      <c r="AO275" s="24" t="s">
        <v>29</v>
      </c>
      <c r="AP275" s="24" t="s">
        <v>29</v>
      </c>
      <c r="AQ275" s="24" t="s">
        <v>29</v>
      </c>
      <c r="AR275" s="24" t="s">
        <v>29</v>
      </c>
      <c r="AS275" s="24" t="s">
        <v>29</v>
      </c>
      <c r="AT275" s="24" t="s">
        <v>29</v>
      </c>
      <c r="AU275" s="24" t="s">
        <v>29</v>
      </c>
      <c r="AV275" s="24" t="s">
        <v>29</v>
      </c>
      <c r="AW275" s="24" t="s">
        <v>29</v>
      </c>
      <c r="AX275" s="24" t="s">
        <v>29</v>
      </c>
      <c r="AY275" s="24" t="s">
        <v>29</v>
      </c>
      <c r="AZ275" s="24" t="s">
        <v>29</v>
      </c>
      <c r="BA275" s="24" t="s">
        <v>29</v>
      </c>
      <c r="BB275" s="24" t="s">
        <v>29</v>
      </c>
      <c r="BC275" s="24" t="s">
        <v>29</v>
      </c>
      <c r="BD275" s="24" t="s">
        <v>29</v>
      </c>
      <c r="BE275" s="24" t="s">
        <v>29</v>
      </c>
      <c r="BF275" s="24" t="s">
        <v>29</v>
      </c>
      <c r="BG275" s="24" t="s">
        <v>29</v>
      </c>
      <c r="BH275" s="24" t="s">
        <v>29</v>
      </c>
      <c r="BI275" s="24" t="s">
        <v>29</v>
      </c>
      <c r="BJ275" s="24" t="s">
        <v>29</v>
      </c>
      <c r="BK275" s="24" t="s">
        <v>29</v>
      </c>
      <c r="BL275" s="24" t="s">
        <v>29</v>
      </c>
      <c r="BM275" s="24" t="s">
        <v>29</v>
      </c>
      <c r="BN275" s="24" t="s">
        <v>29</v>
      </c>
      <c r="BO275" s="24" t="s">
        <v>29</v>
      </c>
      <c r="BP275" s="24" t="s">
        <v>29</v>
      </c>
      <c r="BQ275" s="24" t="s">
        <v>29</v>
      </c>
      <c r="BR275" s="24" t="s">
        <v>29</v>
      </c>
      <c r="BS275" s="24" t="s">
        <v>29</v>
      </c>
      <c r="BT275" s="24" t="s">
        <v>29</v>
      </c>
      <c r="BU275" s="24" t="s">
        <v>29</v>
      </c>
      <c r="BV275" s="24" t="s">
        <v>29</v>
      </c>
      <c r="BW275" s="24" t="s">
        <v>29</v>
      </c>
      <c r="BX275" s="24" t="s">
        <v>29</v>
      </c>
      <c r="BY275" s="24" t="s">
        <v>29</v>
      </c>
      <c r="BZ275" s="24" t="s">
        <v>29</v>
      </c>
      <c r="CA275" s="24" t="s">
        <v>29</v>
      </c>
      <c r="CB275" s="24" t="s">
        <v>29</v>
      </c>
    </row>
    <row r="276" spans="2:80" s="1" customFormat="1" ht="13.9" customHeight="1">
      <c r="B276" s="57" t="s">
        <v>29</v>
      </c>
      <c r="C276" s="57" t="s">
        <v>29</v>
      </c>
      <c r="D276" s="57" t="s">
        <v>29</v>
      </c>
      <c r="E276" s="61"/>
      <c r="G276" s="24" t="s">
        <v>29</v>
      </c>
      <c r="H276" s="24" t="s">
        <v>29</v>
      </c>
      <c r="I276" s="24" t="s">
        <v>29</v>
      </c>
      <c r="J276" s="24" t="s">
        <v>29</v>
      </c>
      <c r="K276" s="24" t="s">
        <v>29</v>
      </c>
      <c r="L276" s="24" t="s">
        <v>29</v>
      </c>
      <c r="M276" s="24" t="s">
        <v>29</v>
      </c>
      <c r="N276" s="24" t="s">
        <v>29</v>
      </c>
      <c r="O276" s="24" t="s">
        <v>29</v>
      </c>
      <c r="P276" s="24" t="s">
        <v>29</v>
      </c>
      <c r="Q276" s="24" t="s">
        <v>29</v>
      </c>
      <c r="R276" s="24" t="s">
        <v>29</v>
      </c>
      <c r="S276" s="24" t="s">
        <v>29</v>
      </c>
      <c r="T276" s="24" t="s">
        <v>29</v>
      </c>
      <c r="U276" s="24" t="s">
        <v>29</v>
      </c>
      <c r="V276" s="24" t="s">
        <v>29</v>
      </c>
      <c r="W276" s="24" t="s">
        <v>29</v>
      </c>
      <c r="X276" s="24" t="s">
        <v>29</v>
      </c>
      <c r="Y276" s="24" t="s">
        <v>29</v>
      </c>
      <c r="Z276" s="24" t="s">
        <v>29</v>
      </c>
      <c r="AA276" s="24" t="s">
        <v>29</v>
      </c>
      <c r="AB276" s="24" t="s">
        <v>29</v>
      </c>
      <c r="AC276" s="24" t="s">
        <v>29</v>
      </c>
      <c r="AD276" s="24" t="s">
        <v>29</v>
      </c>
      <c r="AE276" s="24" t="s">
        <v>29</v>
      </c>
      <c r="AF276" s="24" t="s">
        <v>29</v>
      </c>
      <c r="AG276" s="24" t="s">
        <v>29</v>
      </c>
      <c r="AH276" s="24" t="s">
        <v>29</v>
      </c>
      <c r="AI276" s="24" t="s">
        <v>29</v>
      </c>
      <c r="AJ276" s="24" t="s">
        <v>29</v>
      </c>
      <c r="AK276" s="24" t="s">
        <v>29</v>
      </c>
      <c r="AL276" s="24" t="s">
        <v>29</v>
      </c>
      <c r="AM276" s="24" t="s">
        <v>29</v>
      </c>
      <c r="AN276" s="24" t="s">
        <v>29</v>
      </c>
      <c r="AO276" s="24" t="s">
        <v>29</v>
      </c>
      <c r="AP276" s="24" t="s">
        <v>29</v>
      </c>
      <c r="AQ276" s="24" t="s">
        <v>29</v>
      </c>
      <c r="AR276" s="24" t="s">
        <v>29</v>
      </c>
      <c r="AS276" s="24" t="s">
        <v>29</v>
      </c>
      <c r="AT276" s="24" t="s">
        <v>29</v>
      </c>
      <c r="AU276" s="24" t="s">
        <v>29</v>
      </c>
      <c r="AV276" s="24" t="s">
        <v>29</v>
      </c>
      <c r="AW276" s="24" t="s">
        <v>29</v>
      </c>
      <c r="AX276" s="24" t="s">
        <v>29</v>
      </c>
      <c r="AY276" s="24" t="s">
        <v>29</v>
      </c>
      <c r="AZ276" s="24" t="s">
        <v>29</v>
      </c>
      <c r="BA276" s="24" t="s">
        <v>29</v>
      </c>
      <c r="BB276" s="24" t="s">
        <v>29</v>
      </c>
      <c r="BC276" s="24" t="s">
        <v>29</v>
      </c>
      <c r="BD276" s="24" t="s">
        <v>29</v>
      </c>
      <c r="BE276" s="24" t="s">
        <v>29</v>
      </c>
      <c r="BF276" s="24" t="s">
        <v>29</v>
      </c>
      <c r="BG276" s="24" t="s">
        <v>29</v>
      </c>
      <c r="BH276" s="24" t="s">
        <v>29</v>
      </c>
      <c r="BI276" s="24" t="s">
        <v>29</v>
      </c>
      <c r="BJ276" s="24" t="s">
        <v>29</v>
      </c>
      <c r="BK276" s="24" t="s">
        <v>29</v>
      </c>
      <c r="BL276" s="24" t="s">
        <v>29</v>
      </c>
      <c r="BM276" s="24" t="s">
        <v>29</v>
      </c>
      <c r="BN276" s="24" t="s">
        <v>29</v>
      </c>
      <c r="BO276" s="24" t="s">
        <v>29</v>
      </c>
      <c r="BP276" s="24" t="s">
        <v>29</v>
      </c>
      <c r="BQ276" s="24" t="s">
        <v>29</v>
      </c>
      <c r="BR276" s="24" t="s">
        <v>29</v>
      </c>
      <c r="BS276" s="24" t="s">
        <v>29</v>
      </c>
      <c r="BT276" s="24" t="s">
        <v>29</v>
      </c>
      <c r="BU276" s="24" t="s">
        <v>29</v>
      </c>
      <c r="BV276" s="24" t="s">
        <v>29</v>
      </c>
      <c r="BW276" s="24" t="s">
        <v>29</v>
      </c>
      <c r="BX276" s="24" t="s">
        <v>29</v>
      </c>
      <c r="BY276" s="24" t="s">
        <v>29</v>
      </c>
      <c r="BZ276" s="24" t="s">
        <v>29</v>
      </c>
      <c r="CA276" s="24" t="s">
        <v>29</v>
      </c>
      <c r="CB276" s="24" t="s">
        <v>29</v>
      </c>
    </row>
    <row r="277" spans="2:80" s="1" customFormat="1" ht="13.9" customHeight="1">
      <c r="B277" s="57" t="s">
        <v>29</v>
      </c>
      <c r="C277" s="57" t="s">
        <v>29</v>
      </c>
      <c r="D277" s="57" t="s">
        <v>29</v>
      </c>
      <c r="E277" s="61"/>
      <c r="G277" s="24" t="s">
        <v>29</v>
      </c>
      <c r="H277" s="24" t="s">
        <v>29</v>
      </c>
      <c r="I277" s="24" t="s">
        <v>29</v>
      </c>
      <c r="J277" s="24" t="s">
        <v>29</v>
      </c>
      <c r="K277" s="24" t="s">
        <v>29</v>
      </c>
      <c r="L277" s="24" t="s">
        <v>29</v>
      </c>
      <c r="M277" s="24" t="s">
        <v>29</v>
      </c>
      <c r="N277" s="24" t="s">
        <v>29</v>
      </c>
      <c r="O277" s="24" t="s">
        <v>29</v>
      </c>
      <c r="P277" s="24" t="s">
        <v>29</v>
      </c>
      <c r="Q277" s="24" t="s">
        <v>29</v>
      </c>
      <c r="R277" s="24" t="s">
        <v>29</v>
      </c>
      <c r="S277" s="24" t="s">
        <v>29</v>
      </c>
      <c r="T277" s="24" t="s">
        <v>29</v>
      </c>
      <c r="U277" s="24" t="s">
        <v>29</v>
      </c>
      <c r="V277" s="24" t="s">
        <v>29</v>
      </c>
      <c r="W277" s="24" t="s">
        <v>29</v>
      </c>
      <c r="X277" s="24" t="s">
        <v>29</v>
      </c>
      <c r="Y277" s="24" t="s">
        <v>29</v>
      </c>
      <c r="Z277" s="24" t="s">
        <v>29</v>
      </c>
      <c r="AA277" s="24" t="s">
        <v>29</v>
      </c>
      <c r="AB277" s="24" t="s">
        <v>29</v>
      </c>
      <c r="AC277" s="24" t="s">
        <v>29</v>
      </c>
      <c r="AD277" s="24" t="s">
        <v>29</v>
      </c>
      <c r="AE277" s="24" t="s">
        <v>29</v>
      </c>
      <c r="AF277" s="24" t="s">
        <v>29</v>
      </c>
      <c r="AG277" s="24" t="s">
        <v>29</v>
      </c>
      <c r="AH277" s="24" t="s">
        <v>29</v>
      </c>
      <c r="AI277" s="24" t="s">
        <v>29</v>
      </c>
      <c r="AJ277" s="24" t="s">
        <v>29</v>
      </c>
      <c r="AK277" s="24" t="s">
        <v>29</v>
      </c>
      <c r="AL277" s="24" t="s">
        <v>29</v>
      </c>
      <c r="AM277" s="24" t="s">
        <v>29</v>
      </c>
      <c r="AN277" s="24" t="s">
        <v>29</v>
      </c>
      <c r="AO277" s="24" t="s">
        <v>29</v>
      </c>
      <c r="AP277" s="24" t="s">
        <v>29</v>
      </c>
      <c r="AQ277" s="24" t="s">
        <v>29</v>
      </c>
      <c r="AR277" s="24" t="s">
        <v>29</v>
      </c>
      <c r="AS277" s="24" t="s">
        <v>29</v>
      </c>
      <c r="AT277" s="24" t="s">
        <v>29</v>
      </c>
      <c r="AU277" s="24" t="s">
        <v>29</v>
      </c>
      <c r="AV277" s="24" t="s">
        <v>29</v>
      </c>
      <c r="AW277" s="24" t="s">
        <v>29</v>
      </c>
      <c r="AX277" s="24" t="s">
        <v>29</v>
      </c>
      <c r="AY277" s="24" t="s">
        <v>29</v>
      </c>
      <c r="AZ277" s="24" t="s">
        <v>29</v>
      </c>
      <c r="BA277" s="24" t="s">
        <v>29</v>
      </c>
      <c r="BB277" s="24" t="s">
        <v>29</v>
      </c>
      <c r="BC277" s="24" t="s">
        <v>29</v>
      </c>
      <c r="BD277" s="24" t="s">
        <v>29</v>
      </c>
      <c r="BE277" s="24" t="s">
        <v>29</v>
      </c>
      <c r="BF277" s="24" t="s">
        <v>29</v>
      </c>
      <c r="BG277" s="24" t="s">
        <v>29</v>
      </c>
      <c r="BH277" s="24" t="s">
        <v>29</v>
      </c>
      <c r="BI277" s="24" t="s">
        <v>29</v>
      </c>
      <c r="BJ277" s="24" t="s">
        <v>29</v>
      </c>
      <c r="BK277" s="24" t="s">
        <v>29</v>
      </c>
      <c r="BL277" s="24" t="s">
        <v>29</v>
      </c>
      <c r="BM277" s="24" t="s">
        <v>29</v>
      </c>
      <c r="BN277" s="24" t="s">
        <v>29</v>
      </c>
      <c r="BO277" s="24" t="s">
        <v>29</v>
      </c>
      <c r="BP277" s="24" t="s">
        <v>29</v>
      </c>
      <c r="BQ277" s="24" t="s">
        <v>29</v>
      </c>
      <c r="BR277" s="24" t="s">
        <v>29</v>
      </c>
      <c r="BS277" s="24" t="s">
        <v>29</v>
      </c>
      <c r="BT277" s="24" t="s">
        <v>29</v>
      </c>
      <c r="BU277" s="24" t="s">
        <v>29</v>
      </c>
      <c r="BV277" s="24" t="s">
        <v>29</v>
      </c>
      <c r="BW277" s="24" t="s">
        <v>29</v>
      </c>
      <c r="BX277" s="24" t="s">
        <v>29</v>
      </c>
      <c r="BY277" s="24" t="s">
        <v>29</v>
      </c>
      <c r="BZ277" s="24" t="s">
        <v>29</v>
      </c>
      <c r="CA277" s="24" t="s">
        <v>29</v>
      </c>
      <c r="CB277" s="24" t="s">
        <v>29</v>
      </c>
    </row>
    <row r="278" spans="2:80" s="1" customFormat="1" ht="13.9" customHeight="1">
      <c r="B278" s="57" t="s">
        <v>29</v>
      </c>
      <c r="C278" s="57" t="s">
        <v>29</v>
      </c>
      <c r="D278" s="57" t="s">
        <v>29</v>
      </c>
      <c r="E278" s="61"/>
      <c r="G278" s="24" t="s">
        <v>29</v>
      </c>
      <c r="H278" s="24" t="s">
        <v>29</v>
      </c>
      <c r="I278" s="24" t="s">
        <v>29</v>
      </c>
      <c r="J278" s="24" t="s">
        <v>29</v>
      </c>
      <c r="K278" s="24" t="s">
        <v>29</v>
      </c>
      <c r="L278" s="24" t="s">
        <v>29</v>
      </c>
      <c r="M278" s="24" t="s">
        <v>29</v>
      </c>
      <c r="N278" s="24" t="s">
        <v>29</v>
      </c>
      <c r="O278" s="24" t="s">
        <v>29</v>
      </c>
      <c r="P278" s="24" t="s">
        <v>29</v>
      </c>
      <c r="Q278" s="24" t="s">
        <v>29</v>
      </c>
      <c r="R278" s="24" t="s">
        <v>29</v>
      </c>
      <c r="S278" s="24" t="s">
        <v>29</v>
      </c>
      <c r="T278" s="24" t="s">
        <v>29</v>
      </c>
      <c r="U278" s="24" t="s">
        <v>29</v>
      </c>
      <c r="V278" s="24" t="s">
        <v>29</v>
      </c>
      <c r="W278" s="24" t="s">
        <v>29</v>
      </c>
      <c r="X278" s="24" t="s">
        <v>29</v>
      </c>
      <c r="Y278" s="24" t="s">
        <v>29</v>
      </c>
      <c r="Z278" s="24" t="s">
        <v>29</v>
      </c>
      <c r="AA278" s="24" t="s">
        <v>29</v>
      </c>
      <c r="AB278" s="24" t="s">
        <v>29</v>
      </c>
      <c r="AC278" s="24" t="s">
        <v>29</v>
      </c>
      <c r="AD278" s="24" t="s">
        <v>29</v>
      </c>
      <c r="AE278" s="24" t="s">
        <v>29</v>
      </c>
      <c r="AF278" s="24" t="s">
        <v>29</v>
      </c>
      <c r="AG278" s="24" t="s">
        <v>29</v>
      </c>
      <c r="AH278" s="24" t="s">
        <v>29</v>
      </c>
      <c r="AI278" s="24" t="s">
        <v>29</v>
      </c>
      <c r="AJ278" s="24" t="s">
        <v>29</v>
      </c>
      <c r="AK278" s="24" t="s">
        <v>29</v>
      </c>
      <c r="AL278" s="24" t="s">
        <v>29</v>
      </c>
      <c r="AM278" s="24" t="s">
        <v>29</v>
      </c>
      <c r="AN278" s="24" t="s">
        <v>29</v>
      </c>
      <c r="AO278" s="24" t="s">
        <v>29</v>
      </c>
      <c r="AP278" s="24" t="s">
        <v>29</v>
      </c>
      <c r="AQ278" s="24" t="s">
        <v>29</v>
      </c>
      <c r="AR278" s="24" t="s">
        <v>29</v>
      </c>
      <c r="AS278" s="24" t="s">
        <v>29</v>
      </c>
      <c r="AT278" s="24" t="s">
        <v>29</v>
      </c>
      <c r="AU278" s="24" t="s">
        <v>29</v>
      </c>
      <c r="AV278" s="24" t="s">
        <v>29</v>
      </c>
      <c r="AW278" s="24" t="s">
        <v>29</v>
      </c>
      <c r="AX278" s="24" t="s">
        <v>29</v>
      </c>
      <c r="AY278" s="24" t="s">
        <v>29</v>
      </c>
      <c r="AZ278" s="24" t="s">
        <v>29</v>
      </c>
      <c r="BA278" s="24" t="s">
        <v>29</v>
      </c>
      <c r="BB278" s="24" t="s">
        <v>29</v>
      </c>
      <c r="BC278" s="24" t="s">
        <v>29</v>
      </c>
      <c r="BD278" s="24" t="s">
        <v>29</v>
      </c>
      <c r="BE278" s="24" t="s">
        <v>29</v>
      </c>
      <c r="BF278" s="24" t="s">
        <v>29</v>
      </c>
      <c r="BG278" s="24" t="s">
        <v>29</v>
      </c>
      <c r="BH278" s="24" t="s">
        <v>29</v>
      </c>
      <c r="BI278" s="24" t="s">
        <v>29</v>
      </c>
      <c r="BJ278" s="24" t="s">
        <v>29</v>
      </c>
      <c r="BK278" s="24" t="s">
        <v>29</v>
      </c>
      <c r="BL278" s="24" t="s">
        <v>29</v>
      </c>
      <c r="BM278" s="24" t="s">
        <v>29</v>
      </c>
      <c r="BN278" s="24" t="s">
        <v>29</v>
      </c>
      <c r="BO278" s="24" t="s">
        <v>29</v>
      </c>
      <c r="BP278" s="24" t="s">
        <v>29</v>
      </c>
      <c r="BQ278" s="24" t="s">
        <v>29</v>
      </c>
      <c r="BR278" s="24" t="s">
        <v>29</v>
      </c>
      <c r="BS278" s="24" t="s">
        <v>29</v>
      </c>
      <c r="BT278" s="24" t="s">
        <v>29</v>
      </c>
      <c r="BU278" s="24" t="s">
        <v>29</v>
      </c>
      <c r="BV278" s="24" t="s">
        <v>29</v>
      </c>
      <c r="BW278" s="24" t="s">
        <v>29</v>
      </c>
      <c r="BX278" s="24" t="s">
        <v>29</v>
      </c>
      <c r="BY278" s="24" t="s">
        <v>29</v>
      </c>
      <c r="BZ278" s="24" t="s">
        <v>29</v>
      </c>
      <c r="CA278" s="24" t="s">
        <v>29</v>
      </c>
      <c r="CB278" s="24" t="s">
        <v>29</v>
      </c>
    </row>
    <row r="279" spans="2:80" s="1" customFormat="1" ht="13.9" customHeight="1">
      <c r="B279" s="57" t="s">
        <v>29</v>
      </c>
      <c r="C279" s="57" t="s">
        <v>29</v>
      </c>
      <c r="D279" s="57" t="s">
        <v>29</v>
      </c>
      <c r="E279" s="61"/>
      <c r="G279" s="24" t="s">
        <v>29</v>
      </c>
      <c r="H279" s="24" t="s">
        <v>29</v>
      </c>
      <c r="I279" s="24" t="s">
        <v>29</v>
      </c>
      <c r="J279" s="24" t="s">
        <v>29</v>
      </c>
      <c r="K279" s="24" t="s">
        <v>29</v>
      </c>
      <c r="L279" s="24" t="s">
        <v>29</v>
      </c>
      <c r="M279" s="24" t="s">
        <v>29</v>
      </c>
      <c r="N279" s="24" t="s">
        <v>29</v>
      </c>
      <c r="O279" s="24" t="s">
        <v>29</v>
      </c>
      <c r="P279" s="24" t="s">
        <v>29</v>
      </c>
      <c r="Q279" s="24" t="s">
        <v>29</v>
      </c>
      <c r="R279" s="24" t="s">
        <v>29</v>
      </c>
      <c r="S279" s="24" t="s">
        <v>29</v>
      </c>
      <c r="T279" s="24" t="s">
        <v>29</v>
      </c>
      <c r="U279" s="24" t="s">
        <v>29</v>
      </c>
      <c r="V279" s="24" t="s">
        <v>29</v>
      </c>
      <c r="W279" s="24" t="s">
        <v>29</v>
      </c>
      <c r="X279" s="24" t="s">
        <v>29</v>
      </c>
      <c r="Y279" s="24" t="s">
        <v>29</v>
      </c>
      <c r="Z279" s="24" t="s">
        <v>29</v>
      </c>
      <c r="AA279" s="24" t="s">
        <v>29</v>
      </c>
      <c r="AB279" s="24" t="s">
        <v>29</v>
      </c>
      <c r="AC279" s="24" t="s">
        <v>29</v>
      </c>
      <c r="AD279" s="24" t="s">
        <v>29</v>
      </c>
      <c r="AE279" s="24" t="s">
        <v>29</v>
      </c>
      <c r="AF279" s="24" t="s">
        <v>29</v>
      </c>
      <c r="AG279" s="24" t="s">
        <v>29</v>
      </c>
      <c r="AH279" s="24" t="s">
        <v>29</v>
      </c>
      <c r="AI279" s="24" t="s">
        <v>29</v>
      </c>
      <c r="AJ279" s="24" t="s">
        <v>29</v>
      </c>
      <c r="AK279" s="24" t="s">
        <v>29</v>
      </c>
      <c r="AL279" s="24" t="s">
        <v>29</v>
      </c>
      <c r="AM279" s="24" t="s">
        <v>29</v>
      </c>
      <c r="AN279" s="24" t="s">
        <v>29</v>
      </c>
      <c r="AO279" s="24" t="s">
        <v>29</v>
      </c>
      <c r="AP279" s="24" t="s">
        <v>29</v>
      </c>
      <c r="AQ279" s="24" t="s">
        <v>29</v>
      </c>
      <c r="AR279" s="24" t="s">
        <v>29</v>
      </c>
      <c r="AS279" s="24" t="s">
        <v>29</v>
      </c>
      <c r="AT279" s="24" t="s">
        <v>29</v>
      </c>
      <c r="AU279" s="24" t="s">
        <v>29</v>
      </c>
      <c r="AV279" s="24" t="s">
        <v>29</v>
      </c>
      <c r="AW279" s="24" t="s">
        <v>29</v>
      </c>
      <c r="AX279" s="24" t="s">
        <v>29</v>
      </c>
      <c r="AY279" s="24" t="s">
        <v>29</v>
      </c>
      <c r="AZ279" s="24" t="s">
        <v>29</v>
      </c>
      <c r="BA279" s="24" t="s">
        <v>29</v>
      </c>
      <c r="BB279" s="24" t="s">
        <v>29</v>
      </c>
      <c r="BC279" s="24" t="s">
        <v>29</v>
      </c>
      <c r="BD279" s="24" t="s">
        <v>29</v>
      </c>
      <c r="BE279" s="24" t="s">
        <v>29</v>
      </c>
      <c r="BF279" s="24" t="s">
        <v>29</v>
      </c>
      <c r="BG279" s="24" t="s">
        <v>29</v>
      </c>
      <c r="BH279" s="24" t="s">
        <v>29</v>
      </c>
      <c r="BI279" s="24" t="s">
        <v>29</v>
      </c>
      <c r="BJ279" s="24" t="s">
        <v>29</v>
      </c>
      <c r="BK279" s="24" t="s">
        <v>29</v>
      </c>
      <c r="BL279" s="24" t="s">
        <v>29</v>
      </c>
      <c r="BM279" s="24" t="s">
        <v>29</v>
      </c>
      <c r="BN279" s="24" t="s">
        <v>29</v>
      </c>
      <c r="BO279" s="24" t="s">
        <v>29</v>
      </c>
      <c r="BP279" s="24" t="s">
        <v>29</v>
      </c>
      <c r="BQ279" s="24" t="s">
        <v>29</v>
      </c>
      <c r="BR279" s="24" t="s">
        <v>29</v>
      </c>
      <c r="BS279" s="24" t="s">
        <v>29</v>
      </c>
      <c r="BT279" s="24" t="s">
        <v>29</v>
      </c>
      <c r="BU279" s="24" t="s">
        <v>29</v>
      </c>
      <c r="BV279" s="24" t="s">
        <v>29</v>
      </c>
      <c r="BW279" s="24" t="s">
        <v>29</v>
      </c>
      <c r="BX279" s="24" t="s">
        <v>29</v>
      </c>
      <c r="BY279" s="24" t="s">
        <v>29</v>
      </c>
      <c r="BZ279" s="24" t="s">
        <v>29</v>
      </c>
      <c r="CA279" s="24" t="s">
        <v>29</v>
      </c>
      <c r="CB279" s="24" t="s">
        <v>29</v>
      </c>
    </row>
    <row r="280" spans="2:80" s="1" customFormat="1" ht="13.9" customHeight="1">
      <c r="B280" s="57" t="s">
        <v>29</v>
      </c>
      <c r="C280" s="57" t="s">
        <v>29</v>
      </c>
      <c r="D280" s="57" t="s">
        <v>29</v>
      </c>
      <c r="E280" s="61"/>
      <c r="G280" s="24" t="s">
        <v>29</v>
      </c>
      <c r="H280" s="24" t="s">
        <v>29</v>
      </c>
      <c r="I280" s="24" t="s">
        <v>29</v>
      </c>
      <c r="J280" s="24" t="s">
        <v>29</v>
      </c>
      <c r="K280" s="24" t="s">
        <v>29</v>
      </c>
      <c r="L280" s="24" t="s">
        <v>29</v>
      </c>
      <c r="M280" s="24" t="s">
        <v>29</v>
      </c>
      <c r="N280" s="24" t="s">
        <v>29</v>
      </c>
      <c r="O280" s="24" t="s">
        <v>29</v>
      </c>
      <c r="P280" s="24" t="s">
        <v>29</v>
      </c>
      <c r="Q280" s="24" t="s">
        <v>29</v>
      </c>
      <c r="R280" s="24" t="s">
        <v>29</v>
      </c>
      <c r="S280" s="24" t="s">
        <v>29</v>
      </c>
      <c r="T280" s="24" t="s">
        <v>29</v>
      </c>
      <c r="U280" s="24" t="s">
        <v>29</v>
      </c>
      <c r="V280" s="24" t="s">
        <v>29</v>
      </c>
      <c r="W280" s="24" t="s">
        <v>29</v>
      </c>
      <c r="X280" s="24" t="s">
        <v>29</v>
      </c>
      <c r="Y280" s="24" t="s">
        <v>29</v>
      </c>
      <c r="Z280" s="24" t="s">
        <v>29</v>
      </c>
      <c r="AA280" s="24" t="s">
        <v>29</v>
      </c>
      <c r="AB280" s="24" t="s">
        <v>29</v>
      </c>
      <c r="AC280" s="24" t="s">
        <v>29</v>
      </c>
      <c r="AD280" s="24" t="s">
        <v>29</v>
      </c>
      <c r="AE280" s="24" t="s">
        <v>29</v>
      </c>
      <c r="AF280" s="24" t="s">
        <v>29</v>
      </c>
      <c r="AG280" s="24" t="s">
        <v>29</v>
      </c>
      <c r="AH280" s="24" t="s">
        <v>29</v>
      </c>
      <c r="AI280" s="24" t="s">
        <v>29</v>
      </c>
      <c r="AJ280" s="24" t="s">
        <v>29</v>
      </c>
      <c r="AK280" s="24" t="s">
        <v>29</v>
      </c>
      <c r="AL280" s="24" t="s">
        <v>29</v>
      </c>
      <c r="AM280" s="24" t="s">
        <v>29</v>
      </c>
      <c r="AN280" s="24" t="s">
        <v>29</v>
      </c>
      <c r="AO280" s="24" t="s">
        <v>29</v>
      </c>
      <c r="AP280" s="24" t="s">
        <v>29</v>
      </c>
      <c r="AQ280" s="24" t="s">
        <v>29</v>
      </c>
      <c r="AR280" s="24" t="s">
        <v>29</v>
      </c>
      <c r="AS280" s="24" t="s">
        <v>29</v>
      </c>
      <c r="AT280" s="24" t="s">
        <v>29</v>
      </c>
      <c r="AU280" s="24" t="s">
        <v>29</v>
      </c>
      <c r="AV280" s="24" t="s">
        <v>29</v>
      </c>
      <c r="AW280" s="24" t="s">
        <v>29</v>
      </c>
      <c r="AX280" s="24" t="s">
        <v>29</v>
      </c>
      <c r="AY280" s="24" t="s">
        <v>29</v>
      </c>
      <c r="AZ280" s="24" t="s">
        <v>29</v>
      </c>
      <c r="BA280" s="24" t="s">
        <v>29</v>
      </c>
      <c r="BB280" s="24" t="s">
        <v>29</v>
      </c>
      <c r="BC280" s="24" t="s">
        <v>29</v>
      </c>
      <c r="BD280" s="24" t="s">
        <v>29</v>
      </c>
      <c r="BE280" s="24" t="s">
        <v>29</v>
      </c>
      <c r="BF280" s="24" t="s">
        <v>29</v>
      </c>
      <c r="BG280" s="24" t="s">
        <v>29</v>
      </c>
      <c r="BH280" s="24" t="s">
        <v>29</v>
      </c>
      <c r="BI280" s="24" t="s">
        <v>29</v>
      </c>
      <c r="BJ280" s="24" t="s">
        <v>29</v>
      </c>
      <c r="BK280" s="24" t="s">
        <v>29</v>
      </c>
      <c r="BL280" s="24" t="s">
        <v>29</v>
      </c>
      <c r="BM280" s="24" t="s">
        <v>29</v>
      </c>
      <c r="BN280" s="24" t="s">
        <v>29</v>
      </c>
      <c r="BO280" s="24" t="s">
        <v>29</v>
      </c>
      <c r="BP280" s="24" t="s">
        <v>29</v>
      </c>
      <c r="BQ280" s="24" t="s">
        <v>29</v>
      </c>
      <c r="BR280" s="24" t="s">
        <v>29</v>
      </c>
      <c r="BS280" s="24" t="s">
        <v>29</v>
      </c>
      <c r="BT280" s="24" t="s">
        <v>29</v>
      </c>
      <c r="BU280" s="24" t="s">
        <v>29</v>
      </c>
      <c r="BV280" s="24" t="s">
        <v>29</v>
      </c>
      <c r="BW280" s="24" t="s">
        <v>29</v>
      </c>
      <c r="BX280" s="24" t="s">
        <v>29</v>
      </c>
      <c r="BY280" s="24" t="s">
        <v>29</v>
      </c>
      <c r="BZ280" s="24" t="s">
        <v>29</v>
      </c>
      <c r="CA280" s="24" t="s">
        <v>29</v>
      </c>
      <c r="CB280" s="24" t="s">
        <v>29</v>
      </c>
    </row>
    <row r="281" spans="2:80" s="1" customFormat="1" ht="13.9" customHeight="1">
      <c r="B281" s="57" t="s">
        <v>29</v>
      </c>
      <c r="C281" s="57" t="s">
        <v>29</v>
      </c>
      <c r="D281" s="57" t="s">
        <v>29</v>
      </c>
      <c r="E281" s="61"/>
      <c r="G281" s="24" t="s">
        <v>29</v>
      </c>
      <c r="H281" s="24" t="s">
        <v>29</v>
      </c>
      <c r="I281" s="24" t="s">
        <v>29</v>
      </c>
      <c r="J281" s="24" t="s">
        <v>29</v>
      </c>
      <c r="K281" s="24" t="s">
        <v>29</v>
      </c>
      <c r="L281" s="24" t="s">
        <v>29</v>
      </c>
      <c r="M281" s="24" t="s">
        <v>29</v>
      </c>
      <c r="N281" s="24" t="s">
        <v>29</v>
      </c>
      <c r="O281" s="24" t="s">
        <v>29</v>
      </c>
      <c r="P281" s="24" t="s">
        <v>29</v>
      </c>
      <c r="Q281" s="24" t="s">
        <v>29</v>
      </c>
      <c r="R281" s="24" t="s">
        <v>29</v>
      </c>
      <c r="S281" s="24" t="s">
        <v>29</v>
      </c>
      <c r="T281" s="24" t="s">
        <v>29</v>
      </c>
      <c r="U281" s="24" t="s">
        <v>29</v>
      </c>
      <c r="V281" s="24" t="s">
        <v>29</v>
      </c>
      <c r="W281" s="24" t="s">
        <v>29</v>
      </c>
      <c r="X281" s="24" t="s">
        <v>29</v>
      </c>
      <c r="Y281" s="24" t="s">
        <v>29</v>
      </c>
      <c r="Z281" s="24" t="s">
        <v>29</v>
      </c>
      <c r="AA281" s="24" t="s">
        <v>29</v>
      </c>
      <c r="AB281" s="24" t="s">
        <v>29</v>
      </c>
      <c r="AC281" s="24" t="s">
        <v>29</v>
      </c>
      <c r="AD281" s="24" t="s">
        <v>29</v>
      </c>
      <c r="AE281" s="24" t="s">
        <v>29</v>
      </c>
      <c r="AF281" s="24" t="s">
        <v>29</v>
      </c>
      <c r="AG281" s="24" t="s">
        <v>29</v>
      </c>
      <c r="AH281" s="24" t="s">
        <v>29</v>
      </c>
      <c r="AI281" s="24" t="s">
        <v>29</v>
      </c>
      <c r="AJ281" s="24" t="s">
        <v>29</v>
      </c>
      <c r="AK281" s="24" t="s">
        <v>29</v>
      </c>
      <c r="AL281" s="24" t="s">
        <v>29</v>
      </c>
      <c r="AM281" s="24" t="s">
        <v>29</v>
      </c>
      <c r="AN281" s="24" t="s">
        <v>29</v>
      </c>
      <c r="AO281" s="24" t="s">
        <v>29</v>
      </c>
      <c r="AP281" s="24" t="s">
        <v>29</v>
      </c>
      <c r="AQ281" s="24" t="s">
        <v>29</v>
      </c>
      <c r="AR281" s="24" t="s">
        <v>29</v>
      </c>
      <c r="AS281" s="24" t="s">
        <v>29</v>
      </c>
      <c r="AT281" s="24" t="s">
        <v>29</v>
      </c>
      <c r="AU281" s="24" t="s">
        <v>29</v>
      </c>
      <c r="AV281" s="24" t="s">
        <v>29</v>
      </c>
      <c r="AW281" s="24" t="s">
        <v>29</v>
      </c>
      <c r="AX281" s="24" t="s">
        <v>29</v>
      </c>
      <c r="AY281" s="24" t="s">
        <v>29</v>
      </c>
      <c r="AZ281" s="24" t="s">
        <v>29</v>
      </c>
      <c r="BA281" s="24" t="s">
        <v>29</v>
      </c>
      <c r="BB281" s="24" t="s">
        <v>29</v>
      </c>
      <c r="BC281" s="24" t="s">
        <v>29</v>
      </c>
      <c r="BD281" s="24" t="s">
        <v>29</v>
      </c>
      <c r="BE281" s="24" t="s">
        <v>29</v>
      </c>
      <c r="BF281" s="24" t="s">
        <v>29</v>
      </c>
      <c r="BG281" s="24" t="s">
        <v>29</v>
      </c>
      <c r="BH281" s="24" t="s">
        <v>29</v>
      </c>
      <c r="BI281" s="24" t="s">
        <v>29</v>
      </c>
      <c r="BJ281" s="24" t="s">
        <v>29</v>
      </c>
      <c r="BK281" s="24" t="s">
        <v>29</v>
      </c>
      <c r="BL281" s="24" t="s">
        <v>29</v>
      </c>
      <c r="BM281" s="24" t="s">
        <v>29</v>
      </c>
      <c r="BN281" s="24" t="s">
        <v>29</v>
      </c>
      <c r="BO281" s="24" t="s">
        <v>29</v>
      </c>
      <c r="BP281" s="24" t="s">
        <v>29</v>
      </c>
      <c r="BQ281" s="24" t="s">
        <v>29</v>
      </c>
      <c r="BR281" s="24" t="s">
        <v>29</v>
      </c>
      <c r="BS281" s="24" t="s">
        <v>29</v>
      </c>
      <c r="BT281" s="24" t="s">
        <v>29</v>
      </c>
      <c r="BU281" s="24" t="s">
        <v>29</v>
      </c>
      <c r="BV281" s="24" t="s">
        <v>29</v>
      </c>
      <c r="BW281" s="24" t="s">
        <v>29</v>
      </c>
      <c r="BX281" s="24" t="s">
        <v>29</v>
      </c>
      <c r="BY281" s="24" t="s">
        <v>29</v>
      </c>
      <c r="BZ281" s="24" t="s">
        <v>29</v>
      </c>
      <c r="CA281" s="24" t="s">
        <v>29</v>
      </c>
      <c r="CB281" s="24" t="s">
        <v>29</v>
      </c>
    </row>
    <row r="282" spans="2:80" s="1" customFormat="1" ht="13.9" customHeight="1">
      <c r="B282" s="57" t="s">
        <v>29</v>
      </c>
      <c r="C282" s="57" t="s">
        <v>29</v>
      </c>
      <c r="D282" s="57" t="s">
        <v>29</v>
      </c>
      <c r="E282" s="61"/>
      <c r="G282" s="24" t="s">
        <v>29</v>
      </c>
      <c r="H282" s="24" t="s">
        <v>29</v>
      </c>
      <c r="I282" s="24" t="s">
        <v>29</v>
      </c>
      <c r="J282" s="24" t="s">
        <v>29</v>
      </c>
      <c r="K282" s="24" t="s">
        <v>29</v>
      </c>
      <c r="L282" s="24" t="s">
        <v>29</v>
      </c>
      <c r="M282" s="24" t="s">
        <v>29</v>
      </c>
      <c r="N282" s="24" t="s">
        <v>29</v>
      </c>
      <c r="O282" s="24" t="s">
        <v>29</v>
      </c>
      <c r="P282" s="24" t="s">
        <v>29</v>
      </c>
      <c r="Q282" s="24" t="s">
        <v>29</v>
      </c>
      <c r="R282" s="24" t="s">
        <v>29</v>
      </c>
      <c r="S282" s="24" t="s">
        <v>29</v>
      </c>
      <c r="T282" s="24" t="s">
        <v>29</v>
      </c>
      <c r="U282" s="24" t="s">
        <v>29</v>
      </c>
      <c r="V282" s="24" t="s">
        <v>29</v>
      </c>
      <c r="W282" s="24" t="s">
        <v>29</v>
      </c>
      <c r="X282" s="24" t="s">
        <v>29</v>
      </c>
      <c r="Y282" s="24" t="s">
        <v>29</v>
      </c>
      <c r="Z282" s="24" t="s">
        <v>29</v>
      </c>
      <c r="AA282" s="24" t="s">
        <v>29</v>
      </c>
      <c r="AB282" s="24" t="s">
        <v>29</v>
      </c>
      <c r="AC282" s="24" t="s">
        <v>29</v>
      </c>
      <c r="AD282" s="24" t="s">
        <v>29</v>
      </c>
      <c r="AE282" s="24" t="s">
        <v>29</v>
      </c>
      <c r="AF282" s="24" t="s">
        <v>29</v>
      </c>
      <c r="AG282" s="24" t="s">
        <v>29</v>
      </c>
      <c r="AH282" s="24" t="s">
        <v>29</v>
      </c>
      <c r="AI282" s="24" t="s">
        <v>29</v>
      </c>
      <c r="AJ282" s="24" t="s">
        <v>29</v>
      </c>
      <c r="AK282" s="24" t="s">
        <v>29</v>
      </c>
      <c r="AL282" s="24" t="s">
        <v>29</v>
      </c>
      <c r="AM282" s="24" t="s">
        <v>29</v>
      </c>
      <c r="AN282" s="24" t="s">
        <v>29</v>
      </c>
      <c r="AO282" s="24" t="s">
        <v>29</v>
      </c>
      <c r="AP282" s="24" t="s">
        <v>29</v>
      </c>
      <c r="AQ282" s="24" t="s">
        <v>29</v>
      </c>
      <c r="AR282" s="24" t="s">
        <v>29</v>
      </c>
      <c r="AS282" s="24" t="s">
        <v>29</v>
      </c>
      <c r="AT282" s="24" t="s">
        <v>29</v>
      </c>
      <c r="AU282" s="24" t="s">
        <v>29</v>
      </c>
      <c r="AV282" s="24" t="s">
        <v>29</v>
      </c>
      <c r="AW282" s="24" t="s">
        <v>29</v>
      </c>
      <c r="AX282" s="24" t="s">
        <v>29</v>
      </c>
      <c r="AY282" s="24" t="s">
        <v>29</v>
      </c>
      <c r="AZ282" s="24" t="s">
        <v>29</v>
      </c>
      <c r="BA282" s="24" t="s">
        <v>29</v>
      </c>
      <c r="BB282" s="24" t="s">
        <v>29</v>
      </c>
      <c r="BC282" s="24" t="s">
        <v>29</v>
      </c>
      <c r="BD282" s="24" t="s">
        <v>29</v>
      </c>
      <c r="BE282" s="24" t="s">
        <v>29</v>
      </c>
      <c r="BF282" s="24" t="s">
        <v>29</v>
      </c>
      <c r="BG282" s="24" t="s">
        <v>29</v>
      </c>
      <c r="BH282" s="24" t="s">
        <v>29</v>
      </c>
      <c r="BI282" s="24" t="s">
        <v>29</v>
      </c>
      <c r="BJ282" s="24" t="s">
        <v>29</v>
      </c>
      <c r="BK282" s="24" t="s">
        <v>29</v>
      </c>
      <c r="BL282" s="24" t="s">
        <v>29</v>
      </c>
      <c r="BM282" s="24" t="s">
        <v>29</v>
      </c>
      <c r="BN282" s="24" t="s">
        <v>29</v>
      </c>
      <c r="BO282" s="24" t="s">
        <v>29</v>
      </c>
      <c r="BP282" s="24" t="s">
        <v>29</v>
      </c>
      <c r="BQ282" s="24" t="s">
        <v>29</v>
      </c>
      <c r="BR282" s="24" t="s">
        <v>29</v>
      </c>
      <c r="BS282" s="24" t="s">
        <v>29</v>
      </c>
      <c r="BT282" s="24" t="s">
        <v>29</v>
      </c>
      <c r="BU282" s="24" t="s">
        <v>29</v>
      </c>
      <c r="BV282" s="24" t="s">
        <v>29</v>
      </c>
      <c r="BW282" s="24" t="s">
        <v>29</v>
      </c>
      <c r="BX282" s="24" t="s">
        <v>29</v>
      </c>
      <c r="BY282" s="24" t="s">
        <v>29</v>
      </c>
      <c r="BZ282" s="24" t="s">
        <v>29</v>
      </c>
      <c r="CA282" s="24" t="s">
        <v>29</v>
      </c>
      <c r="CB282" s="24" t="s">
        <v>29</v>
      </c>
    </row>
    <row r="283" spans="2:80" s="1" customFormat="1" ht="13.9" customHeight="1">
      <c r="B283" s="57" t="s">
        <v>29</v>
      </c>
      <c r="C283" s="57" t="s">
        <v>29</v>
      </c>
      <c r="D283" s="57" t="s">
        <v>29</v>
      </c>
      <c r="E283" s="61"/>
      <c r="G283" s="24" t="s">
        <v>29</v>
      </c>
      <c r="H283" s="24" t="s">
        <v>29</v>
      </c>
      <c r="I283" s="24" t="s">
        <v>29</v>
      </c>
      <c r="J283" s="24" t="s">
        <v>29</v>
      </c>
      <c r="K283" s="24" t="s">
        <v>29</v>
      </c>
      <c r="L283" s="24" t="s">
        <v>29</v>
      </c>
      <c r="M283" s="24" t="s">
        <v>29</v>
      </c>
      <c r="N283" s="24" t="s">
        <v>29</v>
      </c>
      <c r="O283" s="24" t="s">
        <v>29</v>
      </c>
      <c r="P283" s="24" t="s">
        <v>29</v>
      </c>
      <c r="Q283" s="24" t="s">
        <v>29</v>
      </c>
      <c r="R283" s="24" t="s">
        <v>29</v>
      </c>
      <c r="S283" s="24" t="s">
        <v>29</v>
      </c>
      <c r="T283" s="24" t="s">
        <v>29</v>
      </c>
      <c r="U283" s="24" t="s">
        <v>29</v>
      </c>
      <c r="V283" s="24" t="s">
        <v>29</v>
      </c>
      <c r="W283" s="24" t="s">
        <v>29</v>
      </c>
      <c r="X283" s="24" t="s">
        <v>29</v>
      </c>
      <c r="Y283" s="24" t="s">
        <v>29</v>
      </c>
      <c r="Z283" s="24" t="s">
        <v>29</v>
      </c>
      <c r="AA283" s="24" t="s">
        <v>29</v>
      </c>
      <c r="AB283" s="24" t="s">
        <v>29</v>
      </c>
      <c r="AC283" s="24" t="s">
        <v>29</v>
      </c>
      <c r="AD283" s="24" t="s">
        <v>29</v>
      </c>
      <c r="AE283" s="24" t="s">
        <v>29</v>
      </c>
      <c r="AF283" s="24" t="s">
        <v>29</v>
      </c>
      <c r="AG283" s="24" t="s">
        <v>29</v>
      </c>
      <c r="AH283" s="24" t="s">
        <v>29</v>
      </c>
      <c r="AI283" s="24" t="s">
        <v>29</v>
      </c>
      <c r="AJ283" s="24" t="s">
        <v>29</v>
      </c>
      <c r="AK283" s="24" t="s">
        <v>29</v>
      </c>
      <c r="AL283" s="24" t="s">
        <v>29</v>
      </c>
      <c r="AM283" s="24" t="s">
        <v>29</v>
      </c>
      <c r="AN283" s="24" t="s">
        <v>29</v>
      </c>
      <c r="AO283" s="24" t="s">
        <v>29</v>
      </c>
      <c r="AP283" s="24" t="s">
        <v>29</v>
      </c>
      <c r="AQ283" s="24" t="s">
        <v>29</v>
      </c>
      <c r="AR283" s="24" t="s">
        <v>29</v>
      </c>
      <c r="AS283" s="24" t="s">
        <v>29</v>
      </c>
      <c r="AT283" s="24" t="s">
        <v>29</v>
      </c>
      <c r="AU283" s="24" t="s">
        <v>29</v>
      </c>
      <c r="AV283" s="24" t="s">
        <v>29</v>
      </c>
      <c r="AW283" s="24" t="s">
        <v>29</v>
      </c>
      <c r="AX283" s="24" t="s">
        <v>29</v>
      </c>
      <c r="AY283" s="24" t="s">
        <v>29</v>
      </c>
      <c r="AZ283" s="24" t="s">
        <v>29</v>
      </c>
      <c r="BA283" s="24" t="s">
        <v>29</v>
      </c>
      <c r="BB283" s="24" t="s">
        <v>29</v>
      </c>
      <c r="BC283" s="24" t="s">
        <v>29</v>
      </c>
      <c r="BD283" s="24" t="s">
        <v>29</v>
      </c>
      <c r="BE283" s="24" t="s">
        <v>29</v>
      </c>
      <c r="BF283" s="24" t="s">
        <v>29</v>
      </c>
      <c r="BG283" s="24" t="s">
        <v>29</v>
      </c>
      <c r="BH283" s="24" t="s">
        <v>29</v>
      </c>
      <c r="BI283" s="24" t="s">
        <v>29</v>
      </c>
      <c r="BJ283" s="24" t="s">
        <v>29</v>
      </c>
      <c r="BK283" s="24" t="s">
        <v>29</v>
      </c>
      <c r="BL283" s="24" t="s">
        <v>29</v>
      </c>
      <c r="BM283" s="24" t="s">
        <v>29</v>
      </c>
      <c r="BN283" s="24" t="s">
        <v>29</v>
      </c>
      <c r="BO283" s="24" t="s">
        <v>29</v>
      </c>
      <c r="BP283" s="24" t="s">
        <v>29</v>
      </c>
      <c r="BQ283" s="24" t="s">
        <v>29</v>
      </c>
      <c r="BR283" s="24" t="s">
        <v>29</v>
      </c>
      <c r="BS283" s="24" t="s">
        <v>29</v>
      </c>
      <c r="BT283" s="24" t="s">
        <v>29</v>
      </c>
      <c r="BU283" s="24" t="s">
        <v>29</v>
      </c>
      <c r="BV283" s="24" t="s">
        <v>29</v>
      </c>
      <c r="BW283" s="24" t="s">
        <v>29</v>
      </c>
      <c r="BX283" s="24" t="s">
        <v>29</v>
      </c>
      <c r="BY283" s="24" t="s">
        <v>29</v>
      </c>
      <c r="BZ283" s="24" t="s">
        <v>29</v>
      </c>
      <c r="CA283" s="24" t="s">
        <v>29</v>
      </c>
      <c r="CB283" s="24" t="s">
        <v>29</v>
      </c>
    </row>
    <row r="284" spans="2:80" s="1" customFormat="1" ht="13.9" customHeight="1">
      <c r="B284" s="57" t="s">
        <v>29</v>
      </c>
      <c r="C284" s="57" t="s">
        <v>29</v>
      </c>
      <c r="D284" s="57" t="s">
        <v>29</v>
      </c>
      <c r="E284" s="61"/>
      <c r="G284" s="24" t="s">
        <v>29</v>
      </c>
      <c r="H284" s="24" t="s">
        <v>29</v>
      </c>
      <c r="I284" s="24" t="s">
        <v>29</v>
      </c>
      <c r="J284" s="24" t="s">
        <v>29</v>
      </c>
      <c r="K284" s="24" t="s">
        <v>29</v>
      </c>
      <c r="L284" s="24" t="s">
        <v>29</v>
      </c>
      <c r="M284" s="24" t="s">
        <v>29</v>
      </c>
      <c r="N284" s="24" t="s">
        <v>29</v>
      </c>
      <c r="O284" s="24" t="s">
        <v>29</v>
      </c>
      <c r="P284" s="24" t="s">
        <v>29</v>
      </c>
      <c r="Q284" s="24" t="s">
        <v>29</v>
      </c>
      <c r="R284" s="24" t="s">
        <v>29</v>
      </c>
      <c r="S284" s="24" t="s">
        <v>29</v>
      </c>
      <c r="T284" s="24" t="s">
        <v>29</v>
      </c>
      <c r="U284" s="24" t="s">
        <v>29</v>
      </c>
      <c r="V284" s="24" t="s">
        <v>29</v>
      </c>
      <c r="W284" s="24" t="s">
        <v>29</v>
      </c>
      <c r="X284" s="24" t="s">
        <v>29</v>
      </c>
      <c r="Y284" s="24" t="s">
        <v>29</v>
      </c>
      <c r="Z284" s="24" t="s">
        <v>29</v>
      </c>
      <c r="AA284" s="24" t="s">
        <v>29</v>
      </c>
      <c r="AB284" s="24" t="s">
        <v>29</v>
      </c>
      <c r="AC284" s="24" t="s">
        <v>29</v>
      </c>
      <c r="AD284" s="24" t="s">
        <v>29</v>
      </c>
      <c r="AE284" s="24" t="s">
        <v>29</v>
      </c>
      <c r="AF284" s="24" t="s">
        <v>29</v>
      </c>
      <c r="AG284" s="24" t="s">
        <v>29</v>
      </c>
      <c r="AH284" s="24" t="s">
        <v>29</v>
      </c>
      <c r="AI284" s="24" t="s">
        <v>29</v>
      </c>
      <c r="AJ284" s="24" t="s">
        <v>29</v>
      </c>
      <c r="AK284" s="24" t="s">
        <v>29</v>
      </c>
      <c r="AL284" s="24" t="s">
        <v>29</v>
      </c>
      <c r="AM284" s="24" t="s">
        <v>29</v>
      </c>
      <c r="AN284" s="24" t="s">
        <v>29</v>
      </c>
      <c r="AO284" s="24" t="s">
        <v>29</v>
      </c>
      <c r="AP284" s="24" t="s">
        <v>29</v>
      </c>
      <c r="AQ284" s="24" t="s">
        <v>29</v>
      </c>
      <c r="AR284" s="24" t="s">
        <v>29</v>
      </c>
      <c r="AS284" s="24" t="s">
        <v>29</v>
      </c>
      <c r="AT284" s="24" t="s">
        <v>29</v>
      </c>
      <c r="AU284" s="24" t="s">
        <v>29</v>
      </c>
      <c r="AV284" s="24" t="s">
        <v>29</v>
      </c>
      <c r="AW284" s="24" t="s">
        <v>29</v>
      </c>
      <c r="AX284" s="24" t="s">
        <v>29</v>
      </c>
      <c r="AY284" s="24" t="s">
        <v>29</v>
      </c>
      <c r="AZ284" s="24" t="s">
        <v>29</v>
      </c>
      <c r="BA284" s="24" t="s">
        <v>29</v>
      </c>
      <c r="BB284" s="24" t="s">
        <v>29</v>
      </c>
      <c r="BC284" s="24" t="s">
        <v>29</v>
      </c>
      <c r="BD284" s="24" t="s">
        <v>29</v>
      </c>
      <c r="BE284" s="24" t="s">
        <v>29</v>
      </c>
      <c r="BF284" s="24" t="s">
        <v>29</v>
      </c>
      <c r="BG284" s="24" t="s">
        <v>29</v>
      </c>
      <c r="BH284" s="24" t="s">
        <v>29</v>
      </c>
      <c r="BI284" s="24" t="s">
        <v>29</v>
      </c>
      <c r="BJ284" s="24" t="s">
        <v>29</v>
      </c>
      <c r="BK284" s="24" t="s">
        <v>29</v>
      </c>
      <c r="BL284" s="24" t="s">
        <v>29</v>
      </c>
      <c r="BM284" s="24" t="s">
        <v>29</v>
      </c>
      <c r="BN284" s="24" t="s">
        <v>29</v>
      </c>
      <c r="BO284" s="24" t="s">
        <v>29</v>
      </c>
      <c r="BP284" s="24" t="s">
        <v>29</v>
      </c>
      <c r="BQ284" s="24" t="s">
        <v>29</v>
      </c>
      <c r="BR284" s="24" t="s">
        <v>29</v>
      </c>
      <c r="BS284" s="24" t="s">
        <v>29</v>
      </c>
      <c r="BT284" s="24" t="s">
        <v>29</v>
      </c>
      <c r="BU284" s="24" t="s">
        <v>29</v>
      </c>
      <c r="BV284" s="24" t="s">
        <v>29</v>
      </c>
      <c r="BW284" s="24" t="s">
        <v>29</v>
      </c>
      <c r="BX284" s="24" t="s">
        <v>29</v>
      </c>
      <c r="BY284" s="24" t="s">
        <v>29</v>
      </c>
      <c r="BZ284" s="24" t="s">
        <v>29</v>
      </c>
      <c r="CA284" s="24" t="s">
        <v>29</v>
      </c>
      <c r="CB284" s="24" t="s">
        <v>29</v>
      </c>
    </row>
    <row r="285" spans="2:80" s="1" customFormat="1" ht="13.9" customHeight="1">
      <c r="B285" s="57" t="s">
        <v>29</v>
      </c>
      <c r="C285" s="57" t="s">
        <v>29</v>
      </c>
      <c r="D285" s="57" t="s">
        <v>29</v>
      </c>
      <c r="E285" s="61"/>
      <c r="G285" s="24" t="s">
        <v>29</v>
      </c>
      <c r="H285" s="24" t="s">
        <v>29</v>
      </c>
      <c r="I285" s="24" t="s">
        <v>29</v>
      </c>
      <c r="J285" s="24" t="s">
        <v>29</v>
      </c>
      <c r="K285" s="24" t="s">
        <v>29</v>
      </c>
      <c r="L285" s="24" t="s">
        <v>29</v>
      </c>
      <c r="M285" s="24" t="s">
        <v>29</v>
      </c>
      <c r="N285" s="24" t="s">
        <v>29</v>
      </c>
      <c r="O285" s="24" t="s">
        <v>29</v>
      </c>
      <c r="P285" s="24" t="s">
        <v>29</v>
      </c>
      <c r="Q285" s="24" t="s">
        <v>29</v>
      </c>
      <c r="R285" s="24" t="s">
        <v>29</v>
      </c>
      <c r="S285" s="24" t="s">
        <v>29</v>
      </c>
      <c r="T285" s="24" t="s">
        <v>29</v>
      </c>
      <c r="U285" s="24" t="s">
        <v>29</v>
      </c>
      <c r="V285" s="24" t="s">
        <v>29</v>
      </c>
      <c r="W285" s="24" t="s">
        <v>29</v>
      </c>
      <c r="X285" s="24" t="s">
        <v>29</v>
      </c>
      <c r="Y285" s="24" t="s">
        <v>29</v>
      </c>
      <c r="Z285" s="24" t="s">
        <v>29</v>
      </c>
      <c r="AA285" s="24" t="s">
        <v>29</v>
      </c>
      <c r="AB285" s="24" t="s">
        <v>29</v>
      </c>
      <c r="AC285" s="24" t="s">
        <v>29</v>
      </c>
      <c r="AD285" s="24" t="s">
        <v>29</v>
      </c>
      <c r="AE285" s="24" t="s">
        <v>29</v>
      </c>
      <c r="AF285" s="24" t="s">
        <v>29</v>
      </c>
      <c r="AG285" s="24" t="s">
        <v>29</v>
      </c>
      <c r="AH285" s="24" t="s">
        <v>29</v>
      </c>
      <c r="AI285" s="24" t="s">
        <v>29</v>
      </c>
      <c r="AJ285" s="24" t="s">
        <v>29</v>
      </c>
      <c r="AK285" s="24" t="s">
        <v>29</v>
      </c>
      <c r="AL285" s="24" t="s">
        <v>29</v>
      </c>
      <c r="AM285" s="24" t="s">
        <v>29</v>
      </c>
      <c r="AN285" s="24" t="s">
        <v>29</v>
      </c>
      <c r="AO285" s="24" t="s">
        <v>29</v>
      </c>
      <c r="AP285" s="24" t="s">
        <v>29</v>
      </c>
      <c r="AQ285" s="24" t="s">
        <v>29</v>
      </c>
      <c r="AR285" s="24" t="s">
        <v>29</v>
      </c>
      <c r="AS285" s="24" t="s">
        <v>29</v>
      </c>
      <c r="AT285" s="24" t="s">
        <v>29</v>
      </c>
      <c r="AU285" s="24" t="s">
        <v>29</v>
      </c>
      <c r="AV285" s="24" t="s">
        <v>29</v>
      </c>
      <c r="AW285" s="24" t="s">
        <v>29</v>
      </c>
      <c r="AX285" s="24" t="s">
        <v>29</v>
      </c>
      <c r="AY285" s="24" t="s">
        <v>29</v>
      </c>
      <c r="AZ285" s="24" t="s">
        <v>29</v>
      </c>
      <c r="BA285" s="24" t="s">
        <v>29</v>
      </c>
      <c r="BB285" s="24" t="s">
        <v>29</v>
      </c>
      <c r="BC285" s="24" t="s">
        <v>29</v>
      </c>
      <c r="BD285" s="24" t="s">
        <v>29</v>
      </c>
      <c r="BE285" s="24" t="s">
        <v>29</v>
      </c>
      <c r="BF285" s="24" t="s">
        <v>29</v>
      </c>
      <c r="BG285" s="24" t="s">
        <v>29</v>
      </c>
      <c r="BH285" s="24" t="s">
        <v>29</v>
      </c>
      <c r="BI285" s="24" t="s">
        <v>29</v>
      </c>
      <c r="BJ285" s="24" t="s">
        <v>29</v>
      </c>
      <c r="BK285" s="24" t="s">
        <v>29</v>
      </c>
      <c r="BL285" s="24" t="s">
        <v>29</v>
      </c>
      <c r="BM285" s="24" t="s">
        <v>29</v>
      </c>
      <c r="BN285" s="24" t="s">
        <v>29</v>
      </c>
      <c r="BO285" s="24" t="s">
        <v>29</v>
      </c>
      <c r="BP285" s="24" t="s">
        <v>29</v>
      </c>
      <c r="BQ285" s="24" t="s">
        <v>29</v>
      </c>
      <c r="BR285" s="24" t="s">
        <v>29</v>
      </c>
      <c r="BS285" s="24" t="s">
        <v>29</v>
      </c>
      <c r="BT285" s="24" t="s">
        <v>29</v>
      </c>
      <c r="BU285" s="24" t="s">
        <v>29</v>
      </c>
      <c r="BV285" s="24" t="s">
        <v>29</v>
      </c>
      <c r="BW285" s="24" t="s">
        <v>29</v>
      </c>
      <c r="BX285" s="24" t="s">
        <v>29</v>
      </c>
      <c r="BY285" s="24" t="s">
        <v>29</v>
      </c>
      <c r="BZ285" s="24" t="s">
        <v>29</v>
      </c>
      <c r="CA285" s="24" t="s">
        <v>29</v>
      </c>
      <c r="CB285" s="24" t="s">
        <v>29</v>
      </c>
    </row>
    <row r="286" spans="2:80" s="1" customFormat="1" ht="13.9" customHeight="1">
      <c r="B286" s="57" t="s">
        <v>29</v>
      </c>
      <c r="C286" s="57" t="s">
        <v>29</v>
      </c>
      <c r="D286" s="57" t="s">
        <v>29</v>
      </c>
      <c r="E286" s="61"/>
      <c r="G286" s="24" t="s">
        <v>29</v>
      </c>
      <c r="H286" s="24" t="s">
        <v>29</v>
      </c>
      <c r="I286" s="24" t="s">
        <v>29</v>
      </c>
      <c r="J286" s="24" t="s">
        <v>29</v>
      </c>
      <c r="K286" s="24" t="s">
        <v>29</v>
      </c>
      <c r="L286" s="24" t="s">
        <v>29</v>
      </c>
      <c r="M286" s="24" t="s">
        <v>29</v>
      </c>
      <c r="N286" s="24" t="s">
        <v>29</v>
      </c>
      <c r="O286" s="24" t="s">
        <v>29</v>
      </c>
      <c r="P286" s="24" t="s">
        <v>29</v>
      </c>
      <c r="Q286" s="24" t="s">
        <v>29</v>
      </c>
      <c r="R286" s="24" t="s">
        <v>29</v>
      </c>
      <c r="S286" s="24" t="s">
        <v>29</v>
      </c>
      <c r="T286" s="24" t="s">
        <v>29</v>
      </c>
      <c r="U286" s="24" t="s">
        <v>29</v>
      </c>
      <c r="V286" s="24" t="s">
        <v>29</v>
      </c>
      <c r="W286" s="24" t="s">
        <v>29</v>
      </c>
      <c r="X286" s="24" t="s">
        <v>29</v>
      </c>
      <c r="Y286" s="24" t="s">
        <v>29</v>
      </c>
      <c r="Z286" s="24" t="s">
        <v>29</v>
      </c>
      <c r="AA286" s="24" t="s">
        <v>29</v>
      </c>
      <c r="AB286" s="24" t="s">
        <v>29</v>
      </c>
      <c r="AC286" s="24" t="s">
        <v>29</v>
      </c>
      <c r="AD286" s="24" t="s">
        <v>29</v>
      </c>
      <c r="AE286" s="24" t="s">
        <v>29</v>
      </c>
      <c r="AF286" s="24" t="s">
        <v>29</v>
      </c>
      <c r="AG286" s="24" t="s">
        <v>29</v>
      </c>
      <c r="AH286" s="24" t="s">
        <v>29</v>
      </c>
      <c r="AI286" s="24" t="s">
        <v>29</v>
      </c>
      <c r="AJ286" s="24" t="s">
        <v>29</v>
      </c>
      <c r="AK286" s="24" t="s">
        <v>29</v>
      </c>
      <c r="AL286" s="24" t="s">
        <v>29</v>
      </c>
      <c r="AM286" s="24" t="s">
        <v>29</v>
      </c>
      <c r="AN286" s="24" t="s">
        <v>29</v>
      </c>
      <c r="AO286" s="24" t="s">
        <v>29</v>
      </c>
      <c r="AP286" s="24" t="s">
        <v>29</v>
      </c>
      <c r="AQ286" s="24" t="s">
        <v>29</v>
      </c>
      <c r="AR286" s="24" t="s">
        <v>29</v>
      </c>
      <c r="AS286" s="24" t="s">
        <v>29</v>
      </c>
      <c r="AT286" s="24" t="s">
        <v>29</v>
      </c>
      <c r="AU286" s="24" t="s">
        <v>29</v>
      </c>
      <c r="AV286" s="24" t="s">
        <v>29</v>
      </c>
      <c r="AW286" s="24" t="s">
        <v>29</v>
      </c>
      <c r="AX286" s="24" t="s">
        <v>29</v>
      </c>
      <c r="AY286" s="24" t="s">
        <v>29</v>
      </c>
      <c r="AZ286" s="24" t="s">
        <v>29</v>
      </c>
      <c r="BA286" s="24" t="s">
        <v>29</v>
      </c>
      <c r="BB286" s="24" t="s">
        <v>29</v>
      </c>
      <c r="BC286" s="24" t="s">
        <v>29</v>
      </c>
      <c r="BD286" s="24" t="s">
        <v>29</v>
      </c>
      <c r="BE286" s="24" t="s">
        <v>29</v>
      </c>
      <c r="BF286" s="24" t="s">
        <v>29</v>
      </c>
      <c r="BG286" s="24" t="s">
        <v>29</v>
      </c>
      <c r="BH286" s="24" t="s">
        <v>29</v>
      </c>
      <c r="BI286" s="24" t="s">
        <v>29</v>
      </c>
      <c r="BJ286" s="24" t="s">
        <v>29</v>
      </c>
      <c r="BK286" s="24" t="s">
        <v>29</v>
      </c>
      <c r="BL286" s="24" t="s">
        <v>29</v>
      </c>
      <c r="BM286" s="24" t="s">
        <v>29</v>
      </c>
      <c r="BN286" s="24" t="s">
        <v>29</v>
      </c>
      <c r="BO286" s="24" t="s">
        <v>29</v>
      </c>
      <c r="BP286" s="24" t="s">
        <v>29</v>
      </c>
      <c r="BQ286" s="24" t="s">
        <v>29</v>
      </c>
      <c r="BR286" s="24" t="s">
        <v>29</v>
      </c>
      <c r="BS286" s="24" t="s">
        <v>29</v>
      </c>
      <c r="BT286" s="24" t="s">
        <v>29</v>
      </c>
      <c r="BU286" s="24" t="s">
        <v>29</v>
      </c>
      <c r="BV286" s="24" t="s">
        <v>29</v>
      </c>
      <c r="BW286" s="24" t="s">
        <v>29</v>
      </c>
      <c r="BX286" s="24" t="s">
        <v>29</v>
      </c>
      <c r="BY286" s="24" t="s">
        <v>29</v>
      </c>
      <c r="BZ286" s="24" t="s">
        <v>29</v>
      </c>
      <c r="CA286" s="24" t="s">
        <v>29</v>
      </c>
      <c r="CB286" s="24" t="s">
        <v>29</v>
      </c>
    </row>
    <row r="287" spans="2:80" s="1" customFormat="1" ht="13.9" customHeight="1">
      <c r="B287" s="57" t="s">
        <v>29</v>
      </c>
      <c r="C287" s="57" t="s">
        <v>29</v>
      </c>
      <c r="D287" s="57" t="s">
        <v>29</v>
      </c>
      <c r="E287" s="61"/>
      <c r="G287" s="24" t="s">
        <v>29</v>
      </c>
      <c r="H287" s="24" t="s">
        <v>29</v>
      </c>
      <c r="I287" s="24" t="s">
        <v>29</v>
      </c>
      <c r="J287" s="24" t="s">
        <v>29</v>
      </c>
      <c r="K287" s="24" t="s">
        <v>29</v>
      </c>
      <c r="L287" s="24" t="s">
        <v>29</v>
      </c>
      <c r="M287" s="24" t="s">
        <v>29</v>
      </c>
      <c r="N287" s="24" t="s">
        <v>29</v>
      </c>
      <c r="O287" s="24" t="s">
        <v>29</v>
      </c>
      <c r="P287" s="24" t="s">
        <v>29</v>
      </c>
      <c r="Q287" s="24" t="s">
        <v>29</v>
      </c>
      <c r="R287" s="24" t="s">
        <v>29</v>
      </c>
      <c r="S287" s="24" t="s">
        <v>29</v>
      </c>
      <c r="T287" s="24" t="s">
        <v>29</v>
      </c>
      <c r="U287" s="24" t="s">
        <v>29</v>
      </c>
      <c r="V287" s="24" t="s">
        <v>29</v>
      </c>
      <c r="W287" s="24" t="s">
        <v>29</v>
      </c>
      <c r="X287" s="24" t="s">
        <v>29</v>
      </c>
      <c r="Y287" s="24" t="s">
        <v>29</v>
      </c>
      <c r="Z287" s="24" t="s">
        <v>29</v>
      </c>
      <c r="AA287" s="24" t="s">
        <v>29</v>
      </c>
      <c r="AB287" s="24" t="s">
        <v>29</v>
      </c>
      <c r="AC287" s="24" t="s">
        <v>29</v>
      </c>
      <c r="AD287" s="24" t="s">
        <v>29</v>
      </c>
      <c r="AE287" s="24" t="s">
        <v>29</v>
      </c>
      <c r="AF287" s="24" t="s">
        <v>29</v>
      </c>
      <c r="AG287" s="24" t="s">
        <v>29</v>
      </c>
      <c r="AH287" s="24" t="s">
        <v>29</v>
      </c>
      <c r="AI287" s="24" t="s">
        <v>29</v>
      </c>
      <c r="AJ287" s="24" t="s">
        <v>29</v>
      </c>
      <c r="AK287" s="24" t="s">
        <v>29</v>
      </c>
      <c r="AL287" s="24" t="s">
        <v>29</v>
      </c>
      <c r="AM287" s="24" t="s">
        <v>29</v>
      </c>
      <c r="AN287" s="24" t="s">
        <v>29</v>
      </c>
      <c r="AO287" s="24" t="s">
        <v>29</v>
      </c>
      <c r="AP287" s="24" t="s">
        <v>29</v>
      </c>
      <c r="AQ287" s="24" t="s">
        <v>29</v>
      </c>
      <c r="AR287" s="24" t="s">
        <v>29</v>
      </c>
      <c r="AS287" s="24" t="s">
        <v>29</v>
      </c>
      <c r="AT287" s="24" t="s">
        <v>29</v>
      </c>
      <c r="AU287" s="24" t="s">
        <v>29</v>
      </c>
      <c r="AV287" s="24" t="s">
        <v>29</v>
      </c>
      <c r="AW287" s="24" t="s">
        <v>29</v>
      </c>
      <c r="AX287" s="24" t="s">
        <v>29</v>
      </c>
      <c r="AY287" s="24" t="s">
        <v>29</v>
      </c>
      <c r="AZ287" s="24" t="s">
        <v>29</v>
      </c>
      <c r="BA287" s="24" t="s">
        <v>29</v>
      </c>
      <c r="BB287" s="24" t="s">
        <v>29</v>
      </c>
      <c r="BC287" s="24" t="s">
        <v>29</v>
      </c>
      <c r="BD287" s="24" t="s">
        <v>29</v>
      </c>
      <c r="BE287" s="24" t="s">
        <v>29</v>
      </c>
      <c r="BF287" s="24" t="s">
        <v>29</v>
      </c>
      <c r="BG287" s="24" t="s">
        <v>29</v>
      </c>
      <c r="BH287" s="24" t="s">
        <v>29</v>
      </c>
      <c r="BI287" s="24" t="s">
        <v>29</v>
      </c>
      <c r="BJ287" s="24" t="s">
        <v>29</v>
      </c>
      <c r="BK287" s="24" t="s">
        <v>29</v>
      </c>
      <c r="BL287" s="24" t="s">
        <v>29</v>
      </c>
      <c r="BM287" s="24" t="s">
        <v>29</v>
      </c>
      <c r="BN287" s="24" t="s">
        <v>29</v>
      </c>
      <c r="BO287" s="24" t="s">
        <v>29</v>
      </c>
      <c r="BP287" s="24" t="s">
        <v>29</v>
      </c>
      <c r="BQ287" s="24" t="s">
        <v>29</v>
      </c>
      <c r="BR287" s="24" t="s">
        <v>29</v>
      </c>
      <c r="BS287" s="24" t="s">
        <v>29</v>
      </c>
      <c r="BT287" s="24" t="s">
        <v>29</v>
      </c>
      <c r="BU287" s="24" t="s">
        <v>29</v>
      </c>
      <c r="BV287" s="24" t="s">
        <v>29</v>
      </c>
      <c r="BW287" s="24" t="s">
        <v>29</v>
      </c>
      <c r="BX287" s="24" t="s">
        <v>29</v>
      </c>
      <c r="BY287" s="24" t="s">
        <v>29</v>
      </c>
      <c r="BZ287" s="24" t="s">
        <v>29</v>
      </c>
      <c r="CA287" s="24" t="s">
        <v>29</v>
      </c>
      <c r="CB287" s="24" t="s">
        <v>29</v>
      </c>
    </row>
    <row r="288" spans="2:80" s="1" customFormat="1" ht="13.9" customHeight="1">
      <c r="B288" s="57" t="s">
        <v>29</v>
      </c>
      <c r="C288" s="57" t="s">
        <v>29</v>
      </c>
      <c r="D288" s="57" t="s">
        <v>29</v>
      </c>
      <c r="E288" s="61"/>
      <c r="G288" s="24" t="s">
        <v>29</v>
      </c>
      <c r="H288" s="24" t="s">
        <v>29</v>
      </c>
      <c r="I288" s="24" t="s">
        <v>29</v>
      </c>
      <c r="J288" s="24" t="s">
        <v>29</v>
      </c>
      <c r="K288" s="24" t="s">
        <v>29</v>
      </c>
      <c r="L288" s="24" t="s">
        <v>29</v>
      </c>
      <c r="M288" s="24" t="s">
        <v>29</v>
      </c>
      <c r="N288" s="24" t="s">
        <v>29</v>
      </c>
      <c r="O288" s="24" t="s">
        <v>29</v>
      </c>
      <c r="P288" s="24" t="s">
        <v>29</v>
      </c>
      <c r="Q288" s="24" t="s">
        <v>29</v>
      </c>
      <c r="R288" s="24" t="s">
        <v>29</v>
      </c>
      <c r="S288" s="24" t="s">
        <v>29</v>
      </c>
      <c r="T288" s="24" t="s">
        <v>29</v>
      </c>
      <c r="U288" s="24" t="s">
        <v>29</v>
      </c>
      <c r="V288" s="24" t="s">
        <v>29</v>
      </c>
      <c r="W288" s="24" t="s">
        <v>29</v>
      </c>
      <c r="X288" s="24" t="s">
        <v>29</v>
      </c>
      <c r="Y288" s="24" t="s">
        <v>29</v>
      </c>
      <c r="Z288" s="24" t="s">
        <v>29</v>
      </c>
      <c r="AA288" s="24" t="s">
        <v>29</v>
      </c>
      <c r="AB288" s="24" t="s">
        <v>29</v>
      </c>
      <c r="AC288" s="24" t="s">
        <v>29</v>
      </c>
      <c r="AD288" s="24" t="s">
        <v>29</v>
      </c>
      <c r="AE288" s="24" t="s">
        <v>29</v>
      </c>
      <c r="AF288" s="24" t="s">
        <v>29</v>
      </c>
      <c r="AG288" s="24" t="s">
        <v>29</v>
      </c>
      <c r="AH288" s="24" t="s">
        <v>29</v>
      </c>
      <c r="AI288" s="24" t="s">
        <v>29</v>
      </c>
      <c r="AJ288" s="24" t="s">
        <v>29</v>
      </c>
      <c r="AK288" s="24" t="s">
        <v>29</v>
      </c>
      <c r="AL288" s="24" t="s">
        <v>29</v>
      </c>
      <c r="AM288" s="24" t="s">
        <v>29</v>
      </c>
      <c r="AN288" s="24" t="s">
        <v>29</v>
      </c>
      <c r="AO288" s="24" t="s">
        <v>29</v>
      </c>
      <c r="AP288" s="24" t="s">
        <v>29</v>
      </c>
      <c r="AQ288" s="24" t="s">
        <v>29</v>
      </c>
      <c r="AR288" s="24" t="s">
        <v>29</v>
      </c>
      <c r="AS288" s="24" t="s">
        <v>29</v>
      </c>
      <c r="AT288" s="24" t="s">
        <v>29</v>
      </c>
      <c r="AU288" s="24" t="s">
        <v>29</v>
      </c>
      <c r="AV288" s="24" t="s">
        <v>29</v>
      </c>
      <c r="AW288" s="24" t="s">
        <v>29</v>
      </c>
      <c r="AX288" s="24" t="s">
        <v>29</v>
      </c>
      <c r="AY288" s="24" t="s">
        <v>29</v>
      </c>
      <c r="AZ288" s="24" t="s">
        <v>29</v>
      </c>
      <c r="BA288" s="24" t="s">
        <v>29</v>
      </c>
      <c r="BB288" s="24" t="s">
        <v>29</v>
      </c>
      <c r="BC288" s="24" t="s">
        <v>29</v>
      </c>
      <c r="BD288" s="24" t="s">
        <v>29</v>
      </c>
      <c r="BE288" s="24" t="s">
        <v>29</v>
      </c>
      <c r="BF288" s="24" t="s">
        <v>29</v>
      </c>
      <c r="BG288" s="24" t="s">
        <v>29</v>
      </c>
      <c r="BH288" s="24" t="s">
        <v>29</v>
      </c>
      <c r="BI288" s="24" t="s">
        <v>29</v>
      </c>
      <c r="BJ288" s="24" t="s">
        <v>29</v>
      </c>
      <c r="BK288" s="24" t="s">
        <v>29</v>
      </c>
      <c r="BL288" s="24" t="s">
        <v>29</v>
      </c>
      <c r="BM288" s="24" t="s">
        <v>29</v>
      </c>
      <c r="BN288" s="24" t="s">
        <v>29</v>
      </c>
      <c r="BO288" s="24" t="s">
        <v>29</v>
      </c>
      <c r="BP288" s="24" t="s">
        <v>29</v>
      </c>
      <c r="BQ288" s="24" t="s">
        <v>29</v>
      </c>
      <c r="BR288" s="24" t="s">
        <v>29</v>
      </c>
      <c r="BS288" s="24" t="s">
        <v>29</v>
      </c>
      <c r="BT288" s="24" t="s">
        <v>29</v>
      </c>
      <c r="BU288" s="24" t="s">
        <v>29</v>
      </c>
      <c r="BV288" s="24" t="s">
        <v>29</v>
      </c>
      <c r="BW288" s="24" t="s">
        <v>29</v>
      </c>
      <c r="BX288" s="24" t="s">
        <v>29</v>
      </c>
      <c r="BY288" s="24" t="s">
        <v>29</v>
      </c>
      <c r="BZ288" s="24" t="s">
        <v>29</v>
      </c>
      <c r="CA288" s="24" t="s">
        <v>29</v>
      </c>
      <c r="CB288" s="24" t="s">
        <v>29</v>
      </c>
    </row>
    <row r="289" spans="2:80" s="1" customFormat="1" ht="13.9" customHeight="1">
      <c r="B289" s="57" t="s">
        <v>29</v>
      </c>
      <c r="C289" s="57" t="s">
        <v>29</v>
      </c>
      <c r="D289" s="57" t="s">
        <v>29</v>
      </c>
      <c r="E289" s="61"/>
      <c r="G289" s="24" t="s">
        <v>29</v>
      </c>
      <c r="H289" s="24" t="s">
        <v>29</v>
      </c>
      <c r="I289" s="24" t="s">
        <v>29</v>
      </c>
      <c r="J289" s="24" t="s">
        <v>29</v>
      </c>
      <c r="K289" s="24" t="s">
        <v>29</v>
      </c>
      <c r="L289" s="24" t="s">
        <v>29</v>
      </c>
      <c r="M289" s="24" t="s">
        <v>29</v>
      </c>
      <c r="N289" s="24" t="s">
        <v>29</v>
      </c>
      <c r="O289" s="24" t="s">
        <v>29</v>
      </c>
      <c r="P289" s="24" t="s">
        <v>29</v>
      </c>
      <c r="Q289" s="24" t="s">
        <v>29</v>
      </c>
      <c r="R289" s="24" t="s">
        <v>29</v>
      </c>
      <c r="S289" s="24" t="s">
        <v>29</v>
      </c>
      <c r="T289" s="24" t="s">
        <v>29</v>
      </c>
      <c r="U289" s="24" t="s">
        <v>29</v>
      </c>
      <c r="V289" s="24" t="s">
        <v>29</v>
      </c>
      <c r="W289" s="24" t="s">
        <v>29</v>
      </c>
      <c r="X289" s="24" t="s">
        <v>29</v>
      </c>
      <c r="Y289" s="24" t="s">
        <v>29</v>
      </c>
      <c r="Z289" s="24" t="s">
        <v>29</v>
      </c>
      <c r="AA289" s="24" t="s">
        <v>29</v>
      </c>
      <c r="AB289" s="24" t="s">
        <v>29</v>
      </c>
      <c r="AC289" s="24" t="s">
        <v>29</v>
      </c>
      <c r="AD289" s="24" t="s">
        <v>29</v>
      </c>
      <c r="AE289" s="24" t="s">
        <v>29</v>
      </c>
      <c r="AF289" s="24" t="s">
        <v>29</v>
      </c>
      <c r="AG289" s="24" t="s">
        <v>29</v>
      </c>
      <c r="AH289" s="24" t="s">
        <v>29</v>
      </c>
      <c r="AI289" s="24" t="s">
        <v>29</v>
      </c>
      <c r="AJ289" s="24" t="s">
        <v>29</v>
      </c>
      <c r="AK289" s="24" t="s">
        <v>29</v>
      </c>
      <c r="AL289" s="24" t="s">
        <v>29</v>
      </c>
      <c r="AM289" s="24" t="s">
        <v>29</v>
      </c>
      <c r="AN289" s="24" t="s">
        <v>29</v>
      </c>
      <c r="AO289" s="24" t="s">
        <v>29</v>
      </c>
      <c r="AP289" s="24" t="s">
        <v>29</v>
      </c>
      <c r="AQ289" s="24" t="s">
        <v>29</v>
      </c>
      <c r="AR289" s="24" t="s">
        <v>29</v>
      </c>
      <c r="AS289" s="24" t="s">
        <v>29</v>
      </c>
      <c r="AT289" s="24" t="s">
        <v>29</v>
      </c>
      <c r="AU289" s="24" t="s">
        <v>29</v>
      </c>
      <c r="AV289" s="24" t="s">
        <v>29</v>
      </c>
      <c r="AW289" s="24" t="s">
        <v>29</v>
      </c>
      <c r="AX289" s="24" t="s">
        <v>29</v>
      </c>
      <c r="AY289" s="24" t="s">
        <v>29</v>
      </c>
      <c r="AZ289" s="24" t="s">
        <v>29</v>
      </c>
      <c r="BA289" s="24" t="s">
        <v>29</v>
      </c>
      <c r="BB289" s="24" t="s">
        <v>29</v>
      </c>
      <c r="BC289" s="24" t="s">
        <v>29</v>
      </c>
      <c r="BD289" s="24" t="s">
        <v>29</v>
      </c>
      <c r="BE289" s="24" t="s">
        <v>29</v>
      </c>
      <c r="BF289" s="24" t="s">
        <v>29</v>
      </c>
      <c r="BG289" s="24" t="s">
        <v>29</v>
      </c>
      <c r="BH289" s="24" t="s">
        <v>29</v>
      </c>
      <c r="BI289" s="24" t="s">
        <v>29</v>
      </c>
      <c r="BJ289" s="24" t="s">
        <v>29</v>
      </c>
      <c r="BK289" s="24" t="s">
        <v>29</v>
      </c>
      <c r="BL289" s="24" t="s">
        <v>29</v>
      </c>
      <c r="BM289" s="24" t="s">
        <v>29</v>
      </c>
      <c r="BN289" s="24" t="s">
        <v>29</v>
      </c>
      <c r="BO289" s="24" t="s">
        <v>29</v>
      </c>
      <c r="BP289" s="24" t="s">
        <v>29</v>
      </c>
      <c r="BQ289" s="24" t="s">
        <v>29</v>
      </c>
      <c r="BR289" s="24" t="s">
        <v>29</v>
      </c>
      <c r="BS289" s="24" t="s">
        <v>29</v>
      </c>
      <c r="BT289" s="24" t="s">
        <v>29</v>
      </c>
      <c r="BU289" s="24" t="s">
        <v>29</v>
      </c>
      <c r="BV289" s="24" t="s">
        <v>29</v>
      </c>
      <c r="BW289" s="24" t="s">
        <v>29</v>
      </c>
      <c r="BX289" s="24" t="s">
        <v>29</v>
      </c>
      <c r="BY289" s="24" t="s">
        <v>29</v>
      </c>
      <c r="BZ289" s="24" t="s">
        <v>29</v>
      </c>
      <c r="CA289" s="24" t="s">
        <v>29</v>
      </c>
      <c r="CB289" s="24" t="s">
        <v>29</v>
      </c>
    </row>
    <row r="290" spans="2:80" s="1" customFormat="1" ht="13.9" customHeight="1">
      <c r="B290" s="57" t="s">
        <v>29</v>
      </c>
      <c r="C290" s="57" t="s">
        <v>29</v>
      </c>
      <c r="D290" s="57" t="s">
        <v>29</v>
      </c>
      <c r="E290" s="61"/>
      <c r="G290" s="24" t="s">
        <v>29</v>
      </c>
      <c r="H290" s="24" t="s">
        <v>29</v>
      </c>
      <c r="I290" s="24" t="s">
        <v>29</v>
      </c>
      <c r="J290" s="24" t="s">
        <v>29</v>
      </c>
      <c r="K290" s="24" t="s">
        <v>29</v>
      </c>
      <c r="L290" s="24" t="s">
        <v>29</v>
      </c>
      <c r="M290" s="24" t="s">
        <v>29</v>
      </c>
      <c r="N290" s="24" t="s">
        <v>29</v>
      </c>
      <c r="O290" s="24" t="s">
        <v>29</v>
      </c>
      <c r="P290" s="24" t="s">
        <v>29</v>
      </c>
      <c r="Q290" s="24" t="s">
        <v>29</v>
      </c>
      <c r="R290" s="24" t="s">
        <v>29</v>
      </c>
      <c r="S290" s="24" t="s">
        <v>29</v>
      </c>
      <c r="T290" s="24" t="s">
        <v>29</v>
      </c>
      <c r="U290" s="24" t="s">
        <v>29</v>
      </c>
      <c r="V290" s="24" t="s">
        <v>29</v>
      </c>
      <c r="W290" s="24" t="s">
        <v>29</v>
      </c>
      <c r="X290" s="24" t="s">
        <v>29</v>
      </c>
      <c r="Y290" s="24" t="s">
        <v>29</v>
      </c>
      <c r="Z290" s="24" t="s">
        <v>29</v>
      </c>
      <c r="AA290" s="24" t="s">
        <v>29</v>
      </c>
      <c r="AB290" s="24" t="s">
        <v>29</v>
      </c>
      <c r="AC290" s="24" t="s">
        <v>29</v>
      </c>
      <c r="AD290" s="24" t="s">
        <v>29</v>
      </c>
      <c r="AE290" s="24" t="s">
        <v>29</v>
      </c>
      <c r="AF290" s="24" t="s">
        <v>29</v>
      </c>
      <c r="AG290" s="24" t="s">
        <v>29</v>
      </c>
      <c r="AH290" s="24" t="s">
        <v>29</v>
      </c>
      <c r="AI290" s="24" t="s">
        <v>29</v>
      </c>
      <c r="AJ290" s="24" t="s">
        <v>29</v>
      </c>
      <c r="AK290" s="24" t="s">
        <v>29</v>
      </c>
      <c r="AL290" s="24" t="s">
        <v>29</v>
      </c>
      <c r="AM290" s="24" t="s">
        <v>29</v>
      </c>
      <c r="AN290" s="24" t="s">
        <v>29</v>
      </c>
      <c r="AO290" s="24" t="s">
        <v>29</v>
      </c>
      <c r="AP290" s="24" t="s">
        <v>29</v>
      </c>
      <c r="AQ290" s="24" t="s">
        <v>29</v>
      </c>
      <c r="AR290" s="24" t="s">
        <v>29</v>
      </c>
      <c r="AS290" s="24" t="s">
        <v>29</v>
      </c>
      <c r="AT290" s="24" t="s">
        <v>29</v>
      </c>
      <c r="AU290" s="24" t="s">
        <v>29</v>
      </c>
      <c r="AV290" s="24" t="s">
        <v>29</v>
      </c>
      <c r="AW290" s="24" t="s">
        <v>29</v>
      </c>
      <c r="AX290" s="24" t="s">
        <v>29</v>
      </c>
      <c r="AY290" s="24" t="s">
        <v>29</v>
      </c>
      <c r="AZ290" s="24" t="s">
        <v>29</v>
      </c>
      <c r="BA290" s="24" t="s">
        <v>29</v>
      </c>
      <c r="BB290" s="24" t="s">
        <v>29</v>
      </c>
      <c r="BC290" s="24" t="s">
        <v>29</v>
      </c>
      <c r="BD290" s="24" t="s">
        <v>29</v>
      </c>
      <c r="BE290" s="24" t="s">
        <v>29</v>
      </c>
      <c r="BF290" s="24" t="s">
        <v>29</v>
      </c>
      <c r="BG290" s="24" t="s">
        <v>29</v>
      </c>
      <c r="BH290" s="24" t="s">
        <v>29</v>
      </c>
      <c r="BI290" s="24" t="s">
        <v>29</v>
      </c>
      <c r="BJ290" s="24" t="s">
        <v>29</v>
      </c>
      <c r="BK290" s="24" t="s">
        <v>29</v>
      </c>
      <c r="BL290" s="24" t="s">
        <v>29</v>
      </c>
      <c r="BM290" s="24" t="s">
        <v>29</v>
      </c>
      <c r="BN290" s="24" t="s">
        <v>29</v>
      </c>
      <c r="BO290" s="24" t="s">
        <v>29</v>
      </c>
      <c r="BP290" s="24" t="s">
        <v>29</v>
      </c>
      <c r="BQ290" s="24" t="s">
        <v>29</v>
      </c>
      <c r="BR290" s="24" t="s">
        <v>29</v>
      </c>
      <c r="BS290" s="24" t="s">
        <v>29</v>
      </c>
      <c r="BT290" s="24" t="s">
        <v>29</v>
      </c>
      <c r="BU290" s="24" t="s">
        <v>29</v>
      </c>
      <c r="BV290" s="24" t="s">
        <v>29</v>
      </c>
      <c r="BW290" s="24" t="s">
        <v>29</v>
      </c>
      <c r="BX290" s="24" t="s">
        <v>29</v>
      </c>
      <c r="BY290" s="24" t="s">
        <v>29</v>
      </c>
      <c r="BZ290" s="24" t="s">
        <v>29</v>
      </c>
      <c r="CA290" s="24" t="s">
        <v>29</v>
      </c>
      <c r="CB290" s="24" t="s">
        <v>29</v>
      </c>
    </row>
    <row r="291" spans="2:80" s="1" customFormat="1" ht="13.9" customHeight="1">
      <c r="B291" s="57" t="s">
        <v>29</v>
      </c>
      <c r="C291" s="57" t="s">
        <v>29</v>
      </c>
      <c r="D291" s="57" t="s">
        <v>29</v>
      </c>
      <c r="E291" s="61"/>
      <c r="G291" s="24" t="s">
        <v>29</v>
      </c>
      <c r="H291" s="24" t="s">
        <v>29</v>
      </c>
      <c r="I291" s="24" t="s">
        <v>29</v>
      </c>
      <c r="J291" s="24" t="s">
        <v>29</v>
      </c>
      <c r="K291" s="24" t="s">
        <v>29</v>
      </c>
      <c r="L291" s="24" t="s">
        <v>29</v>
      </c>
      <c r="M291" s="24" t="s">
        <v>29</v>
      </c>
      <c r="N291" s="24" t="s">
        <v>29</v>
      </c>
      <c r="O291" s="24" t="s">
        <v>29</v>
      </c>
      <c r="P291" s="24" t="s">
        <v>29</v>
      </c>
      <c r="Q291" s="24" t="s">
        <v>29</v>
      </c>
      <c r="R291" s="24" t="s">
        <v>29</v>
      </c>
      <c r="S291" s="24" t="s">
        <v>29</v>
      </c>
      <c r="T291" s="24" t="s">
        <v>29</v>
      </c>
      <c r="U291" s="24" t="s">
        <v>29</v>
      </c>
      <c r="V291" s="24" t="s">
        <v>29</v>
      </c>
      <c r="W291" s="24" t="s">
        <v>29</v>
      </c>
      <c r="X291" s="24" t="s">
        <v>29</v>
      </c>
      <c r="Y291" s="24" t="s">
        <v>29</v>
      </c>
      <c r="Z291" s="24" t="s">
        <v>29</v>
      </c>
      <c r="AA291" s="24" t="s">
        <v>29</v>
      </c>
      <c r="AB291" s="24" t="s">
        <v>29</v>
      </c>
      <c r="AC291" s="24" t="s">
        <v>29</v>
      </c>
      <c r="AD291" s="24" t="s">
        <v>29</v>
      </c>
      <c r="AE291" s="24" t="s">
        <v>29</v>
      </c>
      <c r="AF291" s="24" t="s">
        <v>29</v>
      </c>
      <c r="AG291" s="24" t="s">
        <v>29</v>
      </c>
      <c r="AH291" s="24" t="s">
        <v>29</v>
      </c>
      <c r="AI291" s="24" t="s">
        <v>29</v>
      </c>
      <c r="AJ291" s="24" t="s">
        <v>29</v>
      </c>
      <c r="AK291" s="24" t="s">
        <v>29</v>
      </c>
      <c r="AL291" s="24" t="s">
        <v>29</v>
      </c>
      <c r="AM291" s="24" t="s">
        <v>29</v>
      </c>
      <c r="AN291" s="24" t="s">
        <v>29</v>
      </c>
      <c r="AO291" s="24" t="s">
        <v>29</v>
      </c>
      <c r="AP291" s="24" t="s">
        <v>29</v>
      </c>
      <c r="AQ291" s="24" t="s">
        <v>29</v>
      </c>
      <c r="AR291" s="24" t="s">
        <v>29</v>
      </c>
      <c r="AS291" s="24" t="s">
        <v>29</v>
      </c>
      <c r="AT291" s="24" t="s">
        <v>29</v>
      </c>
      <c r="AU291" s="24" t="s">
        <v>29</v>
      </c>
      <c r="AV291" s="24" t="s">
        <v>29</v>
      </c>
      <c r="AW291" s="24" t="s">
        <v>29</v>
      </c>
      <c r="AX291" s="24" t="s">
        <v>29</v>
      </c>
      <c r="AY291" s="24" t="s">
        <v>29</v>
      </c>
      <c r="AZ291" s="24" t="s">
        <v>29</v>
      </c>
      <c r="BA291" s="24" t="s">
        <v>29</v>
      </c>
      <c r="BB291" s="24" t="s">
        <v>29</v>
      </c>
      <c r="BC291" s="24" t="s">
        <v>29</v>
      </c>
      <c r="BD291" s="24" t="s">
        <v>29</v>
      </c>
      <c r="BE291" s="24" t="s">
        <v>29</v>
      </c>
      <c r="BF291" s="24" t="s">
        <v>29</v>
      </c>
      <c r="BG291" s="24" t="s">
        <v>29</v>
      </c>
      <c r="BH291" s="24" t="s">
        <v>29</v>
      </c>
      <c r="BI291" s="24" t="s">
        <v>29</v>
      </c>
      <c r="BJ291" s="24" t="s">
        <v>29</v>
      </c>
      <c r="BK291" s="24" t="s">
        <v>29</v>
      </c>
      <c r="BL291" s="24" t="s">
        <v>29</v>
      </c>
      <c r="BM291" s="24" t="s">
        <v>29</v>
      </c>
      <c r="BN291" s="24" t="s">
        <v>29</v>
      </c>
      <c r="BO291" s="24" t="s">
        <v>29</v>
      </c>
      <c r="BP291" s="24" t="s">
        <v>29</v>
      </c>
      <c r="BQ291" s="24" t="s">
        <v>29</v>
      </c>
      <c r="BR291" s="24" t="s">
        <v>29</v>
      </c>
      <c r="BS291" s="24" t="s">
        <v>29</v>
      </c>
      <c r="BT291" s="24" t="s">
        <v>29</v>
      </c>
      <c r="BU291" s="24" t="s">
        <v>29</v>
      </c>
      <c r="BV291" s="24" t="s">
        <v>29</v>
      </c>
      <c r="BW291" s="24" t="s">
        <v>29</v>
      </c>
      <c r="BX291" s="24" t="s">
        <v>29</v>
      </c>
      <c r="BY291" s="24" t="s">
        <v>29</v>
      </c>
      <c r="BZ291" s="24" t="s">
        <v>29</v>
      </c>
      <c r="CA291" s="24" t="s">
        <v>29</v>
      </c>
      <c r="CB291" s="24" t="s">
        <v>29</v>
      </c>
    </row>
    <row r="292" spans="2:80" s="1" customFormat="1" ht="13.9" customHeight="1">
      <c r="B292" s="57" t="s">
        <v>29</v>
      </c>
      <c r="C292" s="57" t="s">
        <v>29</v>
      </c>
      <c r="D292" s="57" t="s">
        <v>29</v>
      </c>
      <c r="E292" s="61"/>
      <c r="G292" s="24" t="s">
        <v>29</v>
      </c>
      <c r="H292" s="24" t="s">
        <v>29</v>
      </c>
      <c r="I292" s="24" t="s">
        <v>29</v>
      </c>
      <c r="J292" s="24" t="s">
        <v>29</v>
      </c>
      <c r="K292" s="24" t="s">
        <v>29</v>
      </c>
      <c r="L292" s="24" t="s">
        <v>29</v>
      </c>
      <c r="M292" s="24" t="s">
        <v>29</v>
      </c>
      <c r="N292" s="24" t="s">
        <v>29</v>
      </c>
      <c r="O292" s="24" t="s">
        <v>29</v>
      </c>
      <c r="P292" s="24" t="s">
        <v>29</v>
      </c>
      <c r="Q292" s="24" t="s">
        <v>29</v>
      </c>
      <c r="R292" s="24" t="s">
        <v>29</v>
      </c>
      <c r="S292" s="24" t="s">
        <v>29</v>
      </c>
      <c r="T292" s="24" t="s">
        <v>29</v>
      </c>
      <c r="U292" s="24" t="s">
        <v>29</v>
      </c>
      <c r="V292" s="24" t="s">
        <v>29</v>
      </c>
      <c r="W292" s="24" t="s">
        <v>29</v>
      </c>
      <c r="X292" s="24" t="s">
        <v>29</v>
      </c>
      <c r="Y292" s="24" t="s">
        <v>29</v>
      </c>
      <c r="Z292" s="24" t="s">
        <v>29</v>
      </c>
      <c r="AA292" s="24" t="s">
        <v>29</v>
      </c>
      <c r="AB292" s="24" t="s">
        <v>29</v>
      </c>
      <c r="AC292" s="24" t="s">
        <v>29</v>
      </c>
      <c r="AD292" s="24" t="s">
        <v>29</v>
      </c>
      <c r="AE292" s="24" t="s">
        <v>29</v>
      </c>
      <c r="AF292" s="24" t="s">
        <v>29</v>
      </c>
      <c r="AG292" s="24" t="s">
        <v>29</v>
      </c>
      <c r="AH292" s="24" t="s">
        <v>29</v>
      </c>
      <c r="AI292" s="24" t="s">
        <v>29</v>
      </c>
      <c r="AJ292" s="24" t="s">
        <v>29</v>
      </c>
      <c r="AK292" s="24" t="s">
        <v>29</v>
      </c>
      <c r="AL292" s="24" t="s">
        <v>29</v>
      </c>
      <c r="AM292" s="24" t="s">
        <v>29</v>
      </c>
      <c r="AN292" s="24" t="s">
        <v>29</v>
      </c>
      <c r="AO292" s="24" t="s">
        <v>29</v>
      </c>
      <c r="AP292" s="24" t="s">
        <v>29</v>
      </c>
      <c r="AQ292" s="24" t="s">
        <v>29</v>
      </c>
      <c r="AR292" s="24" t="s">
        <v>29</v>
      </c>
      <c r="AS292" s="24" t="s">
        <v>29</v>
      </c>
      <c r="AT292" s="24" t="s">
        <v>29</v>
      </c>
      <c r="AU292" s="24" t="s">
        <v>29</v>
      </c>
      <c r="AV292" s="24" t="s">
        <v>29</v>
      </c>
      <c r="AW292" s="24" t="s">
        <v>29</v>
      </c>
      <c r="AX292" s="24" t="s">
        <v>29</v>
      </c>
      <c r="AY292" s="24" t="s">
        <v>29</v>
      </c>
      <c r="AZ292" s="24" t="s">
        <v>29</v>
      </c>
      <c r="BA292" s="24" t="s">
        <v>29</v>
      </c>
      <c r="BB292" s="24" t="s">
        <v>29</v>
      </c>
      <c r="BC292" s="24" t="s">
        <v>29</v>
      </c>
      <c r="BD292" s="24" t="s">
        <v>29</v>
      </c>
      <c r="BE292" s="24" t="s">
        <v>29</v>
      </c>
      <c r="BF292" s="24" t="s">
        <v>29</v>
      </c>
      <c r="BG292" s="24" t="s">
        <v>29</v>
      </c>
      <c r="BH292" s="24" t="s">
        <v>29</v>
      </c>
      <c r="BI292" s="24" t="s">
        <v>29</v>
      </c>
      <c r="BJ292" s="24" t="s">
        <v>29</v>
      </c>
      <c r="BK292" s="24" t="s">
        <v>29</v>
      </c>
      <c r="BL292" s="24" t="s">
        <v>29</v>
      </c>
      <c r="BM292" s="24" t="s">
        <v>29</v>
      </c>
      <c r="BN292" s="24" t="s">
        <v>29</v>
      </c>
      <c r="BO292" s="24" t="s">
        <v>29</v>
      </c>
      <c r="BP292" s="24" t="s">
        <v>29</v>
      </c>
      <c r="BQ292" s="24" t="s">
        <v>29</v>
      </c>
      <c r="BR292" s="24" t="s">
        <v>29</v>
      </c>
      <c r="BS292" s="24" t="s">
        <v>29</v>
      </c>
      <c r="BT292" s="24" t="s">
        <v>29</v>
      </c>
      <c r="BU292" s="24" t="s">
        <v>29</v>
      </c>
      <c r="BV292" s="24" t="s">
        <v>29</v>
      </c>
      <c r="BW292" s="24" t="s">
        <v>29</v>
      </c>
      <c r="BX292" s="24" t="s">
        <v>29</v>
      </c>
      <c r="BY292" s="24" t="s">
        <v>29</v>
      </c>
      <c r="BZ292" s="24" t="s">
        <v>29</v>
      </c>
      <c r="CA292" s="24" t="s">
        <v>29</v>
      </c>
      <c r="CB292" s="24" t="s">
        <v>29</v>
      </c>
    </row>
    <row r="293" spans="2:80" s="1" customFormat="1" ht="13.9" customHeight="1">
      <c r="B293" s="57" t="s">
        <v>29</v>
      </c>
      <c r="C293" s="57" t="s">
        <v>29</v>
      </c>
      <c r="D293" s="57" t="s">
        <v>29</v>
      </c>
      <c r="E293" s="61"/>
      <c r="G293" s="24" t="s">
        <v>29</v>
      </c>
      <c r="H293" s="24" t="s">
        <v>29</v>
      </c>
      <c r="I293" s="24" t="s">
        <v>29</v>
      </c>
      <c r="J293" s="24" t="s">
        <v>29</v>
      </c>
      <c r="K293" s="24" t="s">
        <v>29</v>
      </c>
      <c r="L293" s="24" t="s">
        <v>29</v>
      </c>
      <c r="M293" s="24" t="s">
        <v>29</v>
      </c>
      <c r="N293" s="24" t="s">
        <v>29</v>
      </c>
      <c r="O293" s="24" t="s">
        <v>29</v>
      </c>
      <c r="P293" s="24" t="s">
        <v>29</v>
      </c>
      <c r="Q293" s="24" t="s">
        <v>29</v>
      </c>
      <c r="R293" s="24" t="s">
        <v>29</v>
      </c>
      <c r="S293" s="24" t="s">
        <v>29</v>
      </c>
      <c r="T293" s="24" t="s">
        <v>29</v>
      </c>
      <c r="U293" s="24" t="s">
        <v>29</v>
      </c>
      <c r="V293" s="24" t="s">
        <v>29</v>
      </c>
      <c r="W293" s="24" t="s">
        <v>29</v>
      </c>
      <c r="X293" s="24" t="s">
        <v>29</v>
      </c>
      <c r="Y293" s="24" t="s">
        <v>29</v>
      </c>
      <c r="Z293" s="24" t="s">
        <v>29</v>
      </c>
      <c r="AA293" s="24" t="s">
        <v>29</v>
      </c>
      <c r="AB293" s="24" t="s">
        <v>29</v>
      </c>
      <c r="AC293" s="24" t="s">
        <v>29</v>
      </c>
      <c r="AD293" s="24" t="s">
        <v>29</v>
      </c>
      <c r="AE293" s="24" t="s">
        <v>29</v>
      </c>
      <c r="AF293" s="24" t="s">
        <v>29</v>
      </c>
      <c r="AG293" s="24" t="s">
        <v>29</v>
      </c>
      <c r="AH293" s="24" t="s">
        <v>29</v>
      </c>
      <c r="AI293" s="24" t="s">
        <v>29</v>
      </c>
      <c r="AJ293" s="24" t="s">
        <v>29</v>
      </c>
      <c r="AK293" s="24" t="s">
        <v>29</v>
      </c>
      <c r="AL293" s="24" t="s">
        <v>29</v>
      </c>
      <c r="AM293" s="24" t="s">
        <v>29</v>
      </c>
      <c r="AN293" s="24" t="s">
        <v>29</v>
      </c>
      <c r="AO293" s="24" t="s">
        <v>29</v>
      </c>
      <c r="AP293" s="24" t="s">
        <v>29</v>
      </c>
      <c r="AQ293" s="24" t="s">
        <v>29</v>
      </c>
      <c r="AR293" s="24" t="s">
        <v>29</v>
      </c>
      <c r="AS293" s="24" t="s">
        <v>29</v>
      </c>
      <c r="AT293" s="24" t="s">
        <v>29</v>
      </c>
      <c r="AU293" s="24" t="s">
        <v>29</v>
      </c>
      <c r="AV293" s="24" t="s">
        <v>29</v>
      </c>
      <c r="AW293" s="24" t="s">
        <v>29</v>
      </c>
      <c r="AX293" s="24" t="s">
        <v>29</v>
      </c>
      <c r="AY293" s="24" t="s">
        <v>29</v>
      </c>
      <c r="AZ293" s="24" t="s">
        <v>29</v>
      </c>
      <c r="BA293" s="24" t="s">
        <v>29</v>
      </c>
      <c r="BB293" s="24" t="s">
        <v>29</v>
      </c>
      <c r="BC293" s="24" t="s">
        <v>29</v>
      </c>
      <c r="BD293" s="24" t="s">
        <v>29</v>
      </c>
      <c r="BE293" s="24" t="s">
        <v>29</v>
      </c>
      <c r="BF293" s="24" t="s">
        <v>29</v>
      </c>
      <c r="BG293" s="24" t="s">
        <v>29</v>
      </c>
      <c r="BH293" s="24" t="s">
        <v>29</v>
      </c>
      <c r="BI293" s="24" t="s">
        <v>29</v>
      </c>
      <c r="BJ293" s="24" t="s">
        <v>29</v>
      </c>
      <c r="BK293" s="24" t="s">
        <v>29</v>
      </c>
      <c r="BL293" s="24" t="s">
        <v>29</v>
      </c>
      <c r="BM293" s="24" t="s">
        <v>29</v>
      </c>
      <c r="BN293" s="24" t="s">
        <v>29</v>
      </c>
      <c r="BO293" s="24" t="s">
        <v>29</v>
      </c>
      <c r="BP293" s="24" t="s">
        <v>29</v>
      </c>
      <c r="BQ293" s="24" t="s">
        <v>29</v>
      </c>
      <c r="BR293" s="24" t="s">
        <v>29</v>
      </c>
      <c r="BS293" s="24" t="s">
        <v>29</v>
      </c>
      <c r="BT293" s="24" t="s">
        <v>29</v>
      </c>
      <c r="BU293" s="24" t="s">
        <v>29</v>
      </c>
      <c r="BV293" s="24" t="s">
        <v>29</v>
      </c>
      <c r="BW293" s="24" t="s">
        <v>29</v>
      </c>
      <c r="BX293" s="24" t="s">
        <v>29</v>
      </c>
      <c r="BY293" s="24" t="s">
        <v>29</v>
      </c>
      <c r="BZ293" s="24" t="s">
        <v>29</v>
      </c>
      <c r="CA293" s="24" t="s">
        <v>29</v>
      </c>
      <c r="CB293" s="24" t="s">
        <v>29</v>
      </c>
    </row>
    <row r="294" spans="2:80" s="1" customFormat="1" ht="13.9" customHeight="1">
      <c r="B294" s="57" t="s">
        <v>29</v>
      </c>
      <c r="C294" s="57" t="s">
        <v>29</v>
      </c>
      <c r="D294" s="57" t="s">
        <v>29</v>
      </c>
      <c r="E294" s="61"/>
      <c r="G294" s="24" t="s">
        <v>29</v>
      </c>
      <c r="H294" s="24" t="s">
        <v>29</v>
      </c>
      <c r="I294" s="24" t="s">
        <v>29</v>
      </c>
      <c r="J294" s="24" t="s">
        <v>29</v>
      </c>
      <c r="K294" s="24" t="s">
        <v>29</v>
      </c>
      <c r="L294" s="24" t="s">
        <v>29</v>
      </c>
      <c r="M294" s="24" t="s">
        <v>29</v>
      </c>
      <c r="N294" s="24" t="s">
        <v>29</v>
      </c>
      <c r="O294" s="24" t="s">
        <v>29</v>
      </c>
      <c r="P294" s="24" t="s">
        <v>29</v>
      </c>
      <c r="Q294" s="24" t="s">
        <v>29</v>
      </c>
      <c r="R294" s="24" t="s">
        <v>29</v>
      </c>
      <c r="S294" s="24" t="s">
        <v>29</v>
      </c>
      <c r="T294" s="24" t="s">
        <v>29</v>
      </c>
      <c r="U294" s="24" t="s">
        <v>29</v>
      </c>
      <c r="V294" s="24" t="s">
        <v>29</v>
      </c>
      <c r="W294" s="24" t="s">
        <v>29</v>
      </c>
      <c r="X294" s="24" t="s">
        <v>29</v>
      </c>
      <c r="Y294" s="24" t="s">
        <v>29</v>
      </c>
      <c r="Z294" s="24" t="s">
        <v>29</v>
      </c>
      <c r="AA294" s="24" t="s">
        <v>29</v>
      </c>
      <c r="AB294" s="24" t="s">
        <v>29</v>
      </c>
      <c r="AC294" s="24" t="s">
        <v>29</v>
      </c>
      <c r="AD294" s="24" t="s">
        <v>29</v>
      </c>
      <c r="AE294" s="24" t="s">
        <v>29</v>
      </c>
      <c r="AF294" s="24" t="s">
        <v>29</v>
      </c>
      <c r="AG294" s="24" t="s">
        <v>29</v>
      </c>
      <c r="AH294" s="24" t="s">
        <v>29</v>
      </c>
      <c r="AI294" s="24" t="s">
        <v>29</v>
      </c>
      <c r="AJ294" s="24" t="s">
        <v>29</v>
      </c>
      <c r="AK294" s="24" t="s">
        <v>29</v>
      </c>
      <c r="AL294" s="24" t="s">
        <v>29</v>
      </c>
      <c r="AM294" s="24" t="s">
        <v>29</v>
      </c>
      <c r="AN294" s="24" t="s">
        <v>29</v>
      </c>
      <c r="AO294" s="24" t="s">
        <v>29</v>
      </c>
      <c r="AP294" s="24" t="s">
        <v>29</v>
      </c>
      <c r="AQ294" s="24" t="s">
        <v>29</v>
      </c>
      <c r="AR294" s="24" t="s">
        <v>29</v>
      </c>
      <c r="AS294" s="24" t="s">
        <v>29</v>
      </c>
      <c r="AT294" s="24" t="s">
        <v>29</v>
      </c>
      <c r="AU294" s="24" t="s">
        <v>29</v>
      </c>
      <c r="AV294" s="24" t="s">
        <v>29</v>
      </c>
      <c r="AW294" s="24" t="s">
        <v>29</v>
      </c>
      <c r="AX294" s="24" t="s">
        <v>29</v>
      </c>
      <c r="AY294" s="24" t="s">
        <v>29</v>
      </c>
      <c r="AZ294" s="24" t="s">
        <v>29</v>
      </c>
      <c r="BA294" s="24" t="s">
        <v>29</v>
      </c>
      <c r="BB294" s="24" t="s">
        <v>29</v>
      </c>
      <c r="BC294" s="24" t="s">
        <v>29</v>
      </c>
      <c r="BD294" s="24" t="s">
        <v>29</v>
      </c>
      <c r="BE294" s="24" t="s">
        <v>29</v>
      </c>
      <c r="BF294" s="24" t="s">
        <v>29</v>
      </c>
      <c r="BG294" s="24" t="s">
        <v>29</v>
      </c>
      <c r="BH294" s="24" t="s">
        <v>29</v>
      </c>
      <c r="BI294" s="24" t="s">
        <v>29</v>
      </c>
      <c r="BJ294" s="24" t="s">
        <v>29</v>
      </c>
      <c r="BK294" s="24" t="s">
        <v>29</v>
      </c>
      <c r="BL294" s="24" t="s">
        <v>29</v>
      </c>
      <c r="BM294" s="24" t="s">
        <v>29</v>
      </c>
      <c r="BN294" s="24" t="s">
        <v>29</v>
      </c>
      <c r="BO294" s="24" t="s">
        <v>29</v>
      </c>
      <c r="BP294" s="24" t="s">
        <v>29</v>
      </c>
      <c r="BQ294" s="24" t="s">
        <v>29</v>
      </c>
      <c r="BR294" s="24" t="s">
        <v>29</v>
      </c>
      <c r="BS294" s="24" t="s">
        <v>29</v>
      </c>
      <c r="BT294" s="24" t="s">
        <v>29</v>
      </c>
      <c r="BU294" s="24" t="s">
        <v>29</v>
      </c>
      <c r="BV294" s="24" t="s">
        <v>29</v>
      </c>
      <c r="BW294" s="24" t="s">
        <v>29</v>
      </c>
      <c r="BX294" s="24" t="s">
        <v>29</v>
      </c>
      <c r="BY294" s="24" t="s">
        <v>29</v>
      </c>
      <c r="BZ294" s="24" t="s">
        <v>29</v>
      </c>
      <c r="CA294" s="24" t="s">
        <v>29</v>
      </c>
      <c r="CB294" s="24" t="s">
        <v>29</v>
      </c>
    </row>
    <row r="295" spans="2:80" s="1" customFormat="1" ht="13.9" customHeight="1">
      <c r="B295" s="57" t="s">
        <v>29</v>
      </c>
      <c r="C295" s="57" t="s">
        <v>29</v>
      </c>
      <c r="D295" s="57" t="s">
        <v>29</v>
      </c>
      <c r="E295" s="61"/>
      <c r="G295" s="24" t="s">
        <v>29</v>
      </c>
      <c r="H295" s="24" t="s">
        <v>29</v>
      </c>
      <c r="I295" s="24" t="s">
        <v>29</v>
      </c>
      <c r="J295" s="24" t="s">
        <v>29</v>
      </c>
      <c r="K295" s="24" t="s">
        <v>29</v>
      </c>
      <c r="L295" s="24" t="s">
        <v>29</v>
      </c>
      <c r="M295" s="24" t="s">
        <v>29</v>
      </c>
      <c r="N295" s="24" t="s">
        <v>29</v>
      </c>
      <c r="O295" s="24" t="s">
        <v>29</v>
      </c>
      <c r="P295" s="24" t="s">
        <v>29</v>
      </c>
      <c r="Q295" s="24" t="s">
        <v>29</v>
      </c>
      <c r="R295" s="24" t="s">
        <v>29</v>
      </c>
      <c r="S295" s="24" t="s">
        <v>29</v>
      </c>
      <c r="T295" s="24" t="s">
        <v>29</v>
      </c>
      <c r="U295" s="24" t="s">
        <v>29</v>
      </c>
      <c r="V295" s="24" t="s">
        <v>29</v>
      </c>
      <c r="W295" s="24" t="s">
        <v>29</v>
      </c>
      <c r="X295" s="24" t="s">
        <v>29</v>
      </c>
      <c r="Y295" s="24" t="s">
        <v>29</v>
      </c>
      <c r="Z295" s="24" t="s">
        <v>29</v>
      </c>
      <c r="AA295" s="24" t="s">
        <v>29</v>
      </c>
      <c r="AB295" s="24" t="s">
        <v>29</v>
      </c>
      <c r="AC295" s="24" t="s">
        <v>29</v>
      </c>
      <c r="AD295" s="24" t="s">
        <v>29</v>
      </c>
      <c r="AE295" s="24" t="s">
        <v>29</v>
      </c>
      <c r="AF295" s="24" t="s">
        <v>29</v>
      </c>
      <c r="AG295" s="24" t="s">
        <v>29</v>
      </c>
      <c r="AH295" s="24" t="s">
        <v>29</v>
      </c>
      <c r="AI295" s="24" t="s">
        <v>29</v>
      </c>
      <c r="AJ295" s="24" t="s">
        <v>29</v>
      </c>
      <c r="AK295" s="24" t="s">
        <v>29</v>
      </c>
      <c r="AL295" s="24" t="s">
        <v>29</v>
      </c>
      <c r="AM295" s="24" t="s">
        <v>29</v>
      </c>
      <c r="AN295" s="24" t="s">
        <v>29</v>
      </c>
      <c r="AO295" s="24" t="s">
        <v>29</v>
      </c>
      <c r="AP295" s="24" t="s">
        <v>29</v>
      </c>
      <c r="AQ295" s="24" t="s">
        <v>29</v>
      </c>
      <c r="AR295" s="24" t="s">
        <v>29</v>
      </c>
      <c r="AS295" s="24" t="s">
        <v>29</v>
      </c>
      <c r="AT295" s="24" t="s">
        <v>29</v>
      </c>
      <c r="AU295" s="24" t="s">
        <v>29</v>
      </c>
      <c r="AV295" s="24" t="s">
        <v>29</v>
      </c>
      <c r="AW295" s="24" t="s">
        <v>29</v>
      </c>
      <c r="AX295" s="24" t="s">
        <v>29</v>
      </c>
      <c r="AY295" s="24" t="s">
        <v>29</v>
      </c>
      <c r="AZ295" s="24" t="s">
        <v>29</v>
      </c>
      <c r="BA295" s="24" t="s">
        <v>29</v>
      </c>
      <c r="BB295" s="24" t="s">
        <v>29</v>
      </c>
      <c r="BC295" s="24" t="s">
        <v>29</v>
      </c>
      <c r="BD295" s="24" t="s">
        <v>29</v>
      </c>
      <c r="BE295" s="24" t="s">
        <v>29</v>
      </c>
      <c r="BF295" s="24" t="s">
        <v>29</v>
      </c>
      <c r="BG295" s="24" t="s">
        <v>29</v>
      </c>
      <c r="BH295" s="24" t="s">
        <v>29</v>
      </c>
      <c r="BI295" s="24" t="s">
        <v>29</v>
      </c>
      <c r="BJ295" s="24" t="s">
        <v>29</v>
      </c>
      <c r="BK295" s="24" t="s">
        <v>29</v>
      </c>
      <c r="BL295" s="24" t="s">
        <v>29</v>
      </c>
      <c r="BM295" s="24" t="s">
        <v>29</v>
      </c>
      <c r="BN295" s="24" t="s">
        <v>29</v>
      </c>
      <c r="BO295" s="24" t="s">
        <v>29</v>
      </c>
      <c r="BP295" s="24" t="s">
        <v>29</v>
      </c>
      <c r="BQ295" s="24" t="s">
        <v>29</v>
      </c>
      <c r="BR295" s="24" t="s">
        <v>29</v>
      </c>
      <c r="BS295" s="24" t="s">
        <v>29</v>
      </c>
      <c r="BT295" s="24" t="s">
        <v>29</v>
      </c>
      <c r="BU295" s="24" t="s">
        <v>29</v>
      </c>
      <c r="BV295" s="24" t="s">
        <v>29</v>
      </c>
      <c r="BW295" s="24" t="s">
        <v>29</v>
      </c>
      <c r="BX295" s="24" t="s">
        <v>29</v>
      </c>
      <c r="BY295" s="24" t="s">
        <v>29</v>
      </c>
      <c r="BZ295" s="24" t="s">
        <v>29</v>
      </c>
      <c r="CA295" s="24" t="s">
        <v>29</v>
      </c>
      <c r="CB295" s="24" t="s">
        <v>29</v>
      </c>
    </row>
    <row r="296" spans="2:80" s="1" customFormat="1" ht="13.9" customHeight="1">
      <c r="B296" s="57" t="s">
        <v>29</v>
      </c>
      <c r="C296" s="57" t="s">
        <v>29</v>
      </c>
      <c r="D296" s="57" t="s">
        <v>29</v>
      </c>
      <c r="E296" s="61"/>
      <c r="G296" s="24" t="s">
        <v>29</v>
      </c>
      <c r="H296" s="24" t="s">
        <v>29</v>
      </c>
      <c r="I296" s="24" t="s">
        <v>29</v>
      </c>
      <c r="J296" s="24" t="s">
        <v>29</v>
      </c>
      <c r="K296" s="24" t="s">
        <v>29</v>
      </c>
      <c r="L296" s="24" t="s">
        <v>29</v>
      </c>
      <c r="M296" s="24" t="s">
        <v>29</v>
      </c>
      <c r="N296" s="24" t="s">
        <v>29</v>
      </c>
      <c r="O296" s="24" t="s">
        <v>29</v>
      </c>
      <c r="P296" s="24" t="s">
        <v>29</v>
      </c>
      <c r="Q296" s="24" t="s">
        <v>29</v>
      </c>
      <c r="R296" s="24" t="s">
        <v>29</v>
      </c>
      <c r="S296" s="24" t="s">
        <v>29</v>
      </c>
      <c r="T296" s="24" t="s">
        <v>29</v>
      </c>
      <c r="U296" s="24" t="s">
        <v>29</v>
      </c>
      <c r="V296" s="24" t="s">
        <v>29</v>
      </c>
      <c r="W296" s="24" t="s">
        <v>29</v>
      </c>
      <c r="X296" s="24" t="s">
        <v>29</v>
      </c>
      <c r="Y296" s="24" t="s">
        <v>29</v>
      </c>
      <c r="Z296" s="24" t="s">
        <v>29</v>
      </c>
      <c r="AA296" s="24" t="s">
        <v>29</v>
      </c>
      <c r="AB296" s="24" t="s">
        <v>29</v>
      </c>
      <c r="AC296" s="24" t="s">
        <v>29</v>
      </c>
      <c r="AD296" s="24" t="s">
        <v>29</v>
      </c>
      <c r="AE296" s="24" t="s">
        <v>29</v>
      </c>
      <c r="AF296" s="24" t="s">
        <v>29</v>
      </c>
      <c r="AG296" s="24" t="s">
        <v>29</v>
      </c>
      <c r="AH296" s="24" t="s">
        <v>29</v>
      </c>
      <c r="AI296" s="24" t="s">
        <v>29</v>
      </c>
      <c r="AJ296" s="24" t="s">
        <v>29</v>
      </c>
      <c r="AK296" s="24" t="s">
        <v>29</v>
      </c>
      <c r="AL296" s="24" t="s">
        <v>29</v>
      </c>
      <c r="AM296" s="24" t="s">
        <v>29</v>
      </c>
      <c r="AN296" s="24" t="s">
        <v>29</v>
      </c>
      <c r="AO296" s="24" t="s">
        <v>29</v>
      </c>
      <c r="AP296" s="24" t="s">
        <v>29</v>
      </c>
      <c r="AQ296" s="24" t="s">
        <v>29</v>
      </c>
      <c r="AR296" s="24" t="s">
        <v>29</v>
      </c>
      <c r="AS296" s="24" t="s">
        <v>29</v>
      </c>
      <c r="AT296" s="24" t="s">
        <v>29</v>
      </c>
      <c r="AU296" s="24" t="s">
        <v>29</v>
      </c>
      <c r="AV296" s="24" t="s">
        <v>29</v>
      </c>
      <c r="AW296" s="24" t="s">
        <v>29</v>
      </c>
      <c r="AX296" s="24" t="s">
        <v>29</v>
      </c>
      <c r="AY296" s="24" t="s">
        <v>29</v>
      </c>
      <c r="AZ296" s="24" t="s">
        <v>29</v>
      </c>
      <c r="BA296" s="24" t="s">
        <v>29</v>
      </c>
      <c r="BB296" s="24" t="s">
        <v>29</v>
      </c>
      <c r="BC296" s="24" t="s">
        <v>29</v>
      </c>
      <c r="BD296" s="24" t="s">
        <v>29</v>
      </c>
      <c r="BE296" s="24" t="s">
        <v>29</v>
      </c>
      <c r="BF296" s="24" t="s">
        <v>29</v>
      </c>
      <c r="BG296" s="24" t="s">
        <v>29</v>
      </c>
      <c r="BH296" s="24" t="s">
        <v>29</v>
      </c>
      <c r="BI296" s="24" t="s">
        <v>29</v>
      </c>
      <c r="BJ296" s="24" t="s">
        <v>29</v>
      </c>
      <c r="BK296" s="24" t="s">
        <v>29</v>
      </c>
      <c r="BL296" s="24" t="s">
        <v>29</v>
      </c>
      <c r="BM296" s="24" t="s">
        <v>29</v>
      </c>
      <c r="BN296" s="24" t="s">
        <v>29</v>
      </c>
      <c r="BO296" s="24" t="s">
        <v>29</v>
      </c>
      <c r="BP296" s="24" t="s">
        <v>29</v>
      </c>
      <c r="BQ296" s="24" t="s">
        <v>29</v>
      </c>
      <c r="BR296" s="24" t="s">
        <v>29</v>
      </c>
      <c r="BS296" s="24" t="s">
        <v>29</v>
      </c>
      <c r="BT296" s="24" t="s">
        <v>29</v>
      </c>
      <c r="BU296" s="24" t="s">
        <v>29</v>
      </c>
      <c r="BV296" s="24" t="s">
        <v>29</v>
      </c>
      <c r="BW296" s="24" t="s">
        <v>29</v>
      </c>
      <c r="BX296" s="24" t="s">
        <v>29</v>
      </c>
      <c r="BY296" s="24" t="s">
        <v>29</v>
      </c>
      <c r="BZ296" s="24" t="s">
        <v>29</v>
      </c>
      <c r="CA296" s="24" t="s">
        <v>29</v>
      </c>
      <c r="CB296" s="24" t="s">
        <v>29</v>
      </c>
    </row>
    <row r="297" spans="2:80" s="1" customFormat="1" ht="13.9" customHeight="1">
      <c r="B297" s="57" t="s">
        <v>29</v>
      </c>
      <c r="C297" s="57" t="s">
        <v>29</v>
      </c>
      <c r="D297" s="57" t="s">
        <v>29</v>
      </c>
      <c r="E297" s="61"/>
      <c r="G297" s="24" t="s">
        <v>29</v>
      </c>
      <c r="H297" s="24" t="s">
        <v>29</v>
      </c>
      <c r="I297" s="24" t="s">
        <v>29</v>
      </c>
      <c r="J297" s="24" t="s">
        <v>29</v>
      </c>
      <c r="K297" s="24" t="s">
        <v>29</v>
      </c>
      <c r="L297" s="24" t="s">
        <v>29</v>
      </c>
      <c r="M297" s="24" t="s">
        <v>29</v>
      </c>
      <c r="N297" s="24" t="s">
        <v>29</v>
      </c>
      <c r="O297" s="24" t="s">
        <v>29</v>
      </c>
      <c r="P297" s="24" t="s">
        <v>29</v>
      </c>
      <c r="Q297" s="24" t="s">
        <v>29</v>
      </c>
      <c r="R297" s="24" t="s">
        <v>29</v>
      </c>
      <c r="S297" s="24" t="s">
        <v>29</v>
      </c>
      <c r="T297" s="24" t="s">
        <v>29</v>
      </c>
      <c r="U297" s="24" t="s">
        <v>29</v>
      </c>
      <c r="V297" s="24" t="s">
        <v>29</v>
      </c>
      <c r="W297" s="24" t="s">
        <v>29</v>
      </c>
      <c r="X297" s="24" t="s">
        <v>29</v>
      </c>
      <c r="Y297" s="24" t="s">
        <v>29</v>
      </c>
      <c r="Z297" s="24" t="s">
        <v>29</v>
      </c>
      <c r="AA297" s="24" t="s">
        <v>29</v>
      </c>
      <c r="AB297" s="24" t="s">
        <v>29</v>
      </c>
      <c r="AC297" s="24" t="s">
        <v>29</v>
      </c>
      <c r="AD297" s="24" t="s">
        <v>29</v>
      </c>
      <c r="AE297" s="24" t="s">
        <v>29</v>
      </c>
      <c r="AF297" s="24" t="s">
        <v>29</v>
      </c>
      <c r="AG297" s="24" t="s">
        <v>29</v>
      </c>
      <c r="AH297" s="24" t="s">
        <v>29</v>
      </c>
      <c r="AI297" s="24" t="s">
        <v>29</v>
      </c>
      <c r="AJ297" s="24" t="s">
        <v>29</v>
      </c>
      <c r="AK297" s="24" t="s">
        <v>29</v>
      </c>
      <c r="AL297" s="24" t="s">
        <v>29</v>
      </c>
      <c r="AM297" s="24" t="s">
        <v>29</v>
      </c>
      <c r="AN297" s="24" t="s">
        <v>29</v>
      </c>
      <c r="AO297" s="24" t="s">
        <v>29</v>
      </c>
      <c r="AP297" s="24" t="s">
        <v>29</v>
      </c>
      <c r="AQ297" s="24" t="s">
        <v>29</v>
      </c>
      <c r="AR297" s="24" t="s">
        <v>29</v>
      </c>
      <c r="AS297" s="24" t="s">
        <v>29</v>
      </c>
      <c r="AT297" s="24" t="s">
        <v>29</v>
      </c>
      <c r="AU297" s="24" t="s">
        <v>29</v>
      </c>
      <c r="AV297" s="24" t="s">
        <v>29</v>
      </c>
      <c r="AW297" s="24" t="s">
        <v>29</v>
      </c>
      <c r="AX297" s="24" t="s">
        <v>29</v>
      </c>
      <c r="AY297" s="24" t="s">
        <v>29</v>
      </c>
      <c r="AZ297" s="24" t="s">
        <v>29</v>
      </c>
      <c r="BA297" s="24" t="s">
        <v>29</v>
      </c>
      <c r="BB297" s="24" t="s">
        <v>29</v>
      </c>
      <c r="BC297" s="24" t="s">
        <v>29</v>
      </c>
      <c r="BD297" s="24" t="s">
        <v>29</v>
      </c>
      <c r="BE297" s="24" t="s">
        <v>29</v>
      </c>
      <c r="BF297" s="24" t="s">
        <v>29</v>
      </c>
      <c r="BG297" s="24" t="s">
        <v>29</v>
      </c>
      <c r="BH297" s="24" t="s">
        <v>29</v>
      </c>
      <c r="BI297" s="24" t="s">
        <v>29</v>
      </c>
      <c r="BJ297" s="24" t="s">
        <v>29</v>
      </c>
      <c r="BK297" s="24" t="s">
        <v>29</v>
      </c>
      <c r="BL297" s="24" t="s">
        <v>29</v>
      </c>
      <c r="BM297" s="24" t="s">
        <v>29</v>
      </c>
      <c r="BN297" s="24" t="s">
        <v>29</v>
      </c>
      <c r="BO297" s="24" t="s">
        <v>29</v>
      </c>
      <c r="BP297" s="24" t="s">
        <v>29</v>
      </c>
      <c r="BQ297" s="24" t="s">
        <v>29</v>
      </c>
      <c r="BR297" s="24" t="s">
        <v>29</v>
      </c>
      <c r="BS297" s="24" t="s">
        <v>29</v>
      </c>
      <c r="BT297" s="24" t="s">
        <v>29</v>
      </c>
      <c r="BU297" s="24" t="s">
        <v>29</v>
      </c>
      <c r="BV297" s="24" t="s">
        <v>29</v>
      </c>
      <c r="BW297" s="24" t="s">
        <v>29</v>
      </c>
      <c r="BX297" s="24" t="s">
        <v>29</v>
      </c>
      <c r="BY297" s="24" t="s">
        <v>29</v>
      </c>
      <c r="BZ297" s="24" t="s">
        <v>29</v>
      </c>
      <c r="CA297" s="24" t="s">
        <v>29</v>
      </c>
      <c r="CB297" s="24" t="s">
        <v>29</v>
      </c>
    </row>
    <row r="298" spans="2:80" s="1" customFormat="1" ht="13.9" customHeight="1">
      <c r="B298" s="57" t="s">
        <v>29</v>
      </c>
      <c r="C298" s="57" t="s">
        <v>29</v>
      </c>
      <c r="D298" s="57" t="s">
        <v>29</v>
      </c>
      <c r="E298" s="61"/>
      <c r="G298" s="24" t="s">
        <v>29</v>
      </c>
      <c r="H298" s="24" t="s">
        <v>29</v>
      </c>
      <c r="I298" s="24" t="s">
        <v>29</v>
      </c>
      <c r="J298" s="24" t="s">
        <v>29</v>
      </c>
      <c r="K298" s="24" t="s">
        <v>29</v>
      </c>
      <c r="L298" s="24" t="s">
        <v>29</v>
      </c>
      <c r="M298" s="24" t="s">
        <v>29</v>
      </c>
      <c r="N298" s="24" t="s">
        <v>29</v>
      </c>
      <c r="O298" s="24" t="s">
        <v>29</v>
      </c>
      <c r="P298" s="24" t="s">
        <v>29</v>
      </c>
      <c r="Q298" s="24" t="s">
        <v>29</v>
      </c>
      <c r="R298" s="24" t="s">
        <v>29</v>
      </c>
      <c r="S298" s="24" t="s">
        <v>29</v>
      </c>
      <c r="T298" s="24" t="s">
        <v>29</v>
      </c>
      <c r="U298" s="24" t="s">
        <v>29</v>
      </c>
      <c r="V298" s="24" t="s">
        <v>29</v>
      </c>
      <c r="W298" s="24" t="s">
        <v>29</v>
      </c>
      <c r="X298" s="24" t="s">
        <v>29</v>
      </c>
      <c r="Y298" s="24" t="s">
        <v>29</v>
      </c>
      <c r="Z298" s="24" t="s">
        <v>29</v>
      </c>
      <c r="AA298" s="24" t="s">
        <v>29</v>
      </c>
      <c r="AB298" s="24" t="s">
        <v>29</v>
      </c>
      <c r="AC298" s="24" t="s">
        <v>29</v>
      </c>
      <c r="AD298" s="24" t="s">
        <v>29</v>
      </c>
      <c r="AE298" s="24" t="s">
        <v>29</v>
      </c>
      <c r="AF298" s="24" t="s">
        <v>29</v>
      </c>
      <c r="AG298" s="24" t="s">
        <v>29</v>
      </c>
      <c r="AH298" s="24" t="s">
        <v>29</v>
      </c>
      <c r="AI298" s="24" t="s">
        <v>29</v>
      </c>
      <c r="AJ298" s="24" t="s">
        <v>29</v>
      </c>
      <c r="AK298" s="24" t="s">
        <v>29</v>
      </c>
      <c r="AL298" s="24" t="s">
        <v>29</v>
      </c>
      <c r="AM298" s="24" t="s">
        <v>29</v>
      </c>
      <c r="AN298" s="24" t="s">
        <v>29</v>
      </c>
      <c r="AO298" s="24" t="s">
        <v>29</v>
      </c>
      <c r="AP298" s="24" t="s">
        <v>29</v>
      </c>
      <c r="AQ298" s="24" t="s">
        <v>29</v>
      </c>
      <c r="AR298" s="24" t="s">
        <v>29</v>
      </c>
      <c r="AS298" s="24" t="s">
        <v>29</v>
      </c>
      <c r="AT298" s="24" t="s">
        <v>29</v>
      </c>
      <c r="AU298" s="24" t="s">
        <v>29</v>
      </c>
      <c r="AV298" s="24" t="s">
        <v>29</v>
      </c>
      <c r="AW298" s="24" t="s">
        <v>29</v>
      </c>
      <c r="AX298" s="24" t="s">
        <v>29</v>
      </c>
      <c r="AY298" s="24" t="s">
        <v>29</v>
      </c>
      <c r="AZ298" s="24" t="s">
        <v>29</v>
      </c>
      <c r="BA298" s="24" t="s">
        <v>29</v>
      </c>
      <c r="BB298" s="24" t="s">
        <v>29</v>
      </c>
      <c r="BC298" s="24" t="s">
        <v>29</v>
      </c>
      <c r="BD298" s="24" t="s">
        <v>29</v>
      </c>
      <c r="BE298" s="24" t="s">
        <v>29</v>
      </c>
      <c r="BF298" s="24" t="s">
        <v>29</v>
      </c>
      <c r="BG298" s="24" t="s">
        <v>29</v>
      </c>
      <c r="BH298" s="24" t="s">
        <v>29</v>
      </c>
      <c r="BI298" s="24" t="s">
        <v>29</v>
      </c>
      <c r="BJ298" s="24" t="s">
        <v>29</v>
      </c>
      <c r="BK298" s="24" t="s">
        <v>29</v>
      </c>
      <c r="BL298" s="24" t="s">
        <v>29</v>
      </c>
      <c r="BM298" s="24" t="s">
        <v>29</v>
      </c>
      <c r="BN298" s="24" t="s">
        <v>29</v>
      </c>
      <c r="BO298" s="24" t="s">
        <v>29</v>
      </c>
      <c r="BP298" s="24" t="s">
        <v>29</v>
      </c>
      <c r="BQ298" s="24" t="s">
        <v>29</v>
      </c>
      <c r="BR298" s="24" t="s">
        <v>29</v>
      </c>
      <c r="BS298" s="24" t="s">
        <v>29</v>
      </c>
      <c r="BT298" s="24" t="s">
        <v>29</v>
      </c>
      <c r="BU298" s="24" t="s">
        <v>29</v>
      </c>
      <c r="BV298" s="24" t="s">
        <v>29</v>
      </c>
      <c r="BW298" s="24" t="s">
        <v>29</v>
      </c>
      <c r="BX298" s="24" t="s">
        <v>29</v>
      </c>
      <c r="BY298" s="24" t="s">
        <v>29</v>
      </c>
      <c r="BZ298" s="24" t="s">
        <v>29</v>
      </c>
      <c r="CA298" s="24" t="s">
        <v>29</v>
      </c>
      <c r="CB298" s="24" t="s">
        <v>29</v>
      </c>
    </row>
    <row r="299" spans="2:80" s="1" customFormat="1" ht="13.9" customHeight="1">
      <c r="B299" s="57" t="s">
        <v>29</v>
      </c>
      <c r="C299" s="57" t="s">
        <v>29</v>
      </c>
      <c r="D299" s="57" t="s">
        <v>29</v>
      </c>
      <c r="E299" s="61"/>
      <c r="G299" s="24" t="s">
        <v>29</v>
      </c>
      <c r="H299" s="24" t="s">
        <v>29</v>
      </c>
      <c r="I299" s="24" t="s">
        <v>29</v>
      </c>
      <c r="J299" s="24" t="s">
        <v>29</v>
      </c>
      <c r="K299" s="24" t="s">
        <v>29</v>
      </c>
      <c r="L299" s="24" t="s">
        <v>29</v>
      </c>
      <c r="M299" s="24" t="s">
        <v>29</v>
      </c>
      <c r="N299" s="24" t="s">
        <v>29</v>
      </c>
      <c r="O299" s="24" t="s">
        <v>29</v>
      </c>
      <c r="P299" s="24" t="s">
        <v>29</v>
      </c>
      <c r="Q299" s="24" t="s">
        <v>29</v>
      </c>
      <c r="R299" s="24" t="s">
        <v>29</v>
      </c>
      <c r="S299" s="24" t="s">
        <v>29</v>
      </c>
      <c r="T299" s="24" t="s">
        <v>29</v>
      </c>
      <c r="U299" s="24" t="s">
        <v>29</v>
      </c>
      <c r="V299" s="24" t="s">
        <v>29</v>
      </c>
      <c r="W299" s="24" t="s">
        <v>29</v>
      </c>
      <c r="X299" s="24" t="s">
        <v>29</v>
      </c>
      <c r="Y299" s="24" t="s">
        <v>29</v>
      </c>
      <c r="Z299" s="24" t="s">
        <v>29</v>
      </c>
      <c r="AA299" s="24" t="s">
        <v>29</v>
      </c>
      <c r="AB299" s="24" t="s">
        <v>29</v>
      </c>
      <c r="AC299" s="24" t="s">
        <v>29</v>
      </c>
      <c r="AD299" s="24" t="s">
        <v>29</v>
      </c>
      <c r="AE299" s="24" t="s">
        <v>29</v>
      </c>
      <c r="AF299" s="24" t="s">
        <v>29</v>
      </c>
      <c r="AG299" s="24" t="s">
        <v>29</v>
      </c>
      <c r="AH299" s="24" t="s">
        <v>29</v>
      </c>
      <c r="AI299" s="24" t="s">
        <v>29</v>
      </c>
      <c r="AJ299" s="24" t="s">
        <v>29</v>
      </c>
      <c r="AK299" s="24" t="s">
        <v>29</v>
      </c>
      <c r="AL299" s="24" t="s">
        <v>29</v>
      </c>
      <c r="AM299" s="24" t="s">
        <v>29</v>
      </c>
      <c r="AN299" s="24" t="s">
        <v>29</v>
      </c>
      <c r="AO299" s="24" t="s">
        <v>29</v>
      </c>
      <c r="AP299" s="24" t="s">
        <v>29</v>
      </c>
      <c r="AQ299" s="24" t="s">
        <v>29</v>
      </c>
      <c r="AR299" s="24" t="s">
        <v>29</v>
      </c>
      <c r="AS299" s="24" t="s">
        <v>29</v>
      </c>
      <c r="AT299" s="24" t="s">
        <v>29</v>
      </c>
      <c r="AU299" s="24" t="s">
        <v>29</v>
      </c>
      <c r="AV299" s="24" t="s">
        <v>29</v>
      </c>
      <c r="AW299" s="24" t="s">
        <v>29</v>
      </c>
      <c r="AX299" s="24" t="s">
        <v>29</v>
      </c>
      <c r="AY299" s="24" t="s">
        <v>29</v>
      </c>
      <c r="AZ299" s="24" t="s">
        <v>29</v>
      </c>
      <c r="BA299" s="24" t="s">
        <v>29</v>
      </c>
      <c r="BB299" s="24" t="s">
        <v>29</v>
      </c>
      <c r="BC299" s="24" t="s">
        <v>29</v>
      </c>
      <c r="BD299" s="24" t="s">
        <v>29</v>
      </c>
      <c r="BE299" s="24" t="s">
        <v>29</v>
      </c>
      <c r="BF299" s="24" t="s">
        <v>29</v>
      </c>
      <c r="BG299" s="24" t="s">
        <v>29</v>
      </c>
      <c r="BH299" s="24" t="s">
        <v>29</v>
      </c>
      <c r="BI299" s="24" t="s">
        <v>29</v>
      </c>
      <c r="BJ299" s="24" t="s">
        <v>29</v>
      </c>
      <c r="BK299" s="24" t="s">
        <v>29</v>
      </c>
      <c r="BL299" s="24" t="s">
        <v>29</v>
      </c>
      <c r="BM299" s="24" t="s">
        <v>29</v>
      </c>
      <c r="BN299" s="24" t="s">
        <v>29</v>
      </c>
      <c r="BO299" s="24" t="s">
        <v>29</v>
      </c>
      <c r="BP299" s="24" t="s">
        <v>29</v>
      </c>
      <c r="BQ299" s="24" t="s">
        <v>29</v>
      </c>
      <c r="BR299" s="24" t="s">
        <v>29</v>
      </c>
      <c r="BS299" s="24" t="s">
        <v>29</v>
      </c>
      <c r="BT299" s="24" t="s">
        <v>29</v>
      </c>
      <c r="BU299" s="24" t="s">
        <v>29</v>
      </c>
      <c r="BV299" s="24" t="s">
        <v>29</v>
      </c>
      <c r="BW299" s="24" t="s">
        <v>29</v>
      </c>
      <c r="BX299" s="24" t="s">
        <v>29</v>
      </c>
      <c r="BY299" s="24" t="s">
        <v>29</v>
      </c>
      <c r="BZ299" s="24" t="s">
        <v>29</v>
      </c>
      <c r="CA299" s="24" t="s">
        <v>29</v>
      </c>
      <c r="CB299" s="24" t="s">
        <v>29</v>
      </c>
    </row>
    <row r="300" spans="2:80" s="1" customFormat="1" ht="13.9" customHeight="1">
      <c r="B300" s="57" t="s">
        <v>29</v>
      </c>
      <c r="C300" s="57" t="s">
        <v>29</v>
      </c>
      <c r="D300" s="57" t="s">
        <v>29</v>
      </c>
      <c r="E300" s="61"/>
      <c r="G300" s="24" t="s">
        <v>29</v>
      </c>
      <c r="H300" s="24" t="s">
        <v>29</v>
      </c>
      <c r="I300" s="24" t="s">
        <v>29</v>
      </c>
      <c r="J300" s="24" t="s">
        <v>29</v>
      </c>
      <c r="K300" s="24" t="s">
        <v>29</v>
      </c>
      <c r="L300" s="24" t="s">
        <v>29</v>
      </c>
      <c r="M300" s="24" t="s">
        <v>29</v>
      </c>
      <c r="N300" s="24" t="s">
        <v>29</v>
      </c>
      <c r="O300" s="24" t="s">
        <v>29</v>
      </c>
      <c r="P300" s="24" t="s">
        <v>29</v>
      </c>
      <c r="Q300" s="24" t="s">
        <v>29</v>
      </c>
      <c r="R300" s="24" t="s">
        <v>29</v>
      </c>
      <c r="S300" s="24" t="s">
        <v>29</v>
      </c>
      <c r="T300" s="24" t="s">
        <v>29</v>
      </c>
      <c r="U300" s="24" t="s">
        <v>29</v>
      </c>
      <c r="V300" s="24" t="s">
        <v>29</v>
      </c>
      <c r="W300" s="24" t="s">
        <v>29</v>
      </c>
      <c r="X300" s="24" t="s">
        <v>29</v>
      </c>
      <c r="Y300" s="24" t="s">
        <v>29</v>
      </c>
      <c r="Z300" s="24" t="s">
        <v>29</v>
      </c>
      <c r="AA300" s="24" t="s">
        <v>29</v>
      </c>
      <c r="AB300" s="24" t="s">
        <v>29</v>
      </c>
      <c r="AC300" s="24" t="s">
        <v>29</v>
      </c>
      <c r="AD300" s="24" t="s">
        <v>29</v>
      </c>
      <c r="AE300" s="24" t="s">
        <v>29</v>
      </c>
      <c r="AF300" s="24" t="s">
        <v>29</v>
      </c>
      <c r="AG300" s="24" t="s">
        <v>29</v>
      </c>
      <c r="AH300" s="24" t="s">
        <v>29</v>
      </c>
      <c r="AI300" s="24" t="s">
        <v>29</v>
      </c>
      <c r="AJ300" s="24" t="s">
        <v>29</v>
      </c>
      <c r="AK300" s="24" t="s">
        <v>29</v>
      </c>
      <c r="AL300" s="24" t="s">
        <v>29</v>
      </c>
      <c r="AM300" s="24" t="s">
        <v>29</v>
      </c>
      <c r="AN300" s="24" t="s">
        <v>29</v>
      </c>
      <c r="AO300" s="24" t="s">
        <v>29</v>
      </c>
      <c r="AP300" s="24" t="s">
        <v>29</v>
      </c>
      <c r="AQ300" s="24" t="s">
        <v>29</v>
      </c>
      <c r="AR300" s="24" t="s">
        <v>29</v>
      </c>
      <c r="AS300" s="24" t="s">
        <v>29</v>
      </c>
      <c r="AT300" s="24" t="s">
        <v>29</v>
      </c>
      <c r="AU300" s="24" t="s">
        <v>29</v>
      </c>
      <c r="AV300" s="24" t="s">
        <v>29</v>
      </c>
      <c r="AW300" s="24" t="s">
        <v>29</v>
      </c>
      <c r="AX300" s="24" t="s">
        <v>29</v>
      </c>
      <c r="AY300" s="24" t="s">
        <v>29</v>
      </c>
      <c r="AZ300" s="24" t="s">
        <v>29</v>
      </c>
      <c r="BA300" s="24" t="s">
        <v>29</v>
      </c>
      <c r="BB300" s="24" t="s">
        <v>29</v>
      </c>
      <c r="BC300" s="24" t="s">
        <v>29</v>
      </c>
      <c r="BD300" s="24" t="s">
        <v>29</v>
      </c>
      <c r="BE300" s="24" t="s">
        <v>29</v>
      </c>
      <c r="BF300" s="24" t="s">
        <v>29</v>
      </c>
      <c r="BG300" s="24" t="s">
        <v>29</v>
      </c>
      <c r="BH300" s="24" t="s">
        <v>29</v>
      </c>
      <c r="BI300" s="24" t="s">
        <v>29</v>
      </c>
      <c r="BJ300" s="24" t="s">
        <v>29</v>
      </c>
      <c r="BK300" s="24" t="s">
        <v>29</v>
      </c>
      <c r="BL300" s="24" t="s">
        <v>29</v>
      </c>
      <c r="BM300" s="24" t="s">
        <v>29</v>
      </c>
      <c r="BN300" s="24" t="s">
        <v>29</v>
      </c>
      <c r="BO300" s="24" t="s">
        <v>29</v>
      </c>
      <c r="BP300" s="24" t="s">
        <v>29</v>
      </c>
      <c r="BQ300" s="24" t="s">
        <v>29</v>
      </c>
      <c r="BR300" s="24" t="s">
        <v>29</v>
      </c>
      <c r="BS300" s="24" t="s">
        <v>29</v>
      </c>
      <c r="BT300" s="24" t="s">
        <v>29</v>
      </c>
      <c r="BU300" s="24" t="s">
        <v>29</v>
      </c>
      <c r="BV300" s="24" t="s">
        <v>29</v>
      </c>
      <c r="BW300" s="24" t="s">
        <v>29</v>
      </c>
      <c r="BX300" s="24" t="s">
        <v>29</v>
      </c>
      <c r="BY300" s="24" t="s">
        <v>29</v>
      </c>
      <c r="BZ300" s="24" t="s">
        <v>29</v>
      </c>
      <c r="CA300" s="24" t="s">
        <v>29</v>
      </c>
      <c r="CB300" s="24" t="s">
        <v>29</v>
      </c>
    </row>
    <row r="301" spans="2:80" s="1" customFormat="1" ht="13.9" customHeight="1">
      <c r="B301" s="57" t="s">
        <v>29</v>
      </c>
      <c r="C301" s="57" t="s">
        <v>29</v>
      </c>
      <c r="D301" s="57" t="s">
        <v>29</v>
      </c>
      <c r="E301" s="61"/>
    </row>
    <row r="302" spans="2:80" s="1" customFormat="1" ht="13.9" customHeight="1">
      <c r="B302" s="57" t="s">
        <v>29</v>
      </c>
      <c r="C302" s="57" t="s">
        <v>29</v>
      </c>
      <c r="D302" s="57" t="s">
        <v>29</v>
      </c>
      <c r="E302" s="61"/>
    </row>
    <row r="303" spans="2:80" s="1" customFormat="1" ht="13.9" customHeight="1">
      <c r="B303" s="57" t="s">
        <v>29</v>
      </c>
      <c r="C303" s="57" t="s">
        <v>29</v>
      </c>
      <c r="D303" s="57" t="s">
        <v>29</v>
      </c>
      <c r="E303" s="61"/>
    </row>
    <row r="304" spans="2:80" s="1" customFormat="1" ht="13.9" customHeight="1">
      <c r="B304" s="57" t="s">
        <v>29</v>
      </c>
      <c r="C304" s="57" t="s">
        <v>29</v>
      </c>
      <c r="D304" s="57" t="s">
        <v>29</v>
      </c>
      <c r="E304" s="61"/>
    </row>
    <row r="305" spans="2:5" s="1" customFormat="1" ht="13.9" customHeight="1">
      <c r="B305" s="57" t="s">
        <v>29</v>
      </c>
      <c r="C305" s="57" t="s">
        <v>29</v>
      </c>
      <c r="D305" s="57" t="s">
        <v>29</v>
      </c>
      <c r="E305" s="61"/>
    </row>
    <row r="306" spans="2:5" s="1" customFormat="1" ht="13.9" customHeight="1">
      <c r="B306" s="57" t="s">
        <v>29</v>
      </c>
      <c r="C306" s="57" t="s">
        <v>29</v>
      </c>
      <c r="D306" s="57" t="s">
        <v>29</v>
      </c>
      <c r="E306" s="61"/>
    </row>
    <row r="307" spans="2:5" s="1" customFormat="1" ht="13.9" customHeight="1">
      <c r="B307" s="57" t="s">
        <v>29</v>
      </c>
      <c r="C307" s="57" t="s">
        <v>29</v>
      </c>
      <c r="D307" s="57" t="s">
        <v>29</v>
      </c>
      <c r="E307" s="61"/>
    </row>
    <row r="308" spans="2:5" s="1" customFormat="1" ht="13.9" customHeight="1">
      <c r="B308" s="57" t="s">
        <v>29</v>
      </c>
      <c r="C308" s="57" t="s">
        <v>29</v>
      </c>
      <c r="D308" s="57" t="s">
        <v>29</v>
      </c>
      <c r="E308" s="61"/>
    </row>
    <row r="309" spans="2:5" s="1" customFormat="1" ht="13.9" customHeight="1">
      <c r="B309" s="57" t="s">
        <v>29</v>
      </c>
      <c r="C309" s="57" t="s">
        <v>29</v>
      </c>
      <c r="D309" s="57" t="s">
        <v>29</v>
      </c>
      <c r="E309" s="61"/>
    </row>
    <row r="310" spans="2:5" s="1" customFormat="1" ht="13.9" customHeight="1">
      <c r="B310" s="57" t="s">
        <v>29</v>
      </c>
      <c r="C310" s="57" t="s">
        <v>29</v>
      </c>
      <c r="D310" s="57" t="s">
        <v>29</v>
      </c>
      <c r="E310" s="61"/>
    </row>
    <row r="311" spans="2:5" s="1" customFormat="1" ht="13.9" customHeight="1">
      <c r="B311" s="57" t="s">
        <v>29</v>
      </c>
      <c r="C311" s="57" t="s">
        <v>29</v>
      </c>
      <c r="D311" s="57" t="s">
        <v>29</v>
      </c>
      <c r="E311" s="61"/>
    </row>
    <row r="312" spans="2:5" s="1" customFormat="1" ht="13.9" customHeight="1">
      <c r="B312" s="57" t="s">
        <v>29</v>
      </c>
      <c r="C312" s="57" t="s">
        <v>29</v>
      </c>
      <c r="D312" s="57" t="s">
        <v>29</v>
      </c>
      <c r="E312" s="61"/>
    </row>
    <row r="313" spans="2:5" s="1" customFormat="1" ht="13.9" customHeight="1">
      <c r="B313" s="57" t="s">
        <v>29</v>
      </c>
      <c r="C313" s="57" t="s">
        <v>29</v>
      </c>
      <c r="D313" s="57" t="s">
        <v>29</v>
      </c>
      <c r="E313" s="61"/>
    </row>
    <row r="314" spans="2:5" s="1" customFormat="1" ht="13.9" customHeight="1">
      <c r="B314" s="57" t="s">
        <v>29</v>
      </c>
      <c r="C314" s="57" t="s">
        <v>29</v>
      </c>
      <c r="D314" s="57" t="s">
        <v>29</v>
      </c>
      <c r="E314" s="61"/>
    </row>
    <row r="315" spans="2:5" s="1" customFormat="1" ht="13.9" customHeight="1">
      <c r="B315" s="57" t="s">
        <v>29</v>
      </c>
      <c r="C315" s="57" t="s">
        <v>29</v>
      </c>
      <c r="D315" s="57" t="s">
        <v>29</v>
      </c>
      <c r="E315" s="61"/>
    </row>
    <row r="316" spans="2:5" s="1" customFormat="1" ht="13.9" customHeight="1">
      <c r="B316" s="57" t="s">
        <v>29</v>
      </c>
      <c r="C316" s="57" t="s">
        <v>29</v>
      </c>
      <c r="D316" s="57" t="s">
        <v>29</v>
      </c>
      <c r="E316" s="61"/>
    </row>
    <row r="317" spans="2:5" s="1" customFormat="1" ht="13.9" customHeight="1">
      <c r="B317" s="57" t="s">
        <v>29</v>
      </c>
      <c r="C317" s="57" t="s">
        <v>29</v>
      </c>
      <c r="D317" s="57" t="s">
        <v>29</v>
      </c>
      <c r="E317" s="61"/>
    </row>
    <row r="318" spans="2:5" s="1" customFormat="1" ht="13.9" customHeight="1">
      <c r="B318" s="57" t="s">
        <v>29</v>
      </c>
      <c r="C318" s="57" t="s">
        <v>29</v>
      </c>
      <c r="D318" s="57" t="s">
        <v>29</v>
      </c>
      <c r="E318" s="61"/>
    </row>
    <row r="319" spans="2:5" s="1" customFormat="1" ht="13.9" customHeight="1">
      <c r="B319" s="57" t="s">
        <v>29</v>
      </c>
      <c r="C319" s="57" t="s">
        <v>29</v>
      </c>
      <c r="D319" s="57" t="s">
        <v>29</v>
      </c>
      <c r="E319" s="61"/>
    </row>
    <row r="320" spans="2:5" s="1" customFormat="1" ht="13.9" customHeight="1">
      <c r="B320" s="57" t="s">
        <v>29</v>
      </c>
      <c r="C320" s="57" t="s">
        <v>29</v>
      </c>
      <c r="D320" s="57" t="s">
        <v>29</v>
      </c>
      <c r="E320" s="61"/>
    </row>
    <row r="321" spans="2:5" s="1" customFormat="1" ht="13.9" customHeight="1">
      <c r="B321" s="57" t="s">
        <v>29</v>
      </c>
      <c r="C321" s="57" t="s">
        <v>29</v>
      </c>
      <c r="D321" s="57" t="s">
        <v>29</v>
      </c>
      <c r="E321" s="61"/>
    </row>
    <row r="322" spans="2:5" s="1" customFormat="1" ht="13.9" customHeight="1">
      <c r="B322" s="57" t="s">
        <v>29</v>
      </c>
      <c r="C322" s="57" t="s">
        <v>29</v>
      </c>
      <c r="D322" s="57" t="s">
        <v>29</v>
      </c>
      <c r="E322" s="61"/>
    </row>
    <row r="323" spans="2:5" s="1" customFormat="1" ht="13.9" customHeight="1">
      <c r="B323" s="57" t="s">
        <v>29</v>
      </c>
      <c r="C323" s="57" t="s">
        <v>29</v>
      </c>
      <c r="D323" s="57" t="s">
        <v>29</v>
      </c>
      <c r="E323" s="61"/>
    </row>
    <row r="324" spans="2:5" s="1" customFormat="1" ht="13.9" customHeight="1">
      <c r="B324" s="57" t="s">
        <v>29</v>
      </c>
      <c r="C324" s="57" t="s">
        <v>29</v>
      </c>
      <c r="D324" s="57" t="s">
        <v>29</v>
      </c>
      <c r="E324" s="61"/>
    </row>
    <row r="325" spans="2:5" s="1" customFormat="1" ht="13.9" customHeight="1">
      <c r="B325" s="57" t="s">
        <v>29</v>
      </c>
      <c r="C325" s="57" t="s">
        <v>29</v>
      </c>
      <c r="D325" s="57" t="s">
        <v>29</v>
      </c>
      <c r="E325" s="61"/>
    </row>
    <row r="326" spans="2:5" s="1" customFormat="1" ht="13.9" customHeight="1">
      <c r="B326" s="57" t="s">
        <v>29</v>
      </c>
      <c r="C326" s="57" t="s">
        <v>29</v>
      </c>
      <c r="D326" s="57" t="s">
        <v>29</v>
      </c>
      <c r="E326" s="61"/>
    </row>
    <row r="327" spans="2:5" s="1" customFormat="1" ht="13.9" customHeight="1">
      <c r="B327" s="57" t="s">
        <v>29</v>
      </c>
      <c r="C327" s="57" t="s">
        <v>29</v>
      </c>
      <c r="D327" s="57" t="s">
        <v>29</v>
      </c>
      <c r="E327" s="61"/>
    </row>
    <row r="328" spans="2:5" s="1" customFormat="1" ht="13.9" customHeight="1">
      <c r="B328" s="57" t="s">
        <v>29</v>
      </c>
      <c r="C328" s="57" t="s">
        <v>29</v>
      </c>
      <c r="D328" s="57" t="s">
        <v>29</v>
      </c>
      <c r="E328" s="61"/>
    </row>
    <row r="329" spans="2:5" s="1" customFormat="1" ht="13.9" customHeight="1">
      <c r="B329" s="57" t="s">
        <v>29</v>
      </c>
      <c r="C329" s="57" t="s">
        <v>29</v>
      </c>
      <c r="D329" s="57" t="s">
        <v>29</v>
      </c>
      <c r="E329" s="61"/>
    </row>
    <row r="330" spans="2:5" s="1" customFormat="1" ht="13.9" customHeight="1">
      <c r="B330" s="57" t="s">
        <v>29</v>
      </c>
      <c r="C330" s="57" t="s">
        <v>29</v>
      </c>
      <c r="D330" s="57" t="s">
        <v>29</v>
      </c>
      <c r="E330" s="61"/>
    </row>
    <row r="331" spans="2:5" s="1" customFormat="1" ht="13.9" customHeight="1">
      <c r="B331" s="57" t="s">
        <v>29</v>
      </c>
      <c r="C331" s="57" t="s">
        <v>29</v>
      </c>
      <c r="D331" s="57" t="s">
        <v>29</v>
      </c>
      <c r="E331" s="61"/>
    </row>
    <row r="332" spans="2:5" s="1" customFormat="1" ht="13.9" customHeight="1">
      <c r="B332" s="57" t="s">
        <v>29</v>
      </c>
      <c r="C332" s="57" t="s">
        <v>29</v>
      </c>
      <c r="D332" s="57" t="s">
        <v>29</v>
      </c>
      <c r="E332" s="61"/>
    </row>
    <row r="333" spans="2:5" s="1" customFormat="1" ht="13.9" customHeight="1">
      <c r="B333" s="57" t="s">
        <v>29</v>
      </c>
      <c r="C333" s="57" t="s">
        <v>29</v>
      </c>
      <c r="D333" s="57" t="s">
        <v>29</v>
      </c>
      <c r="E333" s="61"/>
    </row>
    <row r="334" spans="2:5" s="1" customFormat="1" ht="13.9" customHeight="1">
      <c r="B334" s="57" t="s">
        <v>29</v>
      </c>
      <c r="C334" s="57" t="s">
        <v>29</v>
      </c>
      <c r="D334" s="57" t="s">
        <v>29</v>
      </c>
      <c r="E334" s="61"/>
    </row>
    <row r="335" spans="2:5" s="1" customFormat="1" ht="13.9" customHeight="1">
      <c r="B335" s="57" t="s">
        <v>29</v>
      </c>
      <c r="C335" s="57" t="s">
        <v>29</v>
      </c>
      <c r="D335" s="57" t="s">
        <v>29</v>
      </c>
      <c r="E335" s="61"/>
    </row>
    <row r="336" spans="2:5" s="1" customFormat="1" ht="13.9" customHeight="1">
      <c r="B336" s="57" t="s">
        <v>29</v>
      </c>
      <c r="C336" s="57" t="s">
        <v>29</v>
      </c>
      <c r="D336" s="57" t="s">
        <v>29</v>
      </c>
      <c r="E336" s="61"/>
    </row>
    <row r="337" spans="2:5" s="1" customFormat="1" ht="13.9" customHeight="1">
      <c r="B337" s="57" t="s">
        <v>29</v>
      </c>
      <c r="C337" s="57" t="s">
        <v>29</v>
      </c>
      <c r="D337" s="57" t="s">
        <v>29</v>
      </c>
      <c r="E337" s="61"/>
    </row>
    <row r="338" spans="2:5" s="1" customFormat="1" ht="13.9" customHeight="1">
      <c r="B338" s="57" t="s">
        <v>29</v>
      </c>
      <c r="C338" s="57" t="s">
        <v>29</v>
      </c>
      <c r="D338" s="57" t="s">
        <v>29</v>
      </c>
      <c r="E338" s="61"/>
    </row>
    <row r="339" spans="2:5" s="1" customFormat="1" ht="13.9" customHeight="1">
      <c r="B339" s="57" t="s">
        <v>29</v>
      </c>
      <c r="C339" s="57" t="s">
        <v>29</v>
      </c>
      <c r="D339" s="57" t="s">
        <v>29</v>
      </c>
      <c r="E339" s="61"/>
    </row>
    <row r="340" spans="2:5" s="1" customFormat="1" ht="13.9" customHeight="1">
      <c r="B340" s="57" t="s">
        <v>29</v>
      </c>
      <c r="C340" s="57" t="s">
        <v>29</v>
      </c>
      <c r="D340" s="57" t="s">
        <v>29</v>
      </c>
      <c r="E340" s="61"/>
    </row>
    <row r="341" spans="2:5" s="1" customFormat="1" ht="13.9" customHeight="1">
      <c r="B341" s="57" t="s">
        <v>29</v>
      </c>
      <c r="C341" s="57" t="s">
        <v>29</v>
      </c>
      <c r="D341" s="57" t="s">
        <v>29</v>
      </c>
      <c r="E341" s="61"/>
    </row>
    <row r="342" spans="2:5" s="1" customFormat="1" ht="13.9" customHeight="1">
      <c r="B342" s="57" t="s">
        <v>29</v>
      </c>
      <c r="C342" s="57" t="s">
        <v>29</v>
      </c>
      <c r="D342" s="57" t="s">
        <v>29</v>
      </c>
      <c r="E342" s="61"/>
    </row>
    <row r="343" spans="2:5" s="1" customFormat="1" ht="13.9" customHeight="1">
      <c r="B343" s="57" t="s">
        <v>29</v>
      </c>
      <c r="C343" s="57" t="s">
        <v>29</v>
      </c>
      <c r="D343" s="57" t="s">
        <v>29</v>
      </c>
      <c r="E343" s="61"/>
    </row>
    <row r="344" spans="2:5" s="1" customFormat="1" ht="13.9" customHeight="1">
      <c r="B344" s="57" t="s">
        <v>29</v>
      </c>
      <c r="C344" s="57" t="s">
        <v>29</v>
      </c>
      <c r="D344" s="57" t="s">
        <v>29</v>
      </c>
      <c r="E344" s="61"/>
    </row>
    <row r="345" spans="2:5" s="1" customFormat="1" ht="13.9" customHeight="1">
      <c r="B345" s="57" t="s">
        <v>29</v>
      </c>
      <c r="C345" s="57" t="s">
        <v>29</v>
      </c>
      <c r="D345" s="57" t="s">
        <v>29</v>
      </c>
      <c r="E345" s="61"/>
    </row>
    <row r="346" spans="2:5" s="1" customFormat="1" ht="13.9" customHeight="1">
      <c r="B346" s="57" t="s">
        <v>29</v>
      </c>
      <c r="C346" s="57" t="s">
        <v>29</v>
      </c>
      <c r="D346" s="57" t="s">
        <v>29</v>
      </c>
      <c r="E346" s="61"/>
    </row>
    <row r="347" spans="2:5" s="1" customFormat="1" ht="13.9" customHeight="1">
      <c r="B347" s="57" t="s">
        <v>29</v>
      </c>
      <c r="C347" s="57" t="s">
        <v>29</v>
      </c>
      <c r="D347" s="57" t="s">
        <v>29</v>
      </c>
      <c r="E347" s="61"/>
    </row>
    <row r="348" spans="2:5" s="1" customFormat="1" ht="13.9" customHeight="1">
      <c r="B348" s="57" t="s">
        <v>29</v>
      </c>
      <c r="C348" s="57" t="s">
        <v>29</v>
      </c>
      <c r="D348" s="57" t="s">
        <v>29</v>
      </c>
      <c r="E348" s="61"/>
    </row>
    <row r="349" spans="2:5" s="1" customFormat="1" ht="13.9" customHeight="1">
      <c r="B349" s="57" t="s">
        <v>29</v>
      </c>
      <c r="C349" s="57" t="s">
        <v>29</v>
      </c>
      <c r="D349" s="57" t="s">
        <v>29</v>
      </c>
      <c r="E349" s="61"/>
    </row>
    <row r="350" spans="2:5" s="1" customFormat="1" ht="13.9" customHeight="1">
      <c r="B350" s="57" t="s">
        <v>29</v>
      </c>
      <c r="C350" s="57" t="s">
        <v>29</v>
      </c>
      <c r="D350" s="57" t="s">
        <v>29</v>
      </c>
      <c r="E350" s="61"/>
    </row>
    <row r="351" spans="2:5" s="1" customFormat="1" ht="13.9" customHeight="1">
      <c r="B351" s="57" t="s">
        <v>29</v>
      </c>
      <c r="C351" s="57" t="s">
        <v>29</v>
      </c>
      <c r="D351" s="57" t="s">
        <v>29</v>
      </c>
      <c r="E351" s="61"/>
    </row>
    <row r="352" spans="2:5" s="1" customFormat="1" ht="13.9" customHeight="1">
      <c r="B352" s="57" t="s">
        <v>29</v>
      </c>
      <c r="C352" s="57" t="s">
        <v>29</v>
      </c>
      <c r="D352" s="57" t="s">
        <v>29</v>
      </c>
      <c r="E352" s="61"/>
    </row>
    <row r="353" spans="2:5" s="1" customFormat="1" ht="13.9" customHeight="1">
      <c r="B353" s="57" t="s">
        <v>29</v>
      </c>
      <c r="C353" s="57" t="s">
        <v>29</v>
      </c>
      <c r="D353" s="57" t="s">
        <v>29</v>
      </c>
      <c r="E353" s="61"/>
    </row>
    <row r="354" spans="2:5" s="1" customFormat="1" ht="13.9" customHeight="1">
      <c r="B354" s="57" t="s">
        <v>29</v>
      </c>
      <c r="C354" s="57" t="s">
        <v>29</v>
      </c>
      <c r="D354" s="57" t="s">
        <v>29</v>
      </c>
      <c r="E354" s="61"/>
    </row>
    <row r="355" spans="2:5" s="1" customFormat="1" ht="13.9" customHeight="1">
      <c r="B355" s="57" t="s">
        <v>29</v>
      </c>
      <c r="C355" s="57" t="s">
        <v>29</v>
      </c>
      <c r="D355" s="57" t="s">
        <v>29</v>
      </c>
      <c r="E355" s="61"/>
    </row>
    <row r="356" spans="2:5" s="1" customFormat="1" ht="13.9" customHeight="1">
      <c r="B356" s="57" t="s">
        <v>29</v>
      </c>
      <c r="C356" s="57" t="s">
        <v>29</v>
      </c>
      <c r="D356" s="57" t="s">
        <v>29</v>
      </c>
      <c r="E356" s="61"/>
    </row>
    <row r="357" spans="2:5" s="1" customFormat="1" ht="13.9" customHeight="1">
      <c r="B357" s="57" t="s">
        <v>29</v>
      </c>
      <c r="C357" s="57" t="s">
        <v>29</v>
      </c>
      <c r="D357" s="57" t="s">
        <v>29</v>
      </c>
      <c r="E357" s="61"/>
    </row>
    <row r="358" spans="2:5" s="1" customFormat="1" ht="13.9" customHeight="1">
      <c r="B358" s="57" t="s">
        <v>29</v>
      </c>
      <c r="C358" s="57" t="s">
        <v>29</v>
      </c>
      <c r="D358" s="57" t="s">
        <v>29</v>
      </c>
      <c r="E358" s="61"/>
    </row>
    <row r="359" spans="2:5" s="1" customFormat="1" ht="13.9" customHeight="1">
      <c r="B359" s="57" t="s">
        <v>29</v>
      </c>
      <c r="C359" s="57" t="s">
        <v>29</v>
      </c>
      <c r="D359" s="57" t="s">
        <v>29</v>
      </c>
      <c r="E359" s="61"/>
    </row>
    <row r="360" spans="2:5" s="1" customFormat="1" ht="13.9" customHeight="1">
      <c r="B360" s="57" t="s">
        <v>29</v>
      </c>
      <c r="C360" s="57" t="s">
        <v>29</v>
      </c>
      <c r="D360" s="57" t="s">
        <v>29</v>
      </c>
      <c r="E360" s="61"/>
    </row>
    <row r="361" spans="2:5" s="1" customFormat="1" ht="13.9" customHeight="1">
      <c r="B361" s="57" t="s">
        <v>29</v>
      </c>
      <c r="C361" s="57" t="s">
        <v>29</v>
      </c>
      <c r="D361" s="57" t="s">
        <v>29</v>
      </c>
      <c r="E361" s="61"/>
    </row>
    <row r="362" spans="2:5" s="1" customFormat="1" ht="13.9" customHeight="1">
      <c r="B362" s="57" t="s">
        <v>29</v>
      </c>
      <c r="C362" s="57" t="s">
        <v>29</v>
      </c>
      <c r="D362" s="57" t="s">
        <v>29</v>
      </c>
      <c r="E362" s="61"/>
    </row>
    <row r="363" spans="2:5" s="1" customFormat="1" ht="13.9" customHeight="1">
      <c r="B363" s="57" t="s">
        <v>29</v>
      </c>
      <c r="C363" s="57" t="s">
        <v>29</v>
      </c>
      <c r="D363" s="57" t="s">
        <v>29</v>
      </c>
      <c r="E363" s="61"/>
    </row>
    <row r="364" spans="2:5" s="1" customFormat="1" ht="13.9" customHeight="1">
      <c r="B364" s="57" t="s">
        <v>29</v>
      </c>
      <c r="C364" s="57" t="s">
        <v>29</v>
      </c>
      <c r="D364" s="57" t="s">
        <v>29</v>
      </c>
      <c r="E364" s="61"/>
    </row>
    <row r="365" spans="2:5" s="1" customFormat="1" ht="13.9" customHeight="1">
      <c r="B365" s="57" t="s">
        <v>29</v>
      </c>
      <c r="C365" s="57" t="s">
        <v>29</v>
      </c>
      <c r="D365" s="57" t="s">
        <v>29</v>
      </c>
      <c r="E365" s="61"/>
    </row>
    <row r="366" spans="2:5" s="1" customFormat="1" ht="13.9" customHeight="1">
      <c r="B366" s="57" t="s">
        <v>29</v>
      </c>
      <c r="C366" s="57" t="s">
        <v>29</v>
      </c>
      <c r="D366" s="57" t="s">
        <v>29</v>
      </c>
      <c r="E366" s="61"/>
    </row>
    <row r="367" spans="2:5" s="1" customFormat="1" ht="13.9" customHeight="1">
      <c r="B367" s="57" t="s">
        <v>29</v>
      </c>
      <c r="C367" s="57" t="s">
        <v>29</v>
      </c>
      <c r="D367" s="57" t="s">
        <v>29</v>
      </c>
      <c r="E367" s="61"/>
    </row>
    <row r="368" spans="2:5" s="1" customFormat="1" ht="13.9" customHeight="1">
      <c r="B368" s="57" t="s">
        <v>29</v>
      </c>
      <c r="C368" s="57" t="s">
        <v>29</v>
      </c>
      <c r="D368" s="57" t="s">
        <v>29</v>
      </c>
      <c r="E368" s="61"/>
    </row>
    <row r="369" spans="2:5" s="1" customFormat="1" ht="13.9" customHeight="1">
      <c r="B369" s="57" t="s">
        <v>29</v>
      </c>
      <c r="C369" s="57" t="s">
        <v>29</v>
      </c>
      <c r="D369" s="57" t="s">
        <v>29</v>
      </c>
      <c r="E369" s="61"/>
    </row>
    <row r="370" spans="2:5" s="1" customFormat="1" ht="13.9" customHeight="1">
      <c r="B370" s="57" t="s">
        <v>29</v>
      </c>
      <c r="C370" s="57" t="s">
        <v>29</v>
      </c>
      <c r="D370" s="57" t="s">
        <v>29</v>
      </c>
      <c r="E370" s="61"/>
    </row>
    <row r="371" spans="2:5" s="1" customFormat="1" ht="13.9" customHeight="1">
      <c r="B371" s="57" t="s">
        <v>29</v>
      </c>
      <c r="C371" s="57" t="s">
        <v>29</v>
      </c>
      <c r="D371" s="57" t="s">
        <v>29</v>
      </c>
      <c r="E371" s="61"/>
    </row>
    <row r="372" spans="2:5" s="1" customFormat="1" ht="13.9" customHeight="1">
      <c r="B372" s="57" t="s">
        <v>29</v>
      </c>
      <c r="C372" s="57" t="s">
        <v>29</v>
      </c>
      <c r="D372" s="57" t="s">
        <v>29</v>
      </c>
      <c r="E372" s="61"/>
    </row>
    <row r="373" spans="2:5" s="1" customFormat="1" ht="13.9" customHeight="1">
      <c r="B373" s="57" t="s">
        <v>29</v>
      </c>
      <c r="C373" s="57" t="s">
        <v>29</v>
      </c>
      <c r="D373" s="57" t="s">
        <v>29</v>
      </c>
      <c r="E373" s="61"/>
    </row>
    <row r="374" spans="2:5" s="1" customFormat="1" ht="13.9" customHeight="1">
      <c r="B374" s="57" t="s">
        <v>29</v>
      </c>
      <c r="C374" s="57" t="s">
        <v>29</v>
      </c>
      <c r="D374" s="57" t="s">
        <v>29</v>
      </c>
      <c r="E374" s="61"/>
    </row>
    <row r="375" spans="2:5" s="1" customFormat="1" ht="13.9" customHeight="1">
      <c r="B375" s="57" t="s">
        <v>29</v>
      </c>
      <c r="C375" s="57" t="s">
        <v>29</v>
      </c>
      <c r="D375" s="57" t="s">
        <v>29</v>
      </c>
      <c r="E375" s="61"/>
    </row>
    <row r="376" spans="2:5" s="1" customFormat="1" ht="13.9" customHeight="1">
      <c r="B376" s="57" t="s">
        <v>29</v>
      </c>
      <c r="C376" s="57" t="s">
        <v>29</v>
      </c>
      <c r="D376" s="57" t="s">
        <v>29</v>
      </c>
      <c r="E376" s="61"/>
    </row>
    <row r="377" spans="2:5" s="1" customFormat="1" ht="13.9" customHeight="1">
      <c r="B377" s="57" t="s">
        <v>29</v>
      </c>
      <c r="C377" s="57" t="s">
        <v>29</v>
      </c>
      <c r="D377" s="57" t="s">
        <v>29</v>
      </c>
      <c r="E377" s="61"/>
    </row>
    <row r="378" spans="2:5" s="1" customFormat="1" ht="13.9" customHeight="1">
      <c r="B378" s="57" t="s">
        <v>29</v>
      </c>
      <c r="C378" s="57" t="s">
        <v>29</v>
      </c>
      <c r="D378" s="57" t="s">
        <v>29</v>
      </c>
      <c r="E378" s="61"/>
    </row>
    <row r="379" spans="2:5" s="1" customFormat="1" ht="13.9" customHeight="1">
      <c r="B379" s="57" t="s">
        <v>29</v>
      </c>
      <c r="C379" s="57" t="s">
        <v>29</v>
      </c>
      <c r="D379" s="57" t="s">
        <v>29</v>
      </c>
      <c r="E379" s="61"/>
    </row>
    <row r="380" spans="2:5" s="1" customFormat="1" ht="13.9" customHeight="1">
      <c r="B380" s="57" t="s">
        <v>29</v>
      </c>
      <c r="C380" s="57" t="s">
        <v>29</v>
      </c>
      <c r="D380" s="57" t="s">
        <v>29</v>
      </c>
      <c r="E380" s="61"/>
    </row>
    <row r="381" spans="2:5" s="1" customFormat="1" ht="13.9" customHeight="1">
      <c r="B381" s="57" t="s">
        <v>29</v>
      </c>
      <c r="C381" s="57" t="s">
        <v>29</v>
      </c>
      <c r="D381" s="57" t="s">
        <v>29</v>
      </c>
      <c r="E381" s="61"/>
    </row>
    <row r="382" spans="2:5" s="1" customFormat="1" ht="13.9" customHeight="1">
      <c r="B382" s="57" t="s">
        <v>29</v>
      </c>
      <c r="C382" s="57" t="s">
        <v>29</v>
      </c>
      <c r="D382" s="57" t="s">
        <v>29</v>
      </c>
      <c r="E382" s="61"/>
    </row>
    <row r="383" spans="2:5" s="1" customFormat="1" ht="13.9" customHeight="1">
      <c r="B383" s="57" t="s">
        <v>29</v>
      </c>
      <c r="C383" s="57" t="s">
        <v>29</v>
      </c>
      <c r="D383" s="57" t="s">
        <v>29</v>
      </c>
      <c r="E383" s="61"/>
    </row>
    <row r="384" spans="2:5" s="1" customFormat="1" ht="13.9" customHeight="1">
      <c r="B384" s="57" t="s">
        <v>29</v>
      </c>
      <c r="C384" s="57" t="s">
        <v>29</v>
      </c>
      <c r="D384" s="57" t="s">
        <v>29</v>
      </c>
      <c r="E384" s="61"/>
    </row>
    <row r="385" spans="2:5" s="1" customFormat="1" ht="13.9" customHeight="1">
      <c r="B385" s="57" t="s">
        <v>29</v>
      </c>
      <c r="C385" s="57" t="s">
        <v>29</v>
      </c>
      <c r="D385" s="57" t="s">
        <v>29</v>
      </c>
      <c r="E385" s="61"/>
    </row>
    <row r="386" spans="2:5" s="1" customFormat="1" ht="13.9" customHeight="1">
      <c r="B386" s="57" t="s">
        <v>29</v>
      </c>
      <c r="C386" s="57" t="s">
        <v>29</v>
      </c>
      <c r="D386" s="57" t="s">
        <v>29</v>
      </c>
      <c r="E386" s="61"/>
    </row>
    <row r="387" spans="2:5" s="1" customFormat="1" ht="13.9" customHeight="1">
      <c r="B387" s="57" t="s">
        <v>29</v>
      </c>
      <c r="C387" s="57" t="s">
        <v>29</v>
      </c>
      <c r="D387" s="57" t="s">
        <v>29</v>
      </c>
      <c r="E387" s="61"/>
    </row>
    <row r="388" spans="2:5" s="1" customFormat="1" ht="13.9" customHeight="1">
      <c r="B388" s="57" t="s">
        <v>29</v>
      </c>
      <c r="C388" s="57" t="s">
        <v>29</v>
      </c>
      <c r="D388" s="57" t="s">
        <v>29</v>
      </c>
      <c r="E388" s="61"/>
    </row>
    <row r="389" spans="2:5" s="1" customFormat="1" ht="13.9" customHeight="1">
      <c r="B389" s="57" t="s">
        <v>29</v>
      </c>
      <c r="C389" s="57" t="s">
        <v>29</v>
      </c>
      <c r="D389" s="57" t="s">
        <v>29</v>
      </c>
      <c r="E389" s="61"/>
    </row>
    <row r="390" spans="2:5" s="1" customFormat="1" ht="13.9" customHeight="1">
      <c r="B390" s="57" t="s">
        <v>29</v>
      </c>
      <c r="C390" s="57" t="s">
        <v>29</v>
      </c>
      <c r="D390" s="57" t="s">
        <v>29</v>
      </c>
      <c r="E390" s="61"/>
    </row>
    <row r="391" spans="2:5" s="1" customFormat="1" ht="13.9" customHeight="1">
      <c r="B391" s="57" t="s">
        <v>29</v>
      </c>
      <c r="C391" s="57" t="s">
        <v>29</v>
      </c>
      <c r="D391" s="57" t="s">
        <v>29</v>
      </c>
      <c r="E391" s="61"/>
    </row>
    <row r="392" spans="2:5" s="1" customFormat="1" ht="13.9" customHeight="1">
      <c r="B392" s="57" t="s">
        <v>29</v>
      </c>
      <c r="C392" s="57" t="s">
        <v>29</v>
      </c>
      <c r="D392" s="57" t="s">
        <v>29</v>
      </c>
      <c r="E392" s="61"/>
    </row>
    <row r="393" spans="2:5" s="1" customFormat="1" ht="13.9" customHeight="1">
      <c r="B393" s="57" t="s">
        <v>29</v>
      </c>
      <c r="C393" s="57" t="s">
        <v>29</v>
      </c>
      <c r="D393" s="57" t="s">
        <v>29</v>
      </c>
      <c r="E393" s="61"/>
    </row>
    <row r="394" spans="2:5" s="1" customFormat="1" ht="13.9" customHeight="1">
      <c r="B394" s="57" t="s">
        <v>29</v>
      </c>
      <c r="C394" s="57" t="s">
        <v>29</v>
      </c>
      <c r="D394" s="57" t="s">
        <v>29</v>
      </c>
      <c r="E394" s="61"/>
    </row>
    <row r="395" spans="2:5" s="1" customFormat="1" ht="13.9" customHeight="1">
      <c r="B395" s="57" t="s">
        <v>29</v>
      </c>
      <c r="C395" s="57" t="s">
        <v>29</v>
      </c>
      <c r="D395" s="57" t="s">
        <v>29</v>
      </c>
      <c r="E395" s="61"/>
    </row>
    <row r="396" spans="2:5" s="1" customFormat="1" ht="13.9" customHeight="1">
      <c r="B396" s="57" t="s">
        <v>29</v>
      </c>
      <c r="C396" s="57" t="s">
        <v>29</v>
      </c>
      <c r="D396" s="57" t="s">
        <v>29</v>
      </c>
      <c r="E396" s="61"/>
    </row>
    <row r="397" spans="2:5" s="1" customFormat="1" ht="13.9" customHeight="1">
      <c r="B397" s="57" t="s">
        <v>29</v>
      </c>
      <c r="C397" s="57" t="s">
        <v>29</v>
      </c>
      <c r="D397" s="57" t="s">
        <v>29</v>
      </c>
      <c r="E397" s="61"/>
    </row>
    <row r="398" spans="2:5" s="1" customFormat="1" ht="13.9" customHeight="1">
      <c r="B398" s="57" t="s">
        <v>29</v>
      </c>
      <c r="C398" s="57" t="s">
        <v>29</v>
      </c>
      <c r="D398" s="57" t="s">
        <v>29</v>
      </c>
      <c r="E398" s="61"/>
    </row>
    <row r="399" spans="2:5" s="1" customFormat="1" ht="13.9" customHeight="1">
      <c r="B399" s="57" t="s">
        <v>29</v>
      </c>
      <c r="C399" s="57" t="s">
        <v>29</v>
      </c>
      <c r="D399" s="57" t="s">
        <v>29</v>
      </c>
      <c r="E399" s="61"/>
    </row>
    <row r="400" spans="2:5" s="1" customFormat="1" ht="13.9" customHeight="1">
      <c r="B400" s="57" t="s">
        <v>29</v>
      </c>
      <c r="C400" s="57" t="s">
        <v>29</v>
      </c>
      <c r="D400" s="57" t="s">
        <v>29</v>
      </c>
      <c r="E400" s="61"/>
    </row>
    <row r="401" spans="2:5" s="1" customFormat="1" ht="13.9" customHeight="1">
      <c r="B401" s="57" t="s">
        <v>29</v>
      </c>
      <c r="C401" s="57" t="s">
        <v>29</v>
      </c>
      <c r="D401" s="57" t="s">
        <v>29</v>
      </c>
      <c r="E401" s="61"/>
    </row>
    <row r="402" spans="2:5" s="1" customFormat="1" ht="13.9" customHeight="1">
      <c r="B402" s="57" t="s">
        <v>29</v>
      </c>
      <c r="C402" s="57" t="s">
        <v>29</v>
      </c>
      <c r="D402" s="57" t="s">
        <v>29</v>
      </c>
      <c r="E402" s="61"/>
    </row>
    <row r="403" spans="2:5" s="1" customFormat="1" ht="13.9" customHeight="1">
      <c r="B403" s="57" t="s">
        <v>29</v>
      </c>
      <c r="C403" s="57" t="s">
        <v>29</v>
      </c>
      <c r="D403" s="57" t="s">
        <v>29</v>
      </c>
      <c r="E403" s="61"/>
    </row>
    <row r="404" spans="2:5" s="1" customFormat="1" ht="13.9" customHeight="1">
      <c r="B404" s="57" t="s">
        <v>29</v>
      </c>
      <c r="C404" s="57" t="s">
        <v>29</v>
      </c>
      <c r="D404" s="57" t="s">
        <v>29</v>
      </c>
      <c r="E404" s="61"/>
    </row>
    <row r="405" spans="2:5" s="1" customFormat="1" ht="13.9" customHeight="1">
      <c r="B405" s="57" t="s">
        <v>29</v>
      </c>
      <c r="C405" s="57" t="s">
        <v>29</v>
      </c>
      <c r="D405" s="57" t="s">
        <v>29</v>
      </c>
      <c r="E405" s="61"/>
    </row>
    <row r="406" spans="2:5" s="1" customFormat="1" ht="13.9" customHeight="1">
      <c r="B406" s="57" t="s">
        <v>29</v>
      </c>
      <c r="C406" s="57" t="s">
        <v>29</v>
      </c>
      <c r="D406" s="57" t="s">
        <v>29</v>
      </c>
      <c r="E406" s="61"/>
    </row>
    <row r="407" spans="2:5" s="1" customFormat="1" ht="13.9" customHeight="1">
      <c r="B407" s="57" t="s">
        <v>29</v>
      </c>
      <c r="C407" s="57" t="s">
        <v>29</v>
      </c>
      <c r="D407" s="57" t="s">
        <v>29</v>
      </c>
      <c r="E407" s="61"/>
    </row>
    <row r="408" spans="2:5" s="1" customFormat="1" ht="13.9" customHeight="1">
      <c r="B408" s="57" t="s">
        <v>29</v>
      </c>
      <c r="C408" s="57" t="s">
        <v>29</v>
      </c>
      <c r="D408" s="57" t="s">
        <v>29</v>
      </c>
      <c r="E408" s="61"/>
    </row>
    <row r="409" spans="2:5" s="1" customFormat="1" ht="13.9" customHeight="1">
      <c r="B409" s="57" t="s">
        <v>29</v>
      </c>
      <c r="C409" s="57" t="s">
        <v>29</v>
      </c>
      <c r="D409" s="57" t="s">
        <v>29</v>
      </c>
      <c r="E409" s="61"/>
    </row>
    <row r="410" spans="2:5" s="1" customFormat="1" ht="13.9" customHeight="1">
      <c r="B410" s="57" t="s">
        <v>29</v>
      </c>
      <c r="C410" s="57" t="s">
        <v>29</v>
      </c>
      <c r="D410" s="57" t="s">
        <v>29</v>
      </c>
      <c r="E410" s="61"/>
    </row>
    <row r="411" spans="2:5" s="1" customFormat="1" ht="13.9" customHeight="1">
      <c r="B411" s="57" t="s">
        <v>29</v>
      </c>
      <c r="C411" s="57" t="s">
        <v>29</v>
      </c>
      <c r="D411" s="57" t="s">
        <v>29</v>
      </c>
      <c r="E411" s="61"/>
    </row>
    <row r="412" spans="2:5" s="1" customFormat="1" ht="13.9" customHeight="1">
      <c r="B412" s="57" t="s">
        <v>29</v>
      </c>
      <c r="C412" s="57" t="s">
        <v>29</v>
      </c>
      <c r="D412" s="57" t="s">
        <v>29</v>
      </c>
      <c r="E412" s="61"/>
    </row>
    <row r="413" spans="2:5" s="1" customFormat="1" ht="13.9" customHeight="1">
      <c r="B413" s="57" t="s">
        <v>29</v>
      </c>
      <c r="C413" s="57" t="s">
        <v>29</v>
      </c>
      <c r="D413" s="57" t="s">
        <v>29</v>
      </c>
      <c r="E413" s="61"/>
    </row>
    <row r="414" spans="2:5" s="1" customFormat="1" ht="13.9" customHeight="1">
      <c r="B414" s="57" t="s">
        <v>29</v>
      </c>
      <c r="C414" s="57" t="s">
        <v>29</v>
      </c>
      <c r="D414" s="57" t="s">
        <v>29</v>
      </c>
      <c r="E414" s="61"/>
    </row>
    <row r="415" spans="2:5" s="1" customFormat="1" ht="13.9" customHeight="1">
      <c r="B415" s="57" t="s">
        <v>29</v>
      </c>
      <c r="C415" s="57" t="s">
        <v>29</v>
      </c>
      <c r="D415" s="57" t="s">
        <v>29</v>
      </c>
      <c r="E415" s="61"/>
    </row>
    <row r="416" spans="2:5" s="1" customFormat="1" ht="13.9" customHeight="1">
      <c r="B416" s="57" t="s">
        <v>29</v>
      </c>
      <c r="C416" s="57" t="s">
        <v>29</v>
      </c>
      <c r="D416" s="57" t="s">
        <v>29</v>
      </c>
      <c r="E416" s="61"/>
    </row>
    <row r="417" spans="2:5" s="1" customFormat="1" ht="13.9" customHeight="1">
      <c r="B417" s="57" t="s">
        <v>29</v>
      </c>
      <c r="C417" s="57" t="s">
        <v>29</v>
      </c>
      <c r="D417" s="57" t="s">
        <v>29</v>
      </c>
      <c r="E417" s="61"/>
    </row>
    <row r="418" spans="2:5" s="1" customFormat="1" ht="13.9" customHeight="1">
      <c r="B418" s="57" t="s">
        <v>29</v>
      </c>
      <c r="C418" s="57" t="s">
        <v>29</v>
      </c>
      <c r="D418" s="57" t="s">
        <v>29</v>
      </c>
      <c r="E418" s="61"/>
    </row>
    <row r="419" spans="2:5" s="1" customFormat="1" ht="13.9" customHeight="1">
      <c r="B419" s="57" t="s">
        <v>29</v>
      </c>
      <c r="C419" s="57" t="s">
        <v>29</v>
      </c>
      <c r="D419" s="57" t="s">
        <v>29</v>
      </c>
      <c r="E419" s="61"/>
    </row>
    <row r="420" spans="2:5" s="1" customFormat="1" ht="13.9" customHeight="1">
      <c r="B420" s="57" t="s">
        <v>29</v>
      </c>
      <c r="C420" s="57" t="s">
        <v>29</v>
      </c>
      <c r="D420" s="57" t="s">
        <v>29</v>
      </c>
      <c r="E420" s="61"/>
    </row>
    <row r="421" spans="2:5" s="1" customFormat="1" ht="13.9" customHeight="1">
      <c r="B421" s="57" t="s">
        <v>29</v>
      </c>
      <c r="C421" s="57" t="s">
        <v>29</v>
      </c>
      <c r="D421" s="57" t="s">
        <v>29</v>
      </c>
      <c r="E421" s="61"/>
    </row>
    <row r="422" spans="2:5" s="1" customFormat="1" ht="13.9" customHeight="1">
      <c r="B422" s="57" t="s">
        <v>29</v>
      </c>
      <c r="C422" s="57" t="s">
        <v>29</v>
      </c>
      <c r="D422" s="57" t="s">
        <v>29</v>
      </c>
      <c r="E422" s="61"/>
    </row>
    <row r="423" spans="2:5" s="1" customFormat="1" ht="13.9" customHeight="1">
      <c r="B423" s="57" t="s">
        <v>29</v>
      </c>
      <c r="C423" s="57" t="s">
        <v>29</v>
      </c>
      <c r="D423" s="57" t="s">
        <v>29</v>
      </c>
      <c r="E423" s="61"/>
    </row>
    <row r="424" spans="2:5" s="1" customFormat="1" ht="13.9" customHeight="1">
      <c r="B424" s="57" t="s">
        <v>29</v>
      </c>
      <c r="C424" s="57" t="s">
        <v>29</v>
      </c>
      <c r="D424" s="57" t="s">
        <v>29</v>
      </c>
      <c r="E424" s="61"/>
    </row>
    <row r="425" spans="2:5" s="1" customFormat="1" ht="13.9" customHeight="1">
      <c r="B425" s="57" t="s">
        <v>29</v>
      </c>
      <c r="C425" s="57" t="s">
        <v>29</v>
      </c>
      <c r="D425" s="57" t="s">
        <v>29</v>
      </c>
      <c r="E425" s="61"/>
    </row>
    <row r="426" spans="2:5" s="1" customFormat="1" ht="13.9" customHeight="1">
      <c r="B426" s="57" t="s">
        <v>29</v>
      </c>
      <c r="C426" s="57" t="s">
        <v>29</v>
      </c>
      <c r="D426" s="57" t="s">
        <v>29</v>
      </c>
      <c r="E426" s="61"/>
    </row>
    <row r="427" spans="2:5" s="1" customFormat="1" ht="13.9" customHeight="1">
      <c r="B427" s="57" t="s">
        <v>29</v>
      </c>
      <c r="C427" s="57" t="s">
        <v>29</v>
      </c>
      <c r="D427" s="57" t="s">
        <v>29</v>
      </c>
      <c r="E427" s="61"/>
    </row>
    <row r="428" spans="2:5" s="1" customFormat="1" ht="13.9" customHeight="1">
      <c r="B428" s="57" t="s">
        <v>29</v>
      </c>
      <c r="C428" s="57" t="s">
        <v>29</v>
      </c>
      <c r="D428" s="57" t="s">
        <v>29</v>
      </c>
      <c r="E428" s="61"/>
    </row>
    <row r="429" spans="2:5" s="1" customFormat="1" ht="13.9" customHeight="1">
      <c r="B429" s="57" t="s">
        <v>29</v>
      </c>
      <c r="C429" s="57" t="s">
        <v>29</v>
      </c>
      <c r="D429" s="57" t="s">
        <v>29</v>
      </c>
      <c r="E429" s="61"/>
    </row>
    <row r="430" spans="2:5" s="1" customFormat="1" ht="13.9" customHeight="1">
      <c r="B430" s="57" t="s">
        <v>29</v>
      </c>
      <c r="C430" s="57" t="s">
        <v>29</v>
      </c>
      <c r="D430" s="57" t="s">
        <v>29</v>
      </c>
      <c r="E430" s="61"/>
    </row>
    <row r="431" spans="2:5" s="1" customFormat="1" ht="13.9" customHeight="1">
      <c r="B431" s="57" t="s">
        <v>29</v>
      </c>
      <c r="C431" s="57" t="s">
        <v>29</v>
      </c>
      <c r="D431" s="57" t="s">
        <v>29</v>
      </c>
      <c r="E431" s="61"/>
    </row>
    <row r="432" spans="2:5" s="1" customFormat="1" ht="13.9" customHeight="1">
      <c r="B432" s="57" t="s">
        <v>29</v>
      </c>
      <c r="C432" s="57" t="s">
        <v>29</v>
      </c>
      <c r="D432" s="57" t="s">
        <v>29</v>
      </c>
      <c r="E432" s="61"/>
    </row>
    <row r="433" spans="2:5" s="1" customFormat="1" ht="13.9" customHeight="1">
      <c r="B433" s="57" t="s">
        <v>29</v>
      </c>
      <c r="C433" s="57" t="s">
        <v>29</v>
      </c>
      <c r="D433" s="57" t="s">
        <v>29</v>
      </c>
      <c r="E433" s="61"/>
    </row>
    <row r="434" spans="2:5" s="1" customFormat="1" ht="13.9" customHeight="1">
      <c r="B434" s="57" t="s">
        <v>29</v>
      </c>
      <c r="C434" s="57" t="s">
        <v>29</v>
      </c>
      <c r="D434" s="57" t="s">
        <v>29</v>
      </c>
      <c r="E434" s="61"/>
    </row>
    <row r="435" spans="2:5" s="1" customFormat="1" ht="13.9" customHeight="1">
      <c r="B435" s="57" t="s">
        <v>29</v>
      </c>
      <c r="C435" s="57" t="s">
        <v>29</v>
      </c>
      <c r="D435" s="57" t="s">
        <v>29</v>
      </c>
      <c r="E435" s="61"/>
    </row>
    <row r="436" spans="2:5" s="1" customFormat="1" ht="13.9" customHeight="1">
      <c r="B436" s="57" t="s">
        <v>29</v>
      </c>
      <c r="C436" s="57" t="s">
        <v>29</v>
      </c>
      <c r="D436" s="57" t="s">
        <v>29</v>
      </c>
      <c r="E436" s="61"/>
    </row>
    <row r="437" spans="2:5" s="1" customFormat="1" ht="13.9" customHeight="1">
      <c r="B437" s="57" t="s">
        <v>29</v>
      </c>
      <c r="C437" s="57" t="s">
        <v>29</v>
      </c>
      <c r="D437" s="57" t="s">
        <v>29</v>
      </c>
      <c r="E437" s="61"/>
    </row>
    <row r="438" spans="2:5" s="1" customFormat="1" ht="13.9" customHeight="1">
      <c r="B438" s="57" t="s">
        <v>29</v>
      </c>
      <c r="C438" s="57" t="s">
        <v>29</v>
      </c>
      <c r="D438" s="57" t="s">
        <v>29</v>
      </c>
      <c r="E438" s="61"/>
    </row>
    <row r="439" spans="2:5" s="1" customFormat="1" ht="13.9" customHeight="1">
      <c r="B439" s="57" t="s">
        <v>29</v>
      </c>
      <c r="C439" s="57" t="s">
        <v>29</v>
      </c>
      <c r="D439" s="57" t="s">
        <v>29</v>
      </c>
      <c r="E439" s="61"/>
    </row>
    <row r="440" spans="2:5" s="1" customFormat="1" ht="13.9" customHeight="1">
      <c r="B440" s="57" t="s">
        <v>29</v>
      </c>
      <c r="C440" s="57" t="s">
        <v>29</v>
      </c>
      <c r="D440" s="57" t="s">
        <v>29</v>
      </c>
      <c r="E440" s="61"/>
    </row>
    <row r="441" spans="2:5" s="1" customFormat="1" ht="13.9" customHeight="1">
      <c r="B441" s="57" t="s">
        <v>29</v>
      </c>
      <c r="C441" s="57" t="s">
        <v>29</v>
      </c>
      <c r="D441" s="57" t="s">
        <v>29</v>
      </c>
      <c r="E441" s="61"/>
    </row>
    <row r="442" spans="2:5" s="1" customFormat="1" ht="13.9" customHeight="1">
      <c r="B442" s="57" t="s">
        <v>29</v>
      </c>
      <c r="C442" s="57" t="s">
        <v>29</v>
      </c>
      <c r="D442" s="57" t="s">
        <v>29</v>
      </c>
      <c r="E442" s="61"/>
    </row>
    <row r="443" spans="2:5" s="1" customFormat="1" ht="13.9" customHeight="1">
      <c r="B443" s="57" t="s">
        <v>29</v>
      </c>
      <c r="C443" s="57" t="s">
        <v>29</v>
      </c>
      <c r="D443" s="57" t="s">
        <v>29</v>
      </c>
      <c r="E443" s="61"/>
    </row>
    <row r="444" spans="2:5" s="1" customFormat="1" ht="13.9" customHeight="1">
      <c r="B444" s="57" t="s">
        <v>29</v>
      </c>
      <c r="C444" s="57" t="s">
        <v>29</v>
      </c>
      <c r="D444" s="57" t="s">
        <v>29</v>
      </c>
      <c r="E444" s="61"/>
    </row>
    <row r="445" spans="2:5" s="1" customFormat="1" ht="13.9" customHeight="1">
      <c r="B445" s="57" t="s">
        <v>29</v>
      </c>
      <c r="C445" s="57" t="s">
        <v>29</v>
      </c>
      <c r="D445" s="57" t="s">
        <v>29</v>
      </c>
      <c r="E445" s="61"/>
    </row>
    <row r="446" spans="2:5" s="1" customFormat="1" ht="13.9" customHeight="1">
      <c r="B446" s="57" t="s">
        <v>29</v>
      </c>
      <c r="C446" s="57" t="s">
        <v>29</v>
      </c>
      <c r="D446" s="57" t="s">
        <v>29</v>
      </c>
      <c r="E446" s="61"/>
    </row>
    <row r="447" spans="2:5" s="1" customFormat="1" ht="13.9" customHeight="1">
      <c r="B447" s="57" t="s">
        <v>29</v>
      </c>
      <c r="C447" s="57" t="s">
        <v>29</v>
      </c>
      <c r="D447" s="57" t="s">
        <v>29</v>
      </c>
      <c r="E447" s="61"/>
    </row>
    <row r="448" spans="2:5" s="1" customFormat="1" ht="13.9" customHeight="1">
      <c r="B448" s="57" t="s">
        <v>29</v>
      </c>
      <c r="C448" s="57" t="s">
        <v>29</v>
      </c>
      <c r="D448" s="57" t="s">
        <v>29</v>
      </c>
      <c r="E448" s="61"/>
    </row>
    <row r="449" spans="2:5" s="1" customFormat="1" ht="13.9" customHeight="1">
      <c r="B449" s="57" t="s">
        <v>29</v>
      </c>
      <c r="C449" s="57" t="s">
        <v>29</v>
      </c>
      <c r="D449" s="57" t="s">
        <v>29</v>
      </c>
      <c r="E449" s="61"/>
    </row>
    <row r="450" spans="2:5" s="1" customFormat="1" ht="13.9" customHeight="1">
      <c r="B450" s="57" t="s">
        <v>29</v>
      </c>
      <c r="C450" s="57" t="s">
        <v>29</v>
      </c>
      <c r="D450" s="57" t="s">
        <v>29</v>
      </c>
      <c r="E450" s="61"/>
    </row>
    <row r="451" spans="2:5" s="1" customFormat="1" ht="13.9" customHeight="1">
      <c r="B451" s="57" t="s">
        <v>29</v>
      </c>
      <c r="C451" s="57" t="s">
        <v>29</v>
      </c>
      <c r="D451" s="57" t="s">
        <v>29</v>
      </c>
      <c r="E451" s="61"/>
    </row>
    <row r="452" spans="2:5" s="1" customFormat="1" ht="13.9" customHeight="1">
      <c r="B452" s="57" t="s">
        <v>29</v>
      </c>
      <c r="C452" s="57" t="s">
        <v>29</v>
      </c>
      <c r="D452" s="57" t="s">
        <v>29</v>
      </c>
      <c r="E452" s="61"/>
    </row>
    <row r="453" spans="2:5" s="1" customFormat="1" ht="13.9" customHeight="1">
      <c r="B453" s="57" t="s">
        <v>29</v>
      </c>
      <c r="C453" s="57" t="s">
        <v>29</v>
      </c>
      <c r="D453" s="57" t="s">
        <v>29</v>
      </c>
      <c r="E453" s="61"/>
    </row>
    <row r="454" spans="2:5" s="1" customFormat="1" ht="13.9" customHeight="1">
      <c r="B454" s="57" t="s">
        <v>29</v>
      </c>
      <c r="C454" s="57" t="s">
        <v>29</v>
      </c>
      <c r="D454" s="57" t="s">
        <v>29</v>
      </c>
      <c r="E454" s="61"/>
    </row>
    <row r="455" spans="2:5" s="1" customFormat="1" ht="13.9" customHeight="1">
      <c r="B455" s="57" t="s">
        <v>29</v>
      </c>
      <c r="C455" s="57" t="s">
        <v>29</v>
      </c>
      <c r="D455" s="57" t="s">
        <v>29</v>
      </c>
      <c r="E455" s="61"/>
    </row>
    <row r="456" spans="2:5" s="1" customFormat="1" ht="13.9" customHeight="1">
      <c r="B456" s="57" t="s">
        <v>29</v>
      </c>
      <c r="C456" s="57" t="s">
        <v>29</v>
      </c>
      <c r="D456" s="57" t="s">
        <v>29</v>
      </c>
      <c r="E456" s="61"/>
    </row>
    <row r="457" spans="2:5" s="1" customFormat="1" ht="13.9" customHeight="1">
      <c r="B457" s="57" t="s">
        <v>29</v>
      </c>
      <c r="C457" s="57" t="s">
        <v>29</v>
      </c>
      <c r="D457" s="57" t="s">
        <v>29</v>
      </c>
      <c r="E457" s="61"/>
    </row>
    <row r="458" spans="2:5" s="1" customFormat="1" ht="13.9" customHeight="1">
      <c r="B458" s="57" t="s">
        <v>29</v>
      </c>
      <c r="C458" s="57" t="s">
        <v>29</v>
      </c>
      <c r="D458" s="57" t="s">
        <v>29</v>
      </c>
      <c r="E458" s="61"/>
    </row>
    <row r="459" spans="2:5" s="1" customFormat="1" ht="13.9" customHeight="1">
      <c r="B459" s="57" t="s">
        <v>29</v>
      </c>
      <c r="C459" s="57" t="s">
        <v>29</v>
      </c>
      <c r="D459" s="57" t="s">
        <v>29</v>
      </c>
      <c r="E459" s="61"/>
    </row>
    <row r="460" spans="2:5" s="1" customFormat="1" ht="13.9" customHeight="1">
      <c r="B460" s="57" t="s">
        <v>29</v>
      </c>
      <c r="C460" s="57" t="s">
        <v>29</v>
      </c>
      <c r="D460" s="57" t="s">
        <v>29</v>
      </c>
      <c r="E460" s="61"/>
    </row>
    <row r="461" spans="2:5" s="1" customFormat="1" ht="13.9" customHeight="1">
      <c r="B461" s="57" t="s">
        <v>29</v>
      </c>
      <c r="C461" s="57" t="s">
        <v>29</v>
      </c>
      <c r="D461" s="57" t="s">
        <v>29</v>
      </c>
      <c r="E461" s="61"/>
    </row>
    <row r="462" spans="2:5" s="1" customFormat="1" ht="13.9" customHeight="1">
      <c r="B462" s="57" t="s">
        <v>29</v>
      </c>
      <c r="C462" s="57" t="s">
        <v>29</v>
      </c>
      <c r="D462" s="57" t="s">
        <v>29</v>
      </c>
      <c r="E462" s="61"/>
    </row>
    <row r="463" spans="2:5" s="1" customFormat="1" ht="13.9" customHeight="1">
      <c r="B463" s="57" t="s">
        <v>29</v>
      </c>
      <c r="C463" s="57" t="s">
        <v>29</v>
      </c>
      <c r="D463" s="57" t="s">
        <v>29</v>
      </c>
      <c r="E463" s="61"/>
    </row>
    <row r="464" spans="2:5" s="1" customFormat="1" ht="13.9" customHeight="1">
      <c r="B464" s="57" t="s">
        <v>29</v>
      </c>
      <c r="C464" s="57" t="s">
        <v>29</v>
      </c>
      <c r="D464" s="57" t="s">
        <v>29</v>
      </c>
      <c r="E464" s="61"/>
    </row>
    <row r="465" spans="2:5" s="1" customFormat="1" ht="13.9" customHeight="1">
      <c r="B465" s="57" t="s">
        <v>29</v>
      </c>
      <c r="C465" s="57" t="s">
        <v>29</v>
      </c>
      <c r="D465" s="57" t="s">
        <v>29</v>
      </c>
      <c r="E465" s="61"/>
    </row>
    <row r="466" spans="2:5" s="1" customFormat="1" ht="13.9" customHeight="1">
      <c r="B466" s="57" t="s">
        <v>29</v>
      </c>
      <c r="C466" s="57" t="s">
        <v>29</v>
      </c>
      <c r="D466" s="57" t="s">
        <v>29</v>
      </c>
      <c r="E466" s="61"/>
    </row>
    <row r="467" spans="2:5" s="1" customFormat="1" ht="13.9" customHeight="1">
      <c r="B467" s="57" t="s">
        <v>29</v>
      </c>
      <c r="C467" s="57" t="s">
        <v>29</v>
      </c>
      <c r="D467" s="57" t="s">
        <v>29</v>
      </c>
      <c r="E467" s="61"/>
    </row>
    <row r="468" spans="2:5" s="1" customFormat="1" ht="13.9" customHeight="1">
      <c r="B468" s="57" t="s">
        <v>29</v>
      </c>
      <c r="C468" s="57" t="s">
        <v>29</v>
      </c>
      <c r="D468" s="57" t="s">
        <v>29</v>
      </c>
      <c r="E468" s="61"/>
    </row>
    <row r="469" spans="2:5" s="1" customFormat="1" ht="13.9" customHeight="1">
      <c r="B469" s="57" t="s">
        <v>29</v>
      </c>
      <c r="C469" s="57" t="s">
        <v>29</v>
      </c>
      <c r="D469" s="57" t="s">
        <v>29</v>
      </c>
      <c r="E469" s="61"/>
    </row>
    <row r="470" spans="2:5" s="1" customFormat="1" ht="13.9" customHeight="1">
      <c r="B470" s="57" t="s">
        <v>29</v>
      </c>
      <c r="C470" s="57" t="s">
        <v>29</v>
      </c>
      <c r="D470" s="57" t="s">
        <v>29</v>
      </c>
      <c r="E470" s="61"/>
    </row>
    <row r="471" spans="2:5" s="1" customFormat="1" ht="13.9" customHeight="1">
      <c r="B471" s="57" t="s">
        <v>29</v>
      </c>
      <c r="C471" s="57" t="s">
        <v>29</v>
      </c>
      <c r="D471" s="57" t="s">
        <v>29</v>
      </c>
      <c r="E471" s="61"/>
    </row>
    <row r="472" spans="2:5" s="1" customFormat="1" ht="13.9" customHeight="1">
      <c r="B472" s="57" t="s">
        <v>29</v>
      </c>
      <c r="C472" s="57" t="s">
        <v>29</v>
      </c>
      <c r="D472" s="57" t="s">
        <v>29</v>
      </c>
      <c r="E472" s="61"/>
    </row>
    <row r="473" spans="2:5" s="1" customFormat="1" ht="13.9" customHeight="1">
      <c r="B473" s="57" t="s">
        <v>29</v>
      </c>
      <c r="C473" s="57" t="s">
        <v>29</v>
      </c>
      <c r="D473" s="57" t="s">
        <v>29</v>
      </c>
      <c r="E473" s="61"/>
    </row>
    <row r="474" spans="2:5" s="1" customFormat="1" ht="13.9" customHeight="1">
      <c r="B474" s="57" t="s">
        <v>29</v>
      </c>
      <c r="C474" s="57" t="s">
        <v>29</v>
      </c>
      <c r="D474" s="57" t="s">
        <v>29</v>
      </c>
      <c r="E474" s="61"/>
    </row>
    <row r="475" spans="2:5" s="1" customFormat="1" ht="13.9" customHeight="1">
      <c r="B475" s="57" t="s">
        <v>29</v>
      </c>
      <c r="C475" s="57" t="s">
        <v>29</v>
      </c>
      <c r="D475" s="57" t="s">
        <v>29</v>
      </c>
      <c r="E475" s="61"/>
    </row>
    <row r="476" spans="2:5" s="1" customFormat="1" ht="13.9" customHeight="1">
      <c r="B476" s="57" t="s">
        <v>29</v>
      </c>
      <c r="C476" s="57" t="s">
        <v>29</v>
      </c>
      <c r="D476" s="57" t="s">
        <v>29</v>
      </c>
      <c r="E476" s="61"/>
    </row>
    <row r="477" spans="2:5" s="1" customFormat="1" ht="13.9" customHeight="1">
      <c r="B477" s="57" t="s">
        <v>29</v>
      </c>
      <c r="C477" s="57" t="s">
        <v>29</v>
      </c>
      <c r="D477" s="57" t="s">
        <v>29</v>
      </c>
      <c r="E477" s="61"/>
    </row>
    <row r="478" spans="2:5" s="1" customFormat="1" ht="13.9" customHeight="1">
      <c r="B478" s="57" t="s">
        <v>29</v>
      </c>
      <c r="C478" s="57" t="s">
        <v>29</v>
      </c>
      <c r="D478" s="57" t="s">
        <v>29</v>
      </c>
      <c r="E478" s="61"/>
    </row>
    <row r="479" spans="2:5" s="1" customFormat="1" ht="13.9" customHeight="1">
      <c r="B479" s="57" t="s">
        <v>29</v>
      </c>
      <c r="C479" s="57" t="s">
        <v>29</v>
      </c>
      <c r="D479" s="57" t="s">
        <v>29</v>
      </c>
      <c r="E479" s="61"/>
    </row>
    <row r="480" spans="2:5" s="1" customFormat="1" ht="13.9" customHeight="1">
      <c r="B480" s="57" t="s">
        <v>29</v>
      </c>
      <c r="C480" s="57" t="s">
        <v>29</v>
      </c>
      <c r="D480" s="57" t="s">
        <v>29</v>
      </c>
      <c r="E480" s="61"/>
    </row>
    <row r="481" spans="2:5" s="1" customFormat="1" ht="13.9" customHeight="1">
      <c r="B481" s="57" t="s">
        <v>29</v>
      </c>
      <c r="C481" s="57" t="s">
        <v>29</v>
      </c>
      <c r="D481" s="57" t="s">
        <v>29</v>
      </c>
      <c r="E481" s="61"/>
    </row>
    <row r="482" spans="2:5" s="1" customFormat="1" ht="13.9" customHeight="1">
      <c r="B482" s="57" t="s">
        <v>29</v>
      </c>
      <c r="C482" s="57" t="s">
        <v>29</v>
      </c>
      <c r="D482" s="57" t="s">
        <v>29</v>
      </c>
      <c r="E482" s="61"/>
    </row>
    <row r="483" spans="2:5" s="1" customFormat="1" ht="13.9" customHeight="1">
      <c r="B483" s="57" t="s">
        <v>29</v>
      </c>
      <c r="C483" s="57" t="s">
        <v>29</v>
      </c>
      <c r="D483" s="57" t="s">
        <v>29</v>
      </c>
      <c r="E483" s="61"/>
    </row>
    <row r="484" spans="2:5" s="1" customFormat="1" ht="13.9" customHeight="1">
      <c r="B484" s="57" t="s">
        <v>29</v>
      </c>
      <c r="C484" s="57" t="s">
        <v>29</v>
      </c>
      <c r="D484" s="57" t="s">
        <v>29</v>
      </c>
      <c r="E484" s="61"/>
    </row>
    <row r="485" spans="2:5" s="1" customFormat="1" ht="13.9" customHeight="1">
      <c r="B485" s="57" t="s">
        <v>29</v>
      </c>
      <c r="C485" s="57" t="s">
        <v>29</v>
      </c>
      <c r="D485" s="57" t="s">
        <v>29</v>
      </c>
      <c r="E485" s="61"/>
    </row>
    <row r="486" spans="2:5" s="1" customFormat="1" ht="13.9" customHeight="1">
      <c r="B486" s="57" t="s">
        <v>29</v>
      </c>
      <c r="C486" s="57" t="s">
        <v>29</v>
      </c>
      <c r="D486" s="57" t="s">
        <v>29</v>
      </c>
      <c r="E486" s="61"/>
    </row>
    <row r="487" spans="2:5" s="1" customFormat="1" ht="13.9" customHeight="1">
      <c r="B487" s="57" t="s">
        <v>29</v>
      </c>
      <c r="C487" s="57" t="s">
        <v>29</v>
      </c>
      <c r="D487" s="57" t="s">
        <v>29</v>
      </c>
      <c r="E487" s="61"/>
    </row>
    <row r="488" spans="2:5" s="1" customFormat="1" ht="13.9" customHeight="1">
      <c r="B488" s="57" t="s">
        <v>29</v>
      </c>
      <c r="C488" s="57" t="s">
        <v>29</v>
      </c>
      <c r="D488" s="57" t="s">
        <v>29</v>
      </c>
      <c r="E488" s="61"/>
    </row>
    <row r="489" spans="2:5" s="1" customFormat="1" ht="13.9" customHeight="1">
      <c r="B489" s="57" t="s">
        <v>29</v>
      </c>
      <c r="C489" s="57" t="s">
        <v>29</v>
      </c>
      <c r="D489" s="57" t="s">
        <v>29</v>
      </c>
      <c r="E489" s="61"/>
    </row>
    <row r="490" spans="2:5" s="1" customFormat="1" ht="13.9" customHeight="1">
      <c r="B490" s="57" t="s">
        <v>29</v>
      </c>
      <c r="C490" s="57" t="s">
        <v>29</v>
      </c>
      <c r="D490" s="57" t="s">
        <v>29</v>
      </c>
      <c r="E490" s="61"/>
    </row>
    <row r="491" spans="2:5" s="1" customFormat="1" ht="13.9" customHeight="1">
      <c r="B491" s="57" t="s">
        <v>29</v>
      </c>
      <c r="C491" s="57" t="s">
        <v>29</v>
      </c>
      <c r="D491" s="57" t="s">
        <v>29</v>
      </c>
      <c r="E491" s="61"/>
    </row>
    <row r="492" spans="2:5" s="1" customFormat="1" ht="13.9" customHeight="1">
      <c r="B492" s="57" t="s">
        <v>29</v>
      </c>
      <c r="C492" s="57" t="s">
        <v>29</v>
      </c>
      <c r="D492" s="57" t="s">
        <v>29</v>
      </c>
      <c r="E492" s="61"/>
    </row>
    <row r="493" spans="2:5" s="1" customFormat="1" ht="13.9" customHeight="1">
      <c r="B493" s="57" t="s">
        <v>29</v>
      </c>
      <c r="C493" s="57" t="s">
        <v>29</v>
      </c>
      <c r="D493" s="57" t="s">
        <v>29</v>
      </c>
      <c r="E493" s="61"/>
    </row>
    <row r="494" spans="2:5" s="1" customFormat="1" ht="13.9" customHeight="1">
      <c r="B494" s="57" t="s">
        <v>29</v>
      </c>
      <c r="C494" s="57" t="s">
        <v>29</v>
      </c>
      <c r="D494" s="57" t="s">
        <v>29</v>
      </c>
      <c r="E494" s="61"/>
    </row>
    <row r="495" spans="2:5" s="1" customFormat="1" ht="13.9" customHeight="1">
      <c r="B495" s="57" t="s">
        <v>29</v>
      </c>
      <c r="C495" s="57" t="s">
        <v>29</v>
      </c>
      <c r="D495" s="57" t="s">
        <v>29</v>
      </c>
      <c r="E495" s="61"/>
    </row>
    <row r="496" spans="2:5" s="1" customFormat="1" ht="13.9" customHeight="1">
      <c r="B496" s="57" t="s">
        <v>29</v>
      </c>
      <c r="C496" s="57" t="s">
        <v>29</v>
      </c>
      <c r="D496" s="57" t="s">
        <v>29</v>
      </c>
      <c r="E496" s="61"/>
    </row>
    <row r="497" spans="2:5" s="1" customFormat="1" ht="13.9" customHeight="1">
      <c r="B497" s="57" t="s">
        <v>29</v>
      </c>
      <c r="C497" s="57" t="s">
        <v>29</v>
      </c>
      <c r="D497" s="57" t="s">
        <v>29</v>
      </c>
      <c r="E497" s="61"/>
    </row>
    <row r="498" spans="2:5" s="1" customFormat="1" ht="13.9" customHeight="1">
      <c r="B498" s="57" t="s">
        <v>29</v>
      </c>
      <c r="C498" s="57" t="s">
        <v>29</v>
      </c>
      <c r="D498" s="57" t="s">
        <v>29</v>
      </c>
      <c r="E498" s="61"/>
    </row>
    <row r="499" spans="2:5" s="1" customFormat="1" ht="13.9" customHeight="1">
      <c r="B499" s="57" t="s">
        <v>29</v>
      </c>
      <c r="C499" s="57" t="s">
        <v>29</v>
      </c>
      <c r="D499" s="57" t="s">
        <v>29</v>
      </c>
      <c r="E499" s="61"/>
    </row>
    <row r="500" spans="2:5" s="1" customFormat="1" ht="13.9" customHeight="1">
      <c r="B500" s="57" t="s">
        <v>29</v>
      </c>
      <c r="C500" s="57" t="s">
        <v>29</v>
      </c>
      <c r="D500" s="57" t="s">
        <v>29</v>
      </c>
      <c r="E500" s="61"/>
    </row>
    <row r="501" spans="2:5" s="1" customFormat="1" ht="13.9" customHeight="1">
      <c r="B501" s="57" t="s">
        <v>29</v>
      </c>
      <c r="C501" s="57" t="s">
        <v>29</v>
      </c>
      <c r="D501" s="57" t="s">
        <v>29</v>
      </c>
      <c r="E501" s="61"/>
    </row>
    <row r="502" spans="2:5" s="1" customFormat="1" ht="13.9" customHeight="1">
      <c r="B502" s="57" t="s">
        <v>29</v>
      </c>
      <c r="C502" s="57" t="s">
        <v>29</v>
      </c>
      <c r="D502" s="57" t="s">
        <v>29</v>
      </c>
      <c r="E502" s="61"/>
    </row>
    <row r="503" spans="2:5" s="1" customFormat="1" ht="13.9" customHeight="1">
      <c r="B503" s="57" t="s">
        <v>29</v>
      </c>
      <c r="C503" s="57" t="s">
        <v>29</v>
      </c>
      <c r="D503" s="57" t="s">
        <v>29</v>
      </c>
      <c r="E503" s="61"/>
    </row>
    <row r="504" spans="2:5" s="1" customFormat="1" ht="13.9" customHeight="1">
      <c r="B504" s="57" t="s">
        <v>29</v>
      </c>
      <c r="C504" s="57" t="s">
        <v>29</v>
      </c>
      <c r="D504" s="57" t="s">
        <v>29</v>
      </c>
      <c r="E504" s="61"/>
    </row>
    <row r="505" spans="2:5" s="1" customFormat="1" ht="13.9" customHeight="1">
      <c r="B505" s="57" t="s">
        <v>29</v>
      </c>
      <c r="C505" s="57" t="s">
        <v>29</v>
      </c>
      <c r="D505" s="57" t="s">
        <v>29</v>
      </c>
      <c r="E505" s="61"/>
    </row>
    <row r="506" spans="2:5" s="1" customFormat="1" ht="13.9" customHeight="1">
      <c r="B506" s="57" t="s">
        <v>29</v>
      </c>
      <c r="C506" s="57" t="s">
        <v>29</v>
      </c>
      <c r="D506" s="57" t="s">
        <v>29</v>
      </c>
      <c r="E506" s="61"/>
    </row>
    <row r="507" spans="2:5" s="1" customFormat="1" ht="13.9" customHeight="1">
      <c r="B507" s="57" t="s">
        <v>29</v>
      </c>
      <c r="C507" s="57" t="s">
        <v>29</v>
      </c>
      <c r="D507" s="57" t="s">
        <v>29</v>
      </c>
      <c r="E507" s="61"/>
    </row>
    <row r="508" spans="2:5" s="1" customFormat="1" ht="13.9" customHeight="1">
      <c r="B508" s="57" t="s">
        <v>29</v>
      </c>
      <c r="C508" s="57" t="s">
        <v>29</v>
      </c>
      <c r="D508" s="57" t="s">
        <v>29</v>
      </c>
      <c r="E508" s="61"/>
    </row>
    <row r="509" spans="2:5" s="1" customFormat="1" ht="13.9" customHeight="1">
      <c r="B509" s="57" t="s">
        <v>29</v>
      </c>
      <c r="C509" s="57" t="s">
        <v>29</v>
      </c>
      <c r="D509" s="57" t="s">
        <v>29</v>
      </c>
      <c r="E509" s="61"/>
    </row>
    <row r="510" spans="2:5" s="1" customFormat="1" ht="13.9" customHeight="1">
      <c r="B510" s="57" t="s">
        <v>29</v>
      </c>
      <c r="C510" s="57" t="s">
        <v>29</v>
      </c>
      <c r="D510" s="57" t="s">
        <v>29</v>
      </c>
      <c r="E510" s="61"/>
    </row>
    <row r="511" spans="2:5" s="1" customFormat="1" ht="13.9" customHeight="1">
      <c r="B511" s="57" t="s">
        <v>29</v>
      </c>
      <c r="C511" s="57" t="s">
        <v>29</v>
      </c>
      <c r="D511" s="57" t="s">
        <v>29</v>
      </c>
      <c r="E511" s="61"/>
    </row>
    <row r="512" spans="2:5" s="1" customFormat="1" ht="13.9" customHeight="1">
      <c r="B512" s="57" t="s">
        <v>29</v>
      </c>
      <c r="C512" s="57" t="s">
        <v>29</v>
      </c>
      <c r="D512" s="57" t="s">
        <v>29</v>
      </c>
      <c r="E512" s="61"/>
    </row>
    <row r="513" spans="2:5" s="1" customFormat="1" ht="13.9" customHeight="1">
      <c r="B513" s="57" t="s">
        <v>29</v>
      </c>
      <c r="C513" s="57" t="s">
        <v>29</v>
      </c>
      <c r="D513" s="57" t="s">
        <v>29</v>
      </c>
      <c r="E513" s="61"/>
    </row>
    <row r="514" spans="2:5" s="1" customFormat="1" ht="13.9" customHeight="1">
      <c r="B514" s="57" t="s">
        <v>29</v>
      </c>
      <c r="C514" s="57" t="s">
        <v>29</v>
      </c>
      <c r="D514" s="57" t="s">
        <v>29</v>
      </c>
      <c r="E514" s="61"/>
    </row>
    <row r="515" spans="2:5" s="1" customFormat="1" ht="13.9" customHeight="1">
      <c r="B515" s="57" t="s">
        <v>29</v>
      </c>
      <c r="C515" s="57" t="s">
        <v>29</v>
      </c>
      <c r="D515" s="57" t="s">
        <v>29</v>
      </c>
      <c r="E515" s="61"/>
    </row>
    <row r="516" spans="2:5" s="1" customFormat="1" ht="13.9" customHeight="1">
      <c r="B516" s="57" t="s">
        <v>29</v>
      </c>
      <c r="C516" s="57" t="s">
        <v>29</v>
      </c>
      <c r="D516" s="57" t="s">
        <v>29</v>
      </c>
      <c r="E516" s="61"/>
    </row>
    <row r="517" spans="2:5" s="1" customFormat="1" ht="13.9" customHeight="1">
      <c r="B517" s="57" t="s">
        <v>29</v>
      </c>
      <c r="C517" s="57" t="s">
        <v>29</v>
      </c>
      <c r="D517" s="57" t="s">
        <v>29</v>
      </c>
      <c r="E517" s="61"/>
    </row>
    <row r="518" spans="2:5" s="1" customFormat="1" ht="13.9" customHeight="1">
      <c r="B518" s="57" t="s">
        <v>29</v>
      </c>
      <c r="C518" s="57" t="s">
        <v>29</v>
      </c>
      <c r="D518" s="57" t="s">
        <v>29</v>
      </c>
      <c r="E518" s="61"/>
    </row>
    <row r="519" spans="2:5" s="1" customFormat="1" ht="13.9" customHeight="1">
      <c r="B519" s="57" t="s">
        <v>29</v>
      </c>
      <c r="C519" s="57" t="s">
        <v>29</v>
      </c>
      <c r="D519" s="57" t="s">
        <v>29</v>
      </c>
      <c r="E519" s="61"/>
    </row>
    <row r="520" spans="2:5" s="1" customFormat="1" ht="13.9" customHeight="1">
      <c r="B520" s="57" t="s">
        <v>29</v>
      </c>
      <c r="C520" s="57" t="s">
        <v>29</v>
      </c>
      <c r="D520" s="57" t="s">
        <v>29</v>
      </c>
      <c r="E520" s="61"/>
    </row>
    <row r="521" spans="2:5" s="1" customFormat="1" ht="13.9" customHeight="1">
      <c r="B521" s="57" t="s">
        <v>29</v>
      </c>
      <c r="C521" s="57" t="s">
        <v>29</v>
      </c>
      <c r="D521" s="57" t="s">
        <v>29</v>
      </c>
      <c r="E521" s="61"/>
    </row>
    <row r="522" spans="2:5" s="1" customFormat="1" ht="13.9" customHeight="1">
      <c r="B522" s="57" t="s">
        <v>29</v>
      </c>
      <c r="C522" s="57" t="s">
        <v>29</v>
      </c>
      <c r="D522" s="57" t="s">
        <v>29</v>
      </c>
      <c r="E522" s="61"/>
    </row>
    <row r="523" spans="2:5" s="1" customFormat="1" ht="13.9" customHeight="1">
      <c r="B523" s="57" t="s">
        <v>29</v>
      </c>
      <c r="C523" s="57" t="s">
        <v>29</v>
      </c>
      <c r="D523" s="57" t="s">
        <v>29</v>
      </c>
      <c r="E523" s="61"/>
    </row>
    <row r="524" spans="2:5" s="1" customFormat="1" ht="13.9" customHeight="1">
      <c r="B524" s="57" t="s">
        <v>29</v>
      </c>
      <c r="C524" s="57" t="s">
        <v>29</v>
      </c>
      <c r="D524" s="57" t="s">
        <v>29</v>
      </c>
      <c r="E524" s="61"/>
    </row>
    <row r="525" spans="2:5" s="1" customFormat="1" ht="13.9" customHeight="1">
      <c r="B525" s="57" t="s">
        <v>29</v>
      </c>
      <c r="C525" s="57" t="s">
        <v>29</v>
      </c>
      <c r="D525" s="57" t="s">
        <v>29</v>
      </c>
      <c r="E525" s="61"/>
    </row>
    <row r="526" spans="2:5" s="1" customFormat="1" ht="13.9" customHeight="1">
      <c r="B526" s="57" t="s">
        <v>29</v>
      </c>
      <c r="C526" s="57" t="s">
        <v>29</v>
      </c>
      <c r="D526" s="57" t="s">
        <v>29</v>
      </c>
      <c r="E526" s="61"/>
    </row>
    <row r="527" spans="2:5" s="1" customFormat="1" ht="13.9" customHeight="1">
      <c r="B527" s="57" t="s">
        <v>29</v>
      </c>
      <c r="C527" s="57" t="s">
        <v>29</v>
      </c>
      <c r="D527" s="57" t="s">
        <v>29</v>
      </c>
      <c r="E527" s="61"/>
    </row>
    <row r="528" spans="2:5" s="1" customFormat="1" ht="13.9" customHeight="1">
      <c r="B528" s="57" t="s">
        <v>29</v>
      </c>
      <c r="C528" s="57" t="s">
        <v>29</v>
      </c>
      <c r="D528" s="57" t="s">
        <v>29</v>
      </c>
      <c r="E528" s="61"/>
    </row>
    <row r="529" spans="2:5" s="1" customFormat="1" ht="13.9" customHeight="1">
      <c r="B529" s="57" t="s">
        <v>29</v>
      </c>
      <c r="C529" s="57" t="s">
        <v>29</v>
      </c>
      <c r="D529" s="57" t="s">
        <v>29</v>
      </c>
      <c r="E529" s="61"/>
    </row>
    <row r="530" spans="2:5" s="1" customFormat="1" ht="13.9" customHeight="1">
      <c r="B530" s="57" t="s">
        <v>29</v>
      </c>
      <c r="C530" s="57" t="s">
        <v>29</v>
      </c>
      <c r="D530" s="57" t="s">
        <v>29</v>
      </c>
      <c r="E530" s="61"/>
    </row>
    <row r="531" spans="2:5" s="1" customFormat="1" ht="13.9" customHeight="1">
      <c r="B531" s="57" t="s">
        <v>29</v>
      </c>
      <c r="C531" s="57" t="s">
        <v>29</v>
      </c>
      <c r="D531" s="57" t="s">
        <v>29</v>
      </c>
      <c r="E531" s="61"/>
    </row>
    <row r="532" spans="2:5" s="1" customFormat="1" ht="13.9" customHeight="1">
      <c r="B532" s="57" t="s">
        <v>29</v>
      </c>
      <c r="C532" s="57" t="s">
        <v>29</v>
      </c>
      <c r="D532" s="57" t="s">
        <v>29</v>
      </c>
      <c r="E532" s="61"/>
    </row>
    <row r="533" spans="2:5" s="1" customFormat="1" ht="13.9" customHeight="1">
      <c r="B533" s="57" t="s">
        <v>29</v>
      </c>
      <c r="C533" s="57" t="s">
        <v>29</v>
      </c>
      <c r="D533" s="57" t="s">
        <v>29</v>
      </c>
      <c r="E533" s="61"/>
    </row>
    <row r="534" spans="2:5" s="1" customFormat="1" ht="13.9" customHeight="1">
      <c r="B534" s="57" t="s">
        <v>29</v>
      </c>
      <c r="C534" s="57" t="s">
        <v>29</v>
      </c>
      <c r="D534" s="57" t="s">
        <v>29</v>
      </c>
      <c r="E534" s="61"/>
    </row>
    <row r="535" spans="2:5" s="1" customFormat="1" ht="13.9" customHeight="1">
      <c r="B535" s="57" t="s">
        <v>29</v>
      </c>
      <c r="C535" s="57" t="s">
        <v>29</v>
      </c>
      <c r="D535" s="57" t="s">
        <v>29</v>
      </c>
      <c r="E535" s="61"/>
    </row>
    <row r="536" spans="2:5" s="1" customFormat="1" ht="13.9" customHeight="1">
      <c r="B536" s="57" t="s">
        <v>29</v>
      </c>
      <c r="C536" s="57" t="s">
        <v>29</v>
      </c>
      <c r="D536" s="57" t="s">
        <v>29</v>
      </c>
      <c r="E536" s="61"/>
    </row>
    <row r="537" spans="2:5" s="1" customFormat="1" ht="13.9" customHeight="1">
      <c r="B537" s="57" t="s">
        <v>29</v>
      </c>
      <c r="C537" s="57" t="s">
        <v>29</v>
      </c>
      <c r="D537" s="57" t="s">
        <v>29</v>
      </c>
      <c r="E537" s="61"/>
    </row>
    <row r="538" spans="2:5" s="1" customFormat="1" ht="13.9" customHeight="1">
      <c r="B538" s="57" t="s">
        <v>29</v>
      </c>
      <c r="C538" s="57" t="s">
        <v>29</v>
      </c>
      <c r="D538" s="57" t="s">
        <v>29</v>
      </c>
      <c r="E538" s="61"/>
    </row>
    <row r="539" spans="2:5" s="1" customFormat="1" ht="13.9" customHeight="1">
      <c r="B539" s="57" t="s">
        <v>29</v>
      </c>
      <c r="C539" s="57" t="s">
        <v>29</v>
      </c>
      <c r="D539" s="57" t="s">
        <v>29</v>
      </c>
      <c r="E539" s="61"/>
    </row>
    <row r="540" spans="2:5" s="1" customFormat="1" ht="13.9" customHeight="1">
      <c r="B540" s="57" t="s">
        <v>29</v>
      </c>
      <c r="C540" s="57" t="s">
        <v>29</v>
      </c>
      <c r="D540" s="57" t="s">
        <v>29</v>
      </c>
      <c r="E540" s="61"/>
    </row>
    <row r="541" spans="2:5" s="1" customFormat="1" ht="13.9" customHeight="1">
      <c r="B541" s="57" t="s">
        <v>29</v>
      </c>
      <c r="C541" s="57" t="s">
        <v>29</v>
      </c>
      <c r="D541" s="57" t="s">
        <v>29</v>
      </c>
      <c r="E541" s="61"/>
    </row>
    <row r="542" spans="2:5" s="1" customFormat="1" ht="13.9" customHeight="1">
      <c r="B542" s="57" t="s">
        <v>29</v>
      </c>
      <c r="C542" s="57" t="s">
        <v>29</v>
      </c>
      <c r="D542" s="57" t="s">
        <v>29</v>
      </c>
      <c r="E542" s="61"/>
    </row>
    <row r="543" spans="2:5" s="1" customFormat="1" ht="13.9" customHeight="1">
      <c r="B543" s="57" t="s">
        <v>29</v>
      </c>
      <c r="C543" s="57" t="s">
        <v>29</v>
      </c>
      <c r="D543" s="57" t="s">
        <v>29</v>
      </c>
      <c r="E543" s="61"/>
    </row>
    <row r="544" spans="2:5" s="1" customFormat="1" ht="13.9" customHeight="1">
      <c r="B544" s="57" t="s">
        <v>29</v>
      </c>
      <c r="C544" s="57" t="s">
        <v>29</v>
      </c>
      <c r="D544" s="57" t="s">
        <v>29</v>
      </c>
      <c r="E544" s="61"/>
    </row>
    <row r="545" spans="2:5" s="1" customFormat="1" ht="13.9" customHeight="1">
      <c r="B545" s="57" t="s">
        <v>29</v>
      </c>
      <c r="C545" s="57" t="s">
        <v>29</v>
      </c>
      <c r="D545" s="57" t="s">
        <v>29</v>
      </c>
      <c r="E545" s="61"/>
    </row>
    <row r="546" spans="2:5" s="1" customFormat="1" ht="13.9" customHeight="1">
      <c r="B546" s="57" t="s">
        <v>29</v>
      </c>
      <c r="C546" s="57" t="s">
        <v>29</v>
      </c>
      <c r="D546" s="57" t="s">
        <v>29</v>
      </c>
      <c r="E546" s="61"/>
    </row>
    <row r="547" spans="2:5" s="1" customFormat="1" ht="13.9" customHeight="1">
      <c r="B547" s="57" t="s">
        <v>29</v>
      </c>
      <c r="C547" s="57" t="s">
        <v>29</v>
      </c>
      <c r="D547" s="57" t="s">
        <v>29</v>
      </c>
      <c r="E547" s="61"/>
    </row>
    <row r="548" spans="2:5" s="1" customFormat="1" ht="13.9" customHeight="1">
      <c r="B548" s="57" t="s">
        <v>29</v>
      </c>
      <c r="C548" s="57" t="s">
        <v>29</v>
      </c>
      <c r="D548" s="57" t="s">
        <v>29</v>
      </c>
      <c r="E548" s="61"/>
    </row>
    <row r="549" spans="2:5" s="1" customFormat="1" ht="13.9" customHeight="1">
      <c r="B549" s="57" t="s">
        <v>29</v>
      </c>
      <c r="C549" s="57" t="s">
        <v>29</v>
      </c>
      <c r="D549" s="57" t="s">
        <v>29</v>
      </c>
      <c r="E549" s="61"/>
    </row>
    <row r="550" spans="2:5" s="1" customFormat="1" ht="13.9" customHeight="1">
      <c r="B550" s="57" t="s">
        <v>29</v>
      </c>
      <c r="C550" s="57" t="s">
        <v>29</v>
      </c>
      <c r="D550" s="57" t="s">
        <v>29</v>
      </c>
      <c r="E550" s="61"/>
    </row>
    <row r="551" spans="2:5" s="1" customFormat="1" ht="13.9" customHeight="1">
      <c r="B551" s="57" t="s">
        <v>29</v>
      </c>
      <c r="C551" s="57" t="s">
        <v>29</v>
      </c>
      <c r="D551" s="57" t="s">
        <v>29</v>
      </c>
      <c r="E551" s="61"/>
    </row>
    <row r="552" spans="2:5" s="1" customFormat="1" ht="13.9" customHeight="1">
      <c r="B552" s="57" t="s">
        <v>29</v>
      </c>
      <c r="C552" s="57" t="s">
        <v>29</v>
      </c>
      <c r="D552" s="57" t="s">
        <v>29</v>
      </c>
      <c r="E552" s="61"/>
    </row>
    <row r="553" spans="2:5" s="1" customFormat="1" ht="13.9" customHeight="1">
      <c r="B553" s="57" t="s">
        <v>29</v>
      </c>
      <c r="C553" s="57" t="s">
        <v>29</v>
      </c>
      <c r="D553" s="57" t="s">
        <v>29</v>
      </c>
      <c r="E553" s="61"/>
    </row>
    <row r="554" spans="2:5" s="1" customFormat="1" ht="13.9" customHeight="1">
      <c r="B554" s="57" t="s">
        <v>29</v>
      </c>
      <c r="C554" s="57" t="s">
        <v>29</v>
      </c>
      <c r="D554" s="57" t="s">
        <v>29</v>
      </c>
      <c r="E554" s="61"/>
    </row>
    <row r="555" spans="2:5" s="1" customFormat="1" ht="13.9" customHeight="1">
      <c r="B555" s="57" t="s">
        <v>29</v>
      </c>
      <c r="C555" s="57" t="s">
        <v>29</v>
      </c>
      <c r="D555" s="57" t="s">
        <v>29</v>
      </c>
      <c r="E555" s="61"/>
    </row>
    <row r="556" spans="2:5" s="1" customFormat="1" ht="13.9" customHeight="1">
      <c r="B556" s="57" t="s">
        <v>29</v>
      </c>
      <c r="C556" s="57" t="s">
        <v>29</v>
      </c>
      <c r="D556" s="57" t="s">
        <v>29</v>
      </c>
      <c r="E556" s="61"/>
    </row>
    <row r="557" spans="2:5" s="1" customFormat="1" ht="13.9" customHeight="1">
      <c r="B557" s="57" t="s">
        <v>29</v>
      </c>
      <c r="C557" s="57" t="s">
        <v>29</v>
      </c>
      <c r="D557" s="57" t="s">
        <v>29</v>
      </c>
      <c r="E557" s="61"/>
    </row>
    <row r="558" spans="2:5" s="1" customFormat="1" ht="13.9" customHeight="1">
      <c r="B558" s="57" t="s">
        <v>29</v>
      </c>
      <c r="C558" s="57" t="s">
        <v>29</v>
      </c>
      <c r="D558" s="57" t="s">
        <v>29</v>
      </c>
      <c r="E558" s="61"/>
    </row>
    <row r="559" spans="2:5" s="1" customFormat="1" ht="13.9" customHeight="1">
      <c r="B559" s="57" t="s">
        <v>29</v>
      </c>
      <c r="C559" s="57" t="s">
        <v>29</v>
      </c>
      <c r="D559" s="57" t="s">
        <v>29</v>
      </c>
      <c r="E559" s="61"/>
    </row>
    <row r="560" spans="2:5" s="1" customFormat="1" ht="13.9" customHeight="1">
      <c r="B560" s="57" t="s">
        <v>29</v>
      </c>
      <c r="C560" s="57" t="s">
        <v>29</v>
      </c>
      <c r="D560" s="57" t="s">
        <v>29</v>
      </c>
      <c r="E560" s="61"/>
    </row>
    <row r="561" spans="2:5" s="1" customFormat="1" ht="13.9" customHeight="1">
      <c r="B561" s="57" t="s">
        <v>29</v>
      </c>
      <c r="C561" s="57" t="s">
        <v>29</v>
      </c>
      <c r="D561" s="57" t="s">
        <v>29</v>
      </c>
      <c r="E561" s="61"/>
    </row>
    <row r="562" spans="2:5" s="1" customFormat="1" ht="13.9" customHeight="1">
      <c r="B562" s="57" t="s">
        <v>29</v>
      </c>
      <c r="C562" s="57" t="s">
        <v>29</v>
      </c>
      <c r="D562" s="57" t="s">
        <v>29</v>
      </c>
      <c r="E562" s="61"/>
    </row>
    <row r="563" spans="2:5" s="1" customFormat="1" ht="13.9" customHeight="1">
      <c r="B563" s="57" t="s">
        <v>29</v>
      </c>
      <c r="C563" s="57" t="s">
        <v>29</v>
      </c>
      <c r="D563" s="57" t="s">
        <v>29</v>
      </c>
      <c r="E563" s="61"/>
    </row>
    <row r="564" spans="2:5" s="1" customFormat="1" ht="13.9" customHeight="1">
      <c r="B564" s="57" t="s">
        <v>29</v>
      </c>
      <c r="C564" s="57" t="s">
        <v>29</v>
      </c>
      <c r="D564" s="57" t="s">
        <v>29</v>
      </c>
      <c r="E564" s="61"/>
    </row>
    <row r="565" spans="2:5" s="1" customFormat="1" ht="13.9" customHeight="1">
      <c r="B565" s="57" t="s">
        <v>29</v>
      </c>
      <c r="C565" s="57" t="s">
        <v>29</v>
      </c>
      <c r="D565" s="57" t="s">
        <v>29</v>
      </c>
      <c r="E565" s="61"/>
    </row>
    <row r="566" spans="2:5" s="1" customFormat="1" ht="13.9" customHeight="1">
      <c r="B566" s="57" t="s">
        <v>29</v>
      </c>
      <c r="C566" s="57" t="s">
        <v>29</v>
      </c>
      <c r="D566" s="57" t="s">
        <v>29</v>
      </c>
      <c r="E566" s="61"/>
    </row>
    <row r="567" spans="2:5" s="1" customFormat="1" ht="13.9" customHeight="1">
      <c r="B567" s="57" t="s">
        <v>29</v>
      </c>
      <c r="C567" s="57" t="s">
        <v>29</v>
      </c>
      <c r="D567" s="57" t="s">
        <v>29</v>
      </c>
      <c r="E567" s="61"/>
    </row>
    <row r="568" spans="2:5" s="1" customFormat="1" ht="13.9" customHeight="1">
      <c r="B568" s="57" t="s">
        <v>29</v>
      </c>
      <c r="C568" s="57" t="s">
        <v>29</v>
      </c>
      <c r="D568" s="57" t="s">
        <v>29</v>
      </c>
      <c r="E568" s="61"/>
    </row>
    <row r="569" spans="2:5" s="1" customFormat="1" ht="13.9" customHeight="1">
      <c r="B569" s="57" t="s">
        <v>29</v>
      </c>
      <c r="C569" s="57" t="s">
        <v>29</v>
      </c>
      <c r="D569" s="57" t="s">
        <v>29</v>
      </c>
      <c r="E569" s="61"/>
    </row>
    <row r="570" spans="2:5" s="1" customFormat="1" ht="13.9" customHeight="1">
      <c r="B570" s="57" t="s">
        <v>29</v>
      </c>
      <c r="C570" s="57" t="s">
        <v>29</v>
      </c>
      <c r="D570" s="57" t="s">
        <v>29</v>
      </c>
      <c r="E570" s="61"/>
    </row>
    <row r="571" spans="2:5" s="1" customFormat="1" ht="13.9" customHeight="1">
      <c r="B571" s="57" t="s">
        <v>29</v>
      </c>
      <c r="C571" s="57" t="s">
        <v>29</v>
      </c>
      <c r="D571" s="57" t="s">
        <v>29</v>
      </c>
      <c r="E571" s="61"/>
    </row>
    <row r="572" spans="2:5" s="1" customFormat="1" ht="13.9" customHeight="1">
      <c r="B572" s="57" t="s">
        <v>29</v>
      </c>
      <c r="C572" s="57" t="s">
        <v>29</v>
      </c>
      <c r="D572" s="57" t="s">
        <v>29</v>
      </c>
      <c r="E572" s="61"/>
    </row>
    <row r="573" spans="2:5" s="1" customFormat="1" ht="13.9" customHeight="1">
      <c r="B573" s="57" t="s">
        <v>29</v>
      </c>
      <c r="C573" s="57" t="s">
        <v>29</v>
      </c>
      <c r="D573" s="57" t="s">
        <v>29</v>
      </c>
      <c r="E573" s="61"/>
    </row>
    <row r="574" spans="2:5" s="1" customFormat="1" ht="13.9" customHeight="1">
      <c r="B574" s="57" t="s">
        <v>29</v>
      </c>
      <c r="C574" s="57" t="s">
        <v>29</v>
      </c>
      <c r="D574" s="57" t="s">
        <v>29</v>
      </c>
      <c r="E574" s="61"/>
    </row>
    <row r="575" spans="2:5" s="1" customFormat="1" ht="13.9" customHeight="1">
      <c r="B575" s="57" t="s">
        <v>29</v>
      </c>
      <c r="C575" s="57" t="s">
        <v>29</v>
      </c>
      <c r="D575" s="57" t="s">
        <v>29</v>
      </c>
      <c r="E575" s="61"/>
    </row>
    <row r="576" spans="2:5" s="1" customFormat="1" ht="13.9" customHeight="1">
      <c r="B576" s="57" t="s">
        <v>29</v>
      </c>
      <c r="C576" s="57" t="s">
        <v>29</v>
      </c>
      <c r="D576" s="57" t="s">
        <v>29</v>
      </c>
      <c r="E576" s="61"/>
    </row>
    <row r="577" spans="2:5" s="1" customFormat="1" ht="13.9" customHeight="1">
      <c r="B577" s="57" t="s">
        <v>29</v>
      </c>
      <c r="C577" s="57" t="s">
        <v>29</v>
      </c>
      <c r="D577" s="57" t="s">
        <v>29</v>
      </c>
      <c r="E577" s="61"/>
    </row>
    <row r="578" spans="2:5" s="1" customFormat="1" ht="13.9" customHeight="1">
      <c r="B578" s="57" t="s">
        <v>29</v>
      </c>
      <c r="C578" s="57" t="s">
        <v>29</v>
      </c>
      <c r="D578" s="57" t="s">
        <v>29</v>
      </c>
      <c r="E578" s="61"/>
    </row>
    <row r="579" spans="2:5" s="1" customFormat="1" ht="13.9" customHeight="1">
      <c r="B579" s="57" t="s">
        <v>29</v>
      </c>
      <c r="C579" s="57" t="s">
        <v>29</v>
      </c>
      <c r="D579" s="57" t="s">
        <v>29</v>
      </c>
      <c r="E579" s="61"/>
    </row>
    <row r="580" spans="2:5" s="1" customFormat="1" ht="13.9" customHeight="1">
      <c r="B580" s="57" t="s">
        <v>29</v>
      </c>
      <c r="C580" s="57" t="s">
        <v>29</v>
      </c>
      <c r="D580" s="57" t="s">
        <v>29</v>
      </c>
      <c r="E580" s="61"/>
    </row>
    <row r="581" spans="2:5" s="1" customFormat="1" ht="13.9" customHeight="1">
      <c r="B581" s="57" t="s">
        <v>29</v>
      </c>
      <c r="C581" s="57" t="s">
        <v>29</v>
      </c>
      <c r="D581" s="57" t="s">
        <v>29</v>
      </c>
      <c r="E581" s="61"/>
    </row>
    <row r="582" spans="2:5" s="1" customFormat="1" ht="13.9" customHeight="1">
      <c r="B582" s="57" t="s">
        <v>29</v>
      </c>
      <c r="C582" s="57" t="s">
        <v>29</v>
      </c>
      <c r="D582" s="57" t="s">
        <v>29</v>
      </c>
      <c r="E582" s="61"/>
    </row>
    <row r="583" spans="2:5" s="1" customFormat="1" ht="13.9" customHeight="1">
      <c r="B583" s="57" t="s">
        <v>29</v>
      </c>
      <c r="C583" s="57" t="s">
        <v>29</v>
      </c>
      <c r="D583" s="57" t="s">
        <v>29</v>
      </c>
      <c r="E583" s="61"/>
    </row>
    <row r="584" spans="2:5" s="1" customFormat="1" ht="13.9" customHeight="1">
      <c r="B584" s="57" t="s">
        <v>29</v>
      </c>
      <c r="C584" s="57" t="s">
        <v>29</v>
      </c>
      <c r="D584" s="57" t="s">
        <v>29</v>
      </c>
      <c r="E584" s="61"/>
    </row>
    <row r="585" spans="2:5" s="1" customFormat="1" ht="13.9" customHeight="1">
      <c r="B585" s="57" t="s">
        <v>29</v>
      </c>
      <c r="C585" s="57" t="s">
        <v>29</v>
      </c>
      <c r="D585" s="57" t="s">
        <v>29</v>
      </c>
      <c r="E585" s="61"/>
    </row>
    <row r="586" spans="2:5" s="1" customFormat="1" ht="13.9" customHeight="1">
      <c r="B586" s="57" t="s">
        <v>29</v>
      </c>
      <c r="C586" s="57" t="s">
        <v>29</v>
      </c>
      <c r="D586" s="57" t="s">
        <v>29</v>
      </c>
      <c r="E586" s="61"/>
    </row>
    <row r="587" spans="2:5" s="1" customFormat="1" ht="13.9" customHeight="1">
      <c r="B587" s="57" t="s">
        <v>29</v>
      </c>
      <c r="C587" s="57" t="s">
        <v>29</v>
      </c>
      <c r="D587" s="57" t="s">
        <v>29</v>
      </c>
      <c r="E587" s="61"/>
    </row>
    <row r="588" spans="2:5" s="1" customFormat="1" ht="13.9" customHeight="1">
      <c r="B588" s="57" t="s">
        <v>29</v>
      </c>
      <c r="C588" s="57" t="s">
        <v>29</v>
      </c>
      <c r="D588" s="57" t="s">
        <v>29</v>
      </c>
      <c r="E588" s="61"/>
    </row>
    <row r="589" spans="2:5" s="1" customFormat="1" ht="13.9" customHeight="1">
      <c r="B589" s="57" t="s">
        <v>29</v>
      </c>
      <c r="C589" s="57" t="s">
        <v>29</v>
      </c>
      <c r="D589" s="57" t="s">
        <v>29</v>
      </c>
      <c r="E589" s="61"/>
    </row>
    <row r="590" spans="2:5" s="1" customFormat="1" ht="13.9" customHeight="1">
      <c r="B590" s="57" t="s">
        <v>29</v>
      </c>
      <c r="C590" s="57" t="s">
        <v>29</v>
      </c>
      <c r="D590" s="57" t="s">
        <v>29</v>
      </c>
      <c r="E590" s="61"/>
    </row>
    <row r="591" spans="2:5" s="1" customFormat="1" ht="13.9" customHeight="1">
      <c r="B591" s="57" t="s">
        <v>29</v>
      </c>
      <c r="C591" s="57" t="s">
        <v>29</v>
      </c>
      <c r="D591" s="57" t="s">
        <v>29</v>
      </c>
      <c r="E591" s="61"/>
    </row>
    <row r="592" spans="2:5" s="1" customFormat="1" ht="13.9" customHeight="1">
      <c r="B592" s="57" t="s">
        <v>29</v>
      </c>
      <c r="C592" s="57" t="s">
        <v>29</v>
      </c>
      <c r="D592" s="57" t="s">
        <v>29</v>
      </c>
      <c r="E592" s="61"/>
    </row>
    <row r="593" spans="2:5" s="1" customFormat="1" ht="13.9" customHeight="1">
      <c r="B593" s="57" t="s">
        <v>29</v>
      </c>
      <c r="C593" s="57" t="s">
        <v>29</v>
      </c>
      <c r="D593" s="57" t="s">
        <v>29</v>
      </c>
      <c r="E593" s="61"/>
    </row>
    <row r="594" spans="2:5" s="1" customFormat="1" ht="13.9" customHeight="1">
      <c r="B594" s="57" t="s">
        <v>29</v>
      </c>
      <c r="C594" s="57" t="s">
        <v>29</v>
      </c>
      <c r="D594" s="57" t="s">
        <v>29</v>
      </c>
      <c r="E594" s="61"/>
    </row>
    <row r="595" spans="2:5" s="1" customFormat="1" ht="13.9" customHeight="1">
      <c r="B595" s="57" t="s">
        <v>29</v>
      </c>
      <c r="C595" s="57" t="s">
        <v>29</v>
      </c>
      <c r="D595" s="57" t="s">
        <v>29</v>
      </c>
      <c r="E595" s="61"/>
    </row>
    <row r="596" spans="2:5" s="1" customFormat="1" ht="13.9" customHeight="1">
      <c r="B596" s="57" t="s">
        <v>29</v>
      </c>
      <c r="C596" s="57" t="s">
        <v>29</v>
      </c>
      <c r="D596" s="57" t="s">
        <v>29</v>
      </c>
      <c r="E596" s="61"/>
    </row>
    <row r="597" spans="2:5" s="1" customFormat="1" ht="13.9" customHeight="1">
      <c r="B597" s="57" t="s">
        <v>29</v>
      </c>
      <c r="C597" s="57" t="s">
        <v>29</v>
      </c>
      <c r="D597" s="57" t="s">
        <v>29</v>
      </c>
      <c r="E597" s="61"/>
    </row>
    <row r="598" spans="2:5" s="1" customFormat="1" ht="13.9" customHeight="1">
      <c r="B598" s="57" t="s">
        <v>29</v>
      </c>
      <c r="C598" s="57" t="s">
        <v>29</v>
      </c>
      <c r="D598" s="57" t="s">
        <v>29</v>
      </c>
      <c r="E598" s="61"/>
    </row>
    <row r="599" spans="2:5" s="1" customFormat="1" ht="13.9" customHeight="1">
      <c r="B599" s="57" t="s">
        <v>29</v>
      </c>
      <c r="C599" s="57" t="s">
        <v>29</v>
      </c>
      <c r="D599" s="57" t="s">
        <v>29</v>
      </c>
      <c r="E599" s="61"/>
    </row>
    <row r="600" spans="2:5" s="1" customFormat="1" ht="13.9" customHeight="1">
      <c r="B600" s="57" t="s">
        <v>29</v>
      </c>
      <c r="C600" s="57" t="s">
        <v>29</v>
      </c>
      <c r="D600" s="57" t="s">
        <v>29</v>
      </c>
      <c r="E600" s="61"/>
    </row>
    <row r="601" spans="2:5" s="1" customFormat="1" ht="13.9" customHeight="1">
      <c r="B601" s="57" t="s">
        <v>29</v>
      </c>
      <c r="C601" s="57" t="s">
        <v>29</v>
      </c>
      <c r="D601" s="57" t="s">
        <v>29</v>
      </c>
      <c r="E601" s="61"/>
    </row>
    <row r="602" spans="2:5" s="1" customFormat="1" ht="13.9" customHeight="1">
      <c r="B602" s="57" t="s">
        <v>29</v>
      </c>
      <c r="C602" s="57" t="s">
        <v>29</v>
      </c>
      <c r="D602" s="57" t="s">
        <v>29</v>
      </c>
      <c r="E602" s="61"/>
    </row>
    <row r="603" spans="2:5" s="1" customFormat="1" ht="13.9" customHeight="1">
      <c r="B603" s="57" t="s">
        <v>29</v>
      </c>
      <c r="C603" s="57" t="s">
        <v>29</v>
      </c>
      <c r="D603" s="57" t="s">
        <v>29</v>
      </c>
      <c r="E603" s="61"/>
    </row>
    <row r="604" spans="2:5" s="1" customFormat="1" ht="13.9" customHeight="1">
      <c r="B604" s="57" t="s">
        <v>29</v>
      </c>
      <c r="C604" s="57" t="s">
        <v>29</v>
      </c>
      <c r="D604" s="57" t="s">
        <v>29</v>
      </c>
      <c r="E604" s="61"/>
    </row>
    <row r="605" spans="2:5" s="1" customFormat="1" ht="13.9" customHeight="1">
      <c r="B605" s="57" t="s">
        <v>29</v>
      </c>
      <c r="C605" s="57" t="s">
        <v>29</v>
      </c>
      <c r="D605" s="57" t="s">
        <v>29</v>
      </c>
      <c r="E605" s="61"/>
    </row>
    <row r="606" spans="2:5" s="1" customFormat="1" ht="13.9" customHeight="1">
      <c r="B606" s="57" t="s">
        <v>29</v>
      </c>
      <c r="C606" s="57" t="s">
        <v>29</v>
      </c>
      <c r="D606" s="57" t="s">
        <v>29</v>
      </c>
      <c r="E606" s="61"/>
    </row>
    <row r="607" spans="2:5" s="1" customFormat="1" ht="13.9" customHeight="1">
      <c r="B607" s="57" t="s">
        <v>29</v>
      </c>
      <c r="C607" s="57" t="s">
        <v>29</v>
      </c>
      <c r="D607" s="57" t="s">
        <v>29</v>
      </c>
      <c r="E607" s="61"/>
    </row>
    <row r="608" spans="2:5" s="1" customFormat="1" ht="13.9" customHeight="1">
      <c r="B608" s="57" t="s">
        <v>29</v>
      </c>
      <c r="C608" s="57" t="s">
        <v>29</v>
      </c>
      <c r="D608" s="57" t="s">
        <v>29</v>
      </c>
      <c r="E608" s="61"/>
    </row>
    <row r="609" spans="2:5" s="1" customFormat="1" ht="13.9" customHeight="1">
      <c r="B609" s="57" t="s">
        <v>29</v>
      </c>
      <c r="C609" s="57" t="s">
        <v>29</v>
      </c>
      <c r="D609" s="57" t="s">
        <v>29</v>
      </c>
      <c r="E609" s="61"/>
    </row>
    <row r="610" spans="2:5" s="1" customFormat="1" ht="13.9" customHeight="1">
      <c r="B610" s="57" t="s">
        <v>29</v>
      </c>
      <c r="C610" s="57" t="s">
        <v>29</v>
      </c>
      <c r="D610" s="57" t="s">
        <v>29</v>
      </c>
      <c r="E610" s="61"/>
    </row>
    <row r="611" spans="2:5" s="1" customFormat="1" ht="13.9" customHeight="1">
      <c r="B611" s="57" t="s">
        <v>29</v>
      </c>
      <c r="C611" s="57" t="s">
        <v>29</v>
      </c>
      <c r="D611" s="57" t="s">
        <v>29</v>
      </c>
      <c r="E611" s="61"/>
    </row>
    <row r="612" spans="2:5" s="1" customFormat="1" ht="13.9" customHeight="1">
      <c r="B612" s="57" t="s">
        <v>29</v>
      </c>
      <c r="C612" s="57" t="s">
        <v>29</v>
      </c>
      <c r="D612" s="57" t="s">
        <v>29</v>
      </c>
      <c r="E612" s="61"/>
    </row>
    <row r="613" spans="2:5" s="1" customFormat="1" ht="13.9" customHeight="1">
      <c r="B613" s="57" t="s">
        <v>29</v>
      </c>
      <c r="C613" s="57" t="s">
        <v>29</v>
      </c>
      <c r="D613" s="57" t="s">
        <v>29</v>
      </c>
      <c r="E613" s="61"/>
    </row>
    <row r="614" spans="2:5" s="1" customFormat="1" ht="13.9" customHeight="1">
      <c r="B614" s="57" t="s">
        <v>29</v>
      </c>
      <c r="C614" s="57" t="s">
        <v>29</v>
      </c>
      <c r="D614" s="57" t="s">
        <v>29</v>
      </c>
      <c r="E614" s="61"/>
    </row>
    <row r="615" spans="2:5" s="1" customFormat="1" ht="13.9" customHeight="1">
      <c r="B615" s="57" t="s">
        <v>29</v>
      </c>
      <c r="C615" s="57" t="s">
        <v>29</v>
      </c>
      <c r="D615" s="57" t="s">
        <v>29</v>
      </c>
      <c r="E615" s="61"/>
    </row>
    <row r="616" spans="2:5" s="1" customFormat="1" ht="13.9" customHeight="1">
      <c r="B616" s="57" t="s">
        <v>29</v>
      </c>
      <c r="C616" s="57" t="s">
        <v>29</v>
      </c>
      <c r="D616" s="57" t="s">
        <v>29</v>
      </c>
      <c r="E616" s="61"/>
    </row>
    <row r="617" spans="2:5" s="1" customFormat="1" ht="13.9" customHeight="1">
      <c r="B617" s="57" t="s">
        <v>29</v>
      </c>
      <c r="C617" s="57" t="s">
        <v>29</v>
      </c>
      <c r="D617" s="57" t="s">
        <v>29</v>
      </c>
      <c r="E617" s="61"/>
    </row>
    <row r="618" spans="2:5" s="1" customFormat="1" ht="13.9" customHeight="1">
      <c r="B618" s="57" t="s">
        <v>29</v>
      </c>
      <c r="C618" s="57" t="s">
        <v>29</v>
      </c>
      <c r="D618" s="57" t="s">
        <v>29</v>
      </c>
      <c r="E618" s="61"/>
    </row>
    <row r="619" spans="2:5" s="1" customFormat="1" ht="13.9" customHeight="1">
      <c r="B619" s="57" t="s">
        <v>29</v>
      </c>
      <c r="C619" s="57" t="s">
        <v>29</v>
      </c>
      <c r="D619" s="57" t="s">
        <v>29</v>
      </c>
      <c r="E619" s="61"/>
    </row>
    <row r="620" spans="2:5" s="1" customFormat="1" ht="13.9" customHeight="1">
      <c r="B620" s="57" t="s">
        <v>29</v>
      </c>
      <c r="C620" s="57" t="s">
        <v>29</v>
      </c>
      <c r="D620" s="57" t="s">
        <v>29</v>
      </c>
      <c r="E620" s="61"/>
    </row>
    <row r="621" spans="2:5" s="1" customFormat="1" ht="13.9" customHeight="1">
      <c r="B621" s="57" t="s">
        <v>29</v>
      </c>
      <c r="C621" s="57" t="s">
        <v>29</v>
      </c>
      <c r="D621" s="57" t="s">
        <v>29</v>
      </c>
      <c r="E621" s="61"/>
    </row>
    <row r="622" spans="2:5" s="1" customFormat="1" ht="13.9" customHeight="1">
      <c r="B622" s="57" t="s">
        <v>29</v>
      </c>
      <c r="C622" s="57" t="s">
        <v>29</v>
      </c>
      <c r="D622" s="57" t="s">
        <v>29</v>
      </c>
      <c r="E622" s="61"/>
    </row>
    <row r="623" spans="2:5" s="1" customFormat="1" ht="13.9" customHeight="1">
      <c r="B623" s="57" t="s">
        <v>29</v>
      </c>
      <c r="C623" s="57" t="s">
        <v>29</v>
      </c>
      <c r="D623" s="57" t="s">
        <v>29</v>
      </c>
      <c r="E623" s="61"/>
    </row>
    <row r="624" spans="2:5" s="1" customFormat="1" ht="13.9" customHeight="1">
      <c r="B624" s="57" t="s">
        <v>29</v>
      </c>
      <c r="C624" s="57" t="s">
        <v>29</v>
      </c>
      <c r="D624" s="57" t="s">
        <v>29</v>
      </c>
      <c r="E624" s="61"/>
    </row>
    <row r="625" spans="2:5" s="1" customFormat="1" ht="13.9" customHeight="1">
      <c r="B625" s="57" t="s">
        <v>29</v>
      </c>
      <c r="C625" s="57" t="s">
        <v>29</v>
      </c>
      <c r="D625" s="57" t="s">
        <v>29</v>
      </c>
      <c r="E625" s="61"/>
    </row>
    <row r="626" spans="2:5" s="1" customFormat="1" ht="13.9" customHeight="1">
      <c r="B626" s="57" t="s">
        <v>29</v>
      </c>
      <c r="C626" s="57" t="s">
        <v>29</v>
      </c>
      <c r="D626" s="57" t="s">
        <v>29</v>
      </c>
      <c r="E626" s="61"/>
    </row>
    <row r="627" spans="2:5" s="1" customFormat="1" ht="13.9" customHeight="1">
      <c r="B627" s="57" t="s">
        <v>29</v>
      </c>
      <c r="C627" s="57" t="s">
        <v>29</v>
      </c>
      <c r="D627" s="57" t="s">
        <v>29</v>
      </c>
      <c r="E627" s="61"/>
    </row>
    <row r="628" spans="2:5" s="1" customFormat="1" ht="13.9" customHeight="1">
      <c r="B628" s="57" t="s">
        <v>29</v>
      </c>
      <c r="C628" s="57" t="s">
        <v>29</v>
      </c>
      <c r="D628" s="57" t="s">
        <v>29</v>
      </c>
      <c r="E628" s="61"/>
    </row>
    <row r="629" spans="2:5" s="1" customFormat="1" ht="13.9" customHeight="1">
      <c r="B629" s="57" t="s">
        <v>29</v>
      </c>
      <c r="C629" s="57" t="s">
        <v>29</v>
      </c>
      <c r="D629" s="57" t="s">
        <v>29</v>
      </c>
      <c r="E629" s="61"/>
    </row>
    <row r="630" spans="2:5" s="1" customFormat="1" ht="13.9" customHeight="1">
      <c r="B630" s="57" t="s">
        <v>29</v>
      </c>
      <c r="C630" s="57" t="s">
        <v>29</v>
      </c>
      <c r="D630" s="57" t="s">
        <v>29</v>
      </c>
      <c r="E630" s="61"/>
    </row>
    <row r="631" spans="2:5" s="1" customFormat="1" ht="13.9" customHeight="1">
      <c r="B631" s="57" t="s">
        <v>29</v>
      </c>
      <c r="C631" s="57" t="s">
        <v>29</v>
      </c>
      <c r="D631" s="57" t="s">
        <v>29</v>
      </c>
      <c r="E631" s="61"/>
    </row>
    <row r="632" spans="2:5" s="1" customFormat="1" ht="13.9" customHeight="1">
      <c r="B632" s="57" t="s">
        <v>29</v>
      </c>
      <c r="C632" s="57" t="s">
        <v>29</v>
      </c>
      <c r="D632" s="57" t="s">
        <v>29</v>
      </c>
      <c r="E632" s="61"/>
    </row>
    <row r="633" spans="2:5" s="1" customFormat="1" ht="13.9" customHeight="1">
      <c r="B633" s="57" t="s">
        <v>29</v>
      </c>
      <c r="C633" s="57" t="s">
        <v>29</v>
      </c>
      <c r="D633" s="57" t="s">
        <v>29</v>
      </c>
      <c r="E633" s="61"/>
    </row>
    <row r="634" spans="2:5" s="1" customFormat="1" ht="13.9" customHeight="1">
      <c r="B634" s="57" t="s">
        <v>29</v>
      </c>
      <c r="C634" s="57" t="s">
        <v>29</v>
      </c>
      <c r="D634" s="57" t="s">
        <v>29</v>
      </c>
      <c r="E634" s="61"/>
    </row>
    <row r="635" spans="2:5" s="1" customFormat="1" ht="13.9" customHeight="1">
      <c r="B635" s="57" t="s">
        <v>29</v>
      </c>
      <c r="C635" s="57" t="s">
        <v>29</v>
      </c>
      <c r="D635" s="57" t="s">
        <v>29</v>
      </c>
      <c r="E635" s="61"/>
    </row>
    <row r="636" spans="2:5" s="1" customFormat="1" ht="13.9" customHeight="1">
      <c r="B636" s="57" t="s">
        <v>29</v>
      </c>
      <c r="C636" s="57" t="s">
        <v>29</v>
      </c>
      <c r="D636" s="57" t="s">
        <v>29</v>
      </c>
      <c r="E636" s="61"/>
    </row>
    <row r="637" spans="2:5" s="1" customFormat="1" ht="13.9" customHeight="1">
      <c r="B637" s="57" t="s">
        <v>29</v>
      </c>
      <c r="C637" s="57" t="s">
        <v>29</v>
      </c>
      <c r="D637" s="57" t="s">
        <v>29</v>
      </c>
      <c r="E637" s="61"/>
    </row>
    <row r="638" spans="2:5" s="1" customFormat="1" ht="13.9" customHeight="1">
      <c r="B638" s="57" t="s">
        <v>29</v>
      </c>
      <c r="C638" s="57" t="s">
        <v>29</v>
      </c>
      <c r="D638" s="57" t="s">
        <v>29</v>
      </c>
      <c r="E638" s="61"/>
    </row>
    <row r="639" spans="2:5" s="1" customFormat="1" ht="13.9" customHeight="1">
      <c r="B639" s="57" t="s">
        <v>29</v>
      </c>
      <c r="C639" s="57" t="s">
        <v>29</v>
      </c>
      <c r="D639" s="57" t="s">
        <v>29</v>
      </c>
      <c r="E639" s="61"/>
    </row>
    <row r="640" spans="2:5" s="1" customFormat="1" ht="13.9" customHeight="1">
      <c r="B640" s="57" t="s">
        <v>29</v>
      </c>
      <c r="C640" s="57" t="s">
        <v>29</v>
      </c>
      <c r="D640" s="57" t="s">
        <v>29</v>
      </c>
      <c r="E640" s="61"/>
    </row>
    <row r="641" spans="2:5" s="1" customFormat="1" ht="13.9" customHeight="1">
      <c r="B641" s="57" t="s">
        <v>29</v>
      </c>
      <c r="C641" s="57" t="s">
        <v>29</v>
      </c>
      <c r="D641" s="57" t="s">
        <v>29</v>
      </c>
      <c r="E641" s="61"/>
    </row>
    <row r="642" spans="2:5" s="1" customFormat="1" ht="13.9" customHeight="1">
      <c r="B642" s="57" t="s">
        <v>29</v>
      </c>
      <c r="C642" s="57" t="s">
        <v>29</v>
      </c>
      <c r="D642" s="57" t="s">
        <v>29</v>
      </c>
      <c r="E642" s="61"/>
    </row>
    <row r="643" spans="2:5" s="1" customFormat="1" ht="13.9" customHeight="1">
      <c r="B643" s="57" t="s">
        <v>29</v>
      </c>
      <c r="C643" s="57" t="s">
        <v>29</v>
      </c>
      <c r="D643" s="57" t="s">
        <v>29</v>
      </c>
      <c r="E643" s="61"/>
    </row>
    <row r="644" spans="2:5" s="1" customFormat="1" ht="13.9" customHeight="1">
      <c r="B644" s="57" t="s">
        <v>29</v>
      </c>
      <c r="C644" s="57" t="s">
        <v>29</v>
      </c>
      <c r="D644" s="57" t="s">
        <v>29</v>
      </c>
      <c r="E644" s="61"/>
    </row>
    <row r="645" spans="2:5" s="1" customFormat="1" ht="13.9" customHeight="1">
      <c r="B645" s="57" t="s">
        <v>29</v>
      </c>
      <c r="C645" s="57" t="s">
        <v>29</v>
      </c>
      <c r="D645" s="57" t="s">
        <v>29</v>
      </c>
      <c r="E645" s="61"/>
    </row>
    <row r="646" spans="2:5" s="1" customFormat="1" ht="13.9" customHeight="1">
      <c r="B646" s="57" t="s">
        <v>29</v>
      </c>
      <c r="C646" s="57" t="s">
        <v>29</v>
      </c>
      <c r="D646" s="57" t="s">
        <v>29</v>
      </c>
      <c r="E646" s="61"/>
    </row>
    <row r="647" spans="2:5" s="1" customFormat="1" ht="13.9" customHeight="1">
      <c r="B647" s="57" t="s">
        <v>29</v>
      </c>
      <c r="C647" s="57" t="s">
        <v>29</v>
      </c>
      <c r="D647" s="57" t="s">
        <v>29</v>
      </c>
      <c r="E647" s="61"/>
    </row>
    <row r="648" spans="2:5" s="1" customFormat="1" ht="13.9" customHeight="1">
      <c r="B648" s="57" t="s">
        <v>29</v>
      </c>
      <c r="C648" s="57" t="s">
        <v>29</v>
      </c>
      <c r="D648" s="57" t="s">
        <v>29</v>
      </c>
      <c r="E648" s="61"/>
    </row>
    <row r="649" spans="2:5" s="1" customFormat="1" ht="13.9" customHeight="1">
      <c r="B649" s="57" t="s">
        <v>29</v>
      </c>
      <c r="C649" s="57" t="s">
        <v>29</v>
      </c>
      <c r="D649" s="57" t="s">
        <v>29</v>
      </c>
      <c r="E649" s="61"/>
    </row>
    <row r="650" spans="2:5" s="1" customFormat="1" ht="13.9" customHeight="1">
      <c r="B650" s="57" t="s">
        <v>29</v>
      </c>
      <c r="C650" s="57" t="s">
        <v>29</v>
      </c>
      <c r="D650" s="57" t="s">
        <v>29</v>
      </c>
      <c r="E650" s="61"/>
    </row>
    <row r="651" spans="2:5" s="1" customFormat="1" ht="13.9" customHeight="1">
      <c r="B651" s="57" t="s">
        <v>29</v>
      </c>
      <c r="C651" s="57" t="s">
        <v>29</v>
      </c>
      <c r="D651" s="57" t="s">
        <v>29</v>
      </c>
      <c r="E651" s="61"/>
    </row>
    <row r="652" spans="2:5" s="1" customFormat="1" ht="13.9" customHeight="1">
      <c r="B652" s="57" t="s">
        <v>29</v>
      </c>
      <c r="C652" s="57" t="s">
        <v>29</v>
      </c>
      <c r="D652" s="57" t="s">
        <v>29</v>
      </c>
      <c r="E652" s="61"/>
    </row>
    <row r="653" spans="2:5" s="1" customFormat="1" ht="13.9" customHeight="1">
      <c r="B653" s="57" t="s">
        <v>29</v>
      </c>
      <c r="C653" s="57" t="s">
        <v>29</v>
      </c>
      <c r="D653" s="57" t="s">
        <v>29</v>
      </c>
      <c r="E653" s="61"/>
    </row>
    <row r="654" spans="2:5" s="1" customFormat="1" ht="13.9" customHeight="1">
      <c r="B654" s="57" t="s">
        <v>29</v>
      </c>
      <c r="C654" s="57" t="s">
        <v>29</v>
      </c>
      <c r="D654" s="57" t="s">
        <v>29</v>
      </c>
      <c r="E654" s="61"/>
    </row>
    <row r="655" spans="2:5" s="1" customFormat="1" ht="13.9" customHeight="1">
      <c r="B655" s="57" t="s">
        <v>29</v>
      </c>
      <c r="C655" s="57" t="s">
        <v>29</v>
      </c>
      <c r="D655" s="57" t="s">
        <v>29</v>
      </c>
      <c r="E655" s="61"/>
    </row>
    <row r="656" spans="2:5" s="1" customFormat="1" ht="13.9" customHeight="1">
      <c r="B656" s="57" t="s">
        <v>29</v>
      </c>
      <c r="C656" s="57" t="s">
        <v>29</v>
      </c>
      <c r="D656" s="57" t="s">
        <v>29</v>
      </c>
      <c r="E656" s="61"/>
    </row>
    <row r="657" spans="2:5" s="1" customFormat="1" ht="13.9" customHeight="1">
      <c r="B657" s="57" t="s">
        <v>29</v>
      </c>
      <c r="C657" s="57" t="s">
        <v>29</v>
      </c>
      <c r="D657" s="57" t="s">
        <v>29</v>
      </c>
      <c r="E657" s="61"/>
    </row>
    <row r="658" spans="2:5" s="1" customFormat="1" ht="13.9" customHeight="1">
      <c r="B658" s="57" t="s">
        <v>29</v>
      </c>
      <c r="C658" s="57" t="s">
        <v>29</v>
      </c>
      <c r="D658" s="57" t="s">
        <v>29</v>
      </c>
      <c r="E658" s="61"/>
    </row>
    <row r="659" spans="2:5" s="1" customFormat="1" ht="13.9" customHeight="1">
      <c r="B659" s="57" t="s">
        <v>29</v>
      </c>
      <c r="C659" s="57" t="s">
        <v>29</v>
      </c>
      <c r="D659" s="57" t="s">
        <v>29</v>
      </c>
      <c r="E659" s="61"/>
    </row>
    <row r="660" spans="2:5" s="1" customFormat="1" ht="13.9" customHeight="1">
      <c r="B660" s="57" t="s">
        <v>29</v>
      </c>
      <c r="C660" s="57" t="s">
        <v>29</v>
      </c>
      <c r="D660" s="57" t="s">
        <v>29</v>
      </c>
      <c r="E660" s="61"/>
    </row>
    <row r="661" spans="2:5" s="1" customFormat="1" ht="13.9" customHeight="1">
      <c r="B661" s="57" t="s">
        <v>29</v>
      </c>
      <c r="C661" s="57" t="s">
        <v>29</v>
      </c>
      <c r="D661" s="57" t="s">
        <v>29</v>
      </c>
      <c r="E661" s="61"/>
    </row>
    <row r="662" spans="2:5" s="1" customFormat="1" ht="13.9" customHeight="1">
      <c r="B662" s="57" t="s">
        <v>29</v>
      </c>
      <c r="C662" s="57" t="s">
        <v>29</v>
      </c>
      <c r="D662" s="57" t="s">
        <v>29</v>
      </c>
      <c r="E662" s="61"/>
    </row>
    <row r="663" spans="2:5" s="1" customFormat="1" ht="13.9" customHeight="1">
      <c r="B663" s="57" t="s">
        <v>29</v>
      </c>
      <c r="C663" s="57" t="s">
        <v>29</v>
      </c>
      <c r="D663" s="57" t="s">
        <v>29</v>
      </c>
      <c r="E663" s="61"/>
    </row>
    <row r="664" spans="2:5" s="1" customFormat="1" ht="13.9" customHeight="1">
      <c r="B664" s="57" t="s">
        <v>29</v>
      </c>
      <c r="C664" s="57" t="s">
        <v>29</v>
      </c>
      <c r="D664" s="57" t="s">
        <v>29</v>
      </c>
      <c r="E664" s="61"/>
    </row>
    <row r="665" spans="2:5" s="1" customFormat="1" ht="13.9" customHeight="1">
      <c r="B665" s="57" t="s">
        <v>29</v>
      </c>
      <c r="C665" s="57" t="s">
        <v>29</v>
      </c>
      <c r="D665" s="57" t="s">
        <v>29</v>
      </c>
      <c r="E665" s="61"/>
    </row>
    <row r="666" spans="2:5" s="1" customFormat="1" ht="13.9" customHeight="1">
      <c r="B666" s="57" t="s">
        <v>29</v>
      </c>
      <c r="C666" s="57" t="s">
        <v>29</v>
      </c>
      <c r="D666" s="57" t="s">
        <v>29</v>
      </c>
      <c r="E666" s="61"/>
    </row>
    <row r="667" spans="2:5" s="1" customFormat="1" ht="13.9" customHeight="1">
      <c r="B667" s="57" t="s">
        <v>29</v>
      </c>
      <c r="C667" s="57" t="s">
        <v>29</v>
      </c>
      <c r="D667" s="57" t="s">
        <v>29</v>
      </c>
      <c r="E667" s="61"/>
    </row>
    <row r="668" spans="2:5" s="1" customFormat="1" ht="13.9" customHeight="1">
      <c r="B668" s="57" t="s">
        <v>29</v>
      </c>
      <c r="C668" s="57" t="s">
        <v>29</v>
      </c>
      <c r="D668" s="57" t="s">
        <v>29</v>
      </c>
      <c r="E668" s="61"/>
    </row>
    <row r="669" spans="2:5" s="1" customFormat="1" ht="13.9" customHeight="1">
      <c r="B669" s="57" t="s">
        <v>29</v>
      </c>
      <c r="C669" s="57" t="s">
        <v>29</v>
      </c>
      <c r="D669" s="57" t="s">
        <v>29</v>
      </c>
      <c r="E669" s="61"/>
    </row>
    <row r="670" spans="2:5" s="1" customFormat="1" ht="13.9" customHeight="1">
      <c r="B670" s="57" t="s">
        <v>29</v>
      </c>
      <c r="C670" s="57" t="s">
        <v>29</v>
      </c>
      <c r="D670" s="57" t="s">
        <v>29</v>
      </c>
      <c r="E670" s="61"/>
    </row>
    <row r="671" spans="2:5" s="1" customFormat="1" ht="13.9" customHeight="1">
      <c r="B671" s="57" t="s">
        <v>29</v>
      </c>
      <c r="C671" s="57" t="s">
        <v>29</v>
      </c>
      <c r="D671" s="57" t="s">
        <v>29</v>
      </c>
      <c r="E671" s="61"/>
    </row>
    <row r="672" spans="2:5" s="1" customFormat="1" ht="13.9" customHeight="1">
      <c r="B672" s="57" t="s">
        <v>29</v>
      </c>
      <c r="C672" s="57" t="s">
        <v>29</v>
      </c>
      <c r="D672" s="57" t="s">
        <v>29</v>
      </c>
      <c r="E672" s="61"/>
    </row>
    <row r="673" spans="2:5" s="1" customFormat="1" ht="13.9" customHeight="1">
      <c r="B673" s="57" t="s">
        <v>29</v>
      </c>
      <c r="C673" s="57" t="s">
        <v>29</v>
      </c>
      <c r="D673" s="57" t="s">
        <v>29</v>
      </c>
      <c r="E673" s="61"/>
    </row>
    <row r="674" spans="2:5" s="1" customFormat="1" ht="13.9" customHeight="1">
      <c r="B674" s="57" t="s">
        <v>29</v>
      </c>
      <c r="C674" s="57" t="s">
        <v>29</v>
      </c>
      <c r="D674" s="57" t="s">
        <v>29</v>
      </c>
      <c r="E674" s="61"/>
    </row>
    <row r="675" spans="2:5" s="1" customFormat="1" ht="13.9" customHeight="1">
      <c r="B675" s="57" t="s">
        <v>29</v>
      </c>
      <c r="C675" s="57" t="s">
        <v>29</v>
      </c>
      <c r="D675" s="57" t="s">
        <v>29</v>
      </c>
      <c r="E675" s="61"/>
    </row>
    <row r="676" spans="2:5" s="1" customFormat="1" ht="13.9" customHeight="1">
      <c r="B676" s="57" t="s">
        <v>29</v>
      </c>
      <c r="C676" s="57" t="s">
        <v>29</v>
      </c>
      <c r="D676" s="57" t="s">
        <v>29</v>
      </c>
      <c r="E676" s="61"/>
    </row>
    <row r="677" spans="2:5" s="1" customFormat="1" ht="13.9" customHeight="1">
      <c r="B677" s="57" t="s">
        <v>29</v>
      </c>
      <c r="C677" s="57" t="s">
        <v>29</v>
      </c>
      <c r="D677" s="57" t="s">
        <v>29</v>
      </c>
      <c r="E677" s="61"/>
    </row>
    <row r="678" spans="2:5" s="1" customFormat="1" ht="13.9" customHeight="1">
      <c r="B678" s="57" t="s">
        <v>29</v>
      </c>
      <c r="C678" s="57" t="s">
        <v>29</v>
      </c>
      <c r="D678" s="57" t="s">
        <v>29</v>
      </c>
      <c r="E678" s="61"/>
    </row>
    <row r="679" spans="2:5" s="1" customFormat="1" ht="13.9" customHeight="1">
      <c r="B679" s="57" t="s">
        <v>29</v>
      </c>
      <c r="C679" s="57" t="s">
        <v>29</v>
      </c>
      <c r="D679" s="57" t="s">
        <v>29</v>
      </c>
      <c r="E679" s="61"/>
    </row>
    <row r="680" spans="2:5" s="1" customFormat="1" ht="13.9" customHeight="1">
      <c r="B680" s="57" t="s">
        <v>29</v>
      </c>
      <c r="C680" s="57" t="s">
        <v>29</v>
      </c>
      <c r="D680" s="57" t="s">
        <v>29</v>
      </c>
      <c r="E680" s="61"/>
    </row>
    <row r="681" spans="2:5" s="1" customFormat="1" ht="13.9" customHeight="1">
      <c r="B681" s="57" t="s">
        <v>29</v>
      </c>
      <c r="C681" s="57" t="s">
        <v>29</v>
      </c>
      <c r="D681" s="57" t="s">
        <v>29</v>
      </c>
      <c r="E681" s="61"/>
    </row>
    <row r="682" spans="2:5" s="1" customFormat="1" ht="13.9" customHeight="1">
      <c r="B682" s="57" t="s">
        <v>29</v>
      </c>
      <c r="C682" s="57" t="s">
        <v>29</v>
      </c>
      <c r="D682" s="57" t="s">
        <v>29</v>
      </c>
      <c r="E682" s="61"/>
    </row>
    <row r="683" spans="2:5" s="1" customFormat="1" ht="13.9" customHeight="1">
      <c r="B683" s="57" t="s">
        <v>29</v>
      </c>
      <c r="C683" s="57" t="s">
        <v>29</v>
      </c>
      <c r="D683" s="57" t="s">
        <v>29</v>
      </c>
      <c r="E683" s="61"/>
    </row>
    <row r="684" spans="2:5" s="1" customFormat="1" ht="13.9" customHeight="1">
      <c r="B684" s="57" t="s">
        <v>29</v>
      </c>
      <c r="C684" s="57" t="s">
        <v>29</v>
      </c>
      <c r="D684" s="57" t="s">
        <v>29</v>
      </c>
      <c r="E684" s="61"/>
    </row>
    <row r="685" spans="2:5" s="1" customFormat="1" ht="13.9" customHeight="1">
      <c r="B685" s="57" t="s">
        <v>29</v>
      </c>
      <c r="C685" s="57" t="s">
        <v>29</v>
      </c>
      <c r="D685" s="57" t="s">
        <v>29</v>
      </c>
      <c r="E685" s="61"/>
    </row>
    <row r="686" spans="2:5" s="1" customFormat="1" ht="13.9" customHeight="1">
      <c r="B686" s="57" t="s">
        <v>29</v>
      </c>
      <c r="C686" s="57" t="s">
        <v>29</v>
      </c>
      <c r="D686" s="57" t="s">
        <v>29</v>
      </c>
      <c r="E686" s="61"/>
    </row>
    <row r="687" spans="2:5" s="1" customFormat="1" ht="13.9" customHeight="1">
      <c r="B687" s="57" t="s">
        <v>29</v>
      </c>
      <c r="C687" s="57" t="s">
        <v>29</v>
      </c>
      <c r="D687" s="57" t="s">
        <v>29</v>
      </c>
      <c r="E687" s="61"/>
    </row>
    <row r="688" spans="2:5" s="1" customFormat="1" ht="13.9" customHeight="1">
      <c r="B688" s="57" t="s">
        <v>29</v>
      </c>
      <c r="C688" s="57" t="s">
        <v>29</v>
      </c>
      <c r="D688" s="57" t="s">
        <v>29</v>
      </c>
      <c r="E688" s="61"/>
    </row>
    <row r="689" spans="2:5" s="1" customFormat="1" ht="13.9" customHeight="1">
      <c r="B689" s="57" t="s">
        <v>29</v>
      </c>
      <c r="C689" s="57" t="s">
        <v>29</v>
      </c>
      <c r="D689" s="57" t="s">
        <v>29</v>
      </c>
      <c r="E689" s="61"/>
    </row>
    <row r="690" spans="2:5" s="1" customFormat="1" ht="13.9" customHeight="1">
      <c r="B690" s="57" t="s">
        <v>29</v>
      </c>
      <c r="C690" s="57" t="s">
        <v>29</v>
      </c>
      <c r="D690" s="57" t="s">
        <v>29</v>
      </c>
      <c r="E690" s="61"/>
    </row>
    <row r="691" spans="2:5" s="1" customFormat="1" ht="13.9" customHeight="1">
      <c r="B691" s="57" t="s">
        <v>29</v>
      </c>
      <c r="C691" s="57" t="s">
        <v>29</v>
      </c>
      <c r="D691" s="57" t="s">
        <v>29</v>
      </c>
      <c r="E691" s="61"/>
    </row>
    <row r="692" spans="2:5" s="1" customFormat="1" ht="13.9" customHeight="1">
      <c r="B692" s="57" t="s">
        <v>29</v>
      </c>
      <c r="C692" s="57" t="s">
        <v>29</v>
      </c>
      <c r="D692" s="57" t="s">
        <v>29</v>
      </c>
      <c r="E692" s="61"/>
    </row>
    <row r="693" spans="2:5" s="1" customFormat="1" ht="13.9" customHeight="1">
      <c r="B693" s="57" t="s">
        <v>29</v>
      </c>
      <c r="C693" s="57" t="s">
        <v>29</v>
      </c>
      <c r="D693" s="57" t="s">
        <v>29</v>
      </c>
      <c r="E693" s="61"/>
    </row>
    <row r="694" spans="2:5" s="1" customFormat="1" ht="13.9" customHeight="1">
      <c r="B694" s="57" t="s">
        <v>29</v>
      </c>
      <c r="C694" s="57" t="s">
        <v>29</v>
      </c>
      <c r="D694" s="57" t="s">
        <v>29</v>
      </c>
      <c r="E694" s="61"/>
    </row>
    <row r="695" spans="2:5" s="1" customFormat="1" ht="13.9" customHeight="1">
      <c r="B695" s="57" t="s">
        <v>29</v>
      </c>
      <c r="C695" s="57" t="s">
        <v>29</v>
      </c>
      <c r="D695" s="57" t="s">
        <v>29</v>
      </c>
      <c r="E695" s="61"/>
    </row>
    <row r="696" spans="2:5" s="1" customFormat="1" ht="13.9" customHeight="1">
      <c r="B696" s="57" t="s">
        <v>29</v>
      </c>
      <c r="C696" s="57" t="s">
        <v>29</v>
      </c>
      <c r="D696" s="57" t="s">
        <v>29</v>
      </c>
      <c r="E696" s="61"/>
    </row>
    <row r="697" spans="2:5" s="1" customFormat="1" ht="13.9" customHeight="1">
      <c r="B697" s="57" t="s">
        <v>29</v>
      </c>
      <c r="C697" s="57" t="s">
        <v>29</v>
      </c>
      <c r="D697" s="57" t="s">
        <v>29</v>
      </c>
      <c r="E697" s="61"/>
    </row>
    <row r="698" spans="2:5" s="1" customFormat="1" ht="13.9" customHeight="1">
      <c r="B698" s="57" t="s">
        <v>29</v>
      </c>
      <c r="C698" s="57" t="s">
        <v>29</v>
      </c>
      <c r="D698" s="57" t="s">
        <v>29</v>
      </c>
      <c r="E698" s="61"/>
    </row>
    <row r="699" spans="2:5" s="1" customFormat="1" ht="13.9" customHeight="1">
      <c r="B699" s="57" t="s">
        <v>29</v>
      </c>
      <c r="C699" s="57" t="s">
        <v>29</v>
      </c>
      <c r="D699" s="57" t="s">
        <v>29</v>
      </c>
      <c r="E699" s="61"/>
    </row>
    <row r="700" spans="2:5" s="1" customFormat="1" ht="13.9" customHeight="1">
      <c r="B700" s="57" t="s">
        <v>29</v>
      </c>
      <c r="C700" s="57" t="s">
        <v>29</v>
      </c>
      <c r="D700" s="57" t="s">
        <v>29</v>
      </c>
      <c r="E700" s="61"/>
    </row>
    <row r="701" spans="2:5" s="1" customFormat="1" ht="13.9" customHeight="1">
      <c r="B701" s="57" t="s">
        <v>29</v>
      </c>
      <c r="C701" s="57" t="s">
        <v>29</v>
      </c>
      <c r="D701" s="57" t="s">
        <v>29</v>
      </c>
      <c r="E701" s="61"/>
    </row>
    <row r="702" spans="2:5" s="1" customFormat="1" ht="13.9" customHeight="1">
      <c r="B702" s="57" t="s">
        <v>29</v>
      </c>
      <c r="C702" s="57" t="s">
        <v>29</v>
      </c>
      <c r="D702" s="57" t="s">
        <v>29</v>
      </c>
      <c r="E702" s="61"/>
    </row>
    <row r="703" spans="2:5" s="1" customFormat="1" ht="13.9" customHeight="1">
      <c r="B703" s="57" t="s">
        <v>29</v>
      </c>
      <c r="C703" s="57" t="s">
        <v>29</v>
      </c>
      <c r="D703" s="57" t="s">
        <v>29</v>
      </c>
      <c r="E703" s="61"/>
    </row>
    <row r="704" spans="2:5" s="1" customFormat="1" ht="13.9" customHeight="1">
      <c r="B704" s="57" t="s">
        <v>29</v>
      </c>
      <c r="C704" s="57" t="s">
        <v>29</v>
      </c>
      <c r="D704" s="57" t="s">
        <v>29</v>
      </c>
      <c r="E704" s="61"/>
    </row>
    <row r="705" spans="2:5" s="1" customFormat="1" ht="13.9" customHeight="1">
      <c r="B705" s="57" t="s">
        <v>29</v>
      </c>
      <c r="C705" s="57" t="s">
        <v>29</v>
      </c>
      <c r="D705" s="57" t="s">
        <v>29</v>
      </c>
      <c r="E705" s="61"/>
    </row>
    <row r="706" spans="2:5" s="1" customFormat="1" ht="13.9" customHeight="1">
      <c r="B706" s="57" t="s">
        <v>29</v>
      </c>
      <c r="C706" s="57" t="s">
        <v>29</v>
      </c>
      <c r="D706" s="57" t="s">
        <v>29</v>
      </c>
      <c r="E706" s="61"/>
    </row>
    <row r="707" spans="2:5" s="1" customFormat="1" ht="13.9" customHeight="1">
      <c r="B707" s="57" t="s">
        <v>29</v>
      </c>
      <c r="C707" s="57" t="s">
        <v>29</v>
      </c>
      <c r="D707" s="57" t="s">
        <v>29</v>
      </c>
      <c r="E707" s="61"/>
    </row>
    <row r="708" spans="2:5" s="1" customFormat="1" ht="13.9" customHeight="1">
      <c r="B708" s="57" t="s">
        <v>29</v>
      </c>
      <c r="C708" s="57" t="s">
        <v>29</v>
      </c>
      <c r="D708" s="57" t="s">
        <v>29</v>
      </c>
      <c r="E708" s="61"/>
    </row>
    <row r="709" spans="2:5" s="1" customFormat="1" ht="13.9" customHeight="1">
      <c r="B709" s="57" t="s">
        <v>29</v>
      </c>
      <c r="C709" s="57" t="s">
        <v>29</v>
      </c>
      <c r="D709" s="57" t="s">
        <v>29</v>
      </c>
      <c r="E709" s="61"/>
    </row>
    <row r="710" spans="2:5" s="1" customFormat="1" ht="13.9" customHeight="1">
      <c r="B710" s="57" t="s">
        <v>29</v>
      </c>
      <c r="C710" s="57" t="s">
        <v>29</v>
      </c>
      <c r="D710" s="57" t="s">
        <v>29</v>
      </c>
      <c r="E710" s="61"/>
    </row>
    <row r="711" spans="2:5" s="1" customFormat="1" ht="13.9" customHeight="1">
      <c r="B711" s="57" t="s">
        <v>29</v>
      </c>
      <c r="C711" s="57" t="s">
        <v>29</v>
      </c>
      <c r="D711" s="57" t="s">
        <v>29</v>
      </c>
      <c r="E711" s="61"/>
    </row>
    <row r="712" spans="2:5" s="1" customFormat="1" ht="13.9" customHeight="1">
      <c r="B712" s="57" t="s">
        <v>29</v>
      </c>
      <c r="C712" s="57" t="s">
        <v>29</v>
      </c>
      <c r="D712" s="57" t="s">
        <v>29</v>
      </c>
      <c r="E712" s="61"/>
    </row>
    <row r="713" spans="2:5" s="1" customFormat="1" ht="13.9" customHeight="1">
      <c r="B713" s="57" t="s">
        <v>29</v>
      </c>
      <c r="C713" s="57" t="s">
        <v>29</v>
      </c>
      <c r="D713" s="57" t="s">
        <v>29</v>
      </c>
      <c r="E713" s="61"/>
    </row>
    <row r="714" spans="2:5" s="1" customFormat="1" ht="13.9" customHeight="1">
      <c r="B714" s="57" t="s">
        <v>29</v>
      </c>
      <c r="C714" s="57" t="s">
        <v>29</v>
      </c>
      <c r="D714" s="57" t="s">
        <v>29</v>
      </c>
      <c r="E714" s="61"/>
    </row>
    <row r="715" spans="2:5" s="1" customFormat="1" ht="13.9" customHeight="1">
      <c r="B715" s="57" t="s">
        <v>29</v>
      </c>
      <c r="C715" s="57" t="s">
        <v>29</v>
      </c>
      <c r="D715" s="57" t="s">
        <v>29</v>
      </c>
      <c r="E715" s="61"/>
    </row>
    <row r="716" spans="2:5" s="1" customFormat="1" ht="13.9" customHeight="1">
      <c r="B716" s="57" t="s">
        <v>29</v>
      </c>
      <c r="C716" s="57" t="s">
        <v>29</v>
      </c>
      <c r="D716" s="57" t="s">
        <v>29</v>
      </c>
      <c r="E716" s="61"/>
    </row>
    <row r="717" spans="2:5" s="1" customFormat="1" ht="13.9" customHeight="1">
      <c r="B717" s="57" t="s">
        <v>29</v>
      </c>
      <c r="C717" s="57" t="s">
        <v>29</v>
      </c>
      <c r="D717" s="57" t="s">
        <v>29</v>
      </c>
      <c r="E717" s="61"/>
    </row>
    <row r="718" spans="2:5" s="1" customFormat="1" ht="13.9" customHeight="1">
      <c r="B718" s="57" t="s">
        <v>29</v>
      </c>
      <c r="C718" s="57" t="s">
        <v>29</v>
      </c>
      <c r="D718" s="57" t="s">
        <v>29</v>
      </c>
      <c r="E718" s="61"/>
    </row>
    <row r="719" spans="2:5" s="1" customFormat="1" ht="13.9" customHeight="1">
      <c r="B719" s="57" t="s">
        <v>29</v>
      </c>
      <c r="C719" s="57" t="s">
        <v>29</v>
      </c>
      <c r="D719" s="57" t="s">
        <v>29</v>
      </c>
      <c r="E719" s="61"/>
    </row>
    <row r="720" spans="2:5" s="1" customFormat="1" ht="13.9" customHeight="1">
      <c r="B720" s="57" t="s">
        <v>29</v>
      </c>
      <c r="C720" s="57" t="s">
        <v>29</v>
      </c>
      <c r="D720" s="57" t="s">
        <v>29</v>
      </c>
      <c r="E720" s="61"/>
    </row>
    <row r="721" spans="2:5" s="1" customFormat="1" ht="13.9" customHeight="1">
      <c r="B721" s="57" t="s">
        <v>29</v>
      </c>
      <c r="C721" s="57" t="s">
        <v>29</v>
      </c>
      <c r="D721" s="57" t="s">
        <v>29</v>
      </c>
      <c r="E721" s="61"/>
    </row>
    <row r="722" spans="2:5" s="1" customFormat="1" ht="13.9" customHeight="1">
      <c r="B722" s="57" t="s">
        <v>29</v>
      </c>
      <c r="C722" s="57" t="s">
        <v>29</v>
      </c>
      <c r="D722" s="57" t="s">
        <v>29</v>
      </c>
      <c r="E722" s="61"/>
    </row>
    <row r="723" spans="2:5" s="1" customFormat="1" ht="13.9" customHeight="1">
      <c r="B723" s="57" t="s">
        <v>29</v>
      </c>
      <c r="C723" s="57" t="s">
        <v>29</v>
      </c>
      <c r="D723" s="57" t="s">
        <v>29</v>
      </c>
      <c r="E723" s="61"/>
    </row>
    <row r="724" spans="2:5" s="1" customFormat="1" ht="13.9" customHeight="1">
      <c r="B724" s="57" t="s">
        <v>29</v>
      </c>
      <c r="C724" s="57" t="s">
        <v>29</v>
      </c>
      <c r="D724" s="57" t="s">
        <v>29</v>
      </c>
      <c r="E724" s="61"/>
    </row>
    <row r="725" spans="2:5" s="1" customFormat="1" ht="13.9" customHeight="1">
      <c r="B725" s="57" t="s">
        <v>29</v>
      </c>
      <c r="C725" s="57" t="s">
        <v>29</v>
      </c>
      <c r="D725" s="57" t="s">
        <v>29</v>
      </c>
      <c r="E725" s="61"/>
    </row>
    <row r="726" spans="2:5" s="1" customFormat="1" ht="13.9" customHeight="1">
      <c r="B726" s="57" t="s">
        <v>29</v>
      </c>
      <c r="C726" s="57" t="s">
        <v>29</v>
      </c>
      <c r="D726" s="57" t="s">
        <v>29</v>
      </c>
      <c r="E726" s="61"/>
    </row>
    <row r="727" spans="2:5" s="1" customFormat="1" ht="13.9" customHeight="1">
      <c r="B727" s="57" t="s">
        <v>29</v>
      </c>
      <c r="C727" s="57" t="s">
        <v>29</v>
      </c>
      <c r="D727" s="57" t="s">
        <v>29</v>
      </c>
      <c r="E727" s="61"/>
    </row>
    <row r="728" spans="2:5" s="1" customFormat="1" ht="13.9" customHeight="1">
      <c r="B728" s="57" t="s">
        <v>29</v>
      </c>
      <c r="C728" s="57" t="s">
        <v>29</v>
      </c>
      <c r="D728" s="57" t="s">
        <v>29</v>
      </c>
      <c r="E728" s="61"/>
    </row>
    <row r="729" spans="2:5" s="1" customFormat="1" ht="13.9" customHeight="1">
      <c r="B729" s="57" t="s">
        <v>29</v>
      </c>
      <c r="C729" s="57" t="s">
        <v>29</v>
      </c>
      <c r="D729" s="57" t="s">
        <v>29</v>
      </c>
      <c r="E729" s="61"/>
    </row>
    <row r="730" spans="2:5" s="1" customFormat="1" ht="13.9" customHeight="1">
      <c r="B730" s="57" t="s">
        <v>29</v>
      </c>
      <c r="C730" s="57" t="s">
        <v>29</v>
      </c>
      <c r="D730" s="57" t="s">
        <v>29</v>
      </c>
      <c r="E730" s="61"/>
    </row>
    <row r="731" spans="2:5" s="1" customFormat="1" ht="13.9" customHeight="1">
      <c r="B731" s="57" t="s">
        <v>29</v>
      </c>
      <c r="C731" s="57" t="s">
        <v>29</v>
      </c>
      <c r="D731" s="57" t="s">
        <v>29</v>
      </c>
      <c r="E731" s="61"/>
    </row>
    <row r="732" spans="2:5" s="1" customFormat="1" ht="13.9" customHeight="1">
      <c r="B732" s="57" t="s">
        <v>29</v>
      </c>
      <c r="C732" s="57" t="s">
        <v>29</v>
      </c>
      <c r="D732" s="57" t="s">
        <v>29</v>
      </c>
      <c r="E732" s="61"/>
    </row>
    <row r="733" spans="2:5" s="1" customFormat="1" ht="13.9" customHeight="1">
      <c r="B733" s="57" t="s">
        <v>29</v>
      </c>
      <c r="C733" s="57" t="s">
        <v>29</v>
      </c>
      <c r="D733" s="57" t="s">
        <v>29</v>
      </c>
      <c r="E733" s="61"/>
    </row>
    <row r="734" spans="2:5" s="1" customFormat="1" ht="13.9" customHeight="1">
      <c r="B734" s="57" t="s">
        <v>29</v>
      </c>
      <c r="C734" s="57" t="s">
        <v>29</v>
      </c>
      <c r="D734" s="57" t="s">
        <v>29</v>
      </c>
      <c r="E734" s="61"/>
    </row>
    <row r="735" spans="2:5" s="1" customFormat="1" ht="13.9" customHeight="1">
      <c r="B735" s="57" t="s">
        <v>29</v>
      </c>
      <c r="C735" s="57" t="s">
        <v>29</v>
      </c>
      <c r="D735" s="57" t="s">
        <v>29</v>
      </c>
      <c r="E735" s="61"/>
    </row>
    <row r="736" spans="2:5" s="1" customFormat="1" ht="13.9" customHeight="1">
      <c r="B736" s="57" t="s">
        <v>29</v>
      </c>
      <c r="C736" s="57" t="s">
        <v>29</v>
      </c>
      <c r="D736" s="57" t="s">
        <v>29</v>
      </c>
      <c r="E736" s="61"/>
    </row>
    <row r="737" spans="2:5" s="1" customFormat="1" ht="13.9" customHeight="1">
      <c r="B737" s="57" t="s">
        <v>29</v>
      </c>
      <c r="C737" s="57" t="s">
        <v>29</v>
      </c>
      <c r="D737" s="57" t="s">
        <v>29</v>
      </c>
      <c r="E737" s="61"/>
    </row>
    <row r="738" spans="2:5" s="1" customFormat="1" ht="13.9" customHeight="1">
      <c r="B738" s="57" t="s">
        <v>29</v>
      </c>
      <c r="C738" s="57" t="s">
        <v>29</v>
      </c>
      <c r="D738" s="57" t="s">
        <v>29</v>
      </c>
      <c r="E738" s="61"/>
    </row>
    <row r="739" spans="2:5" s="1" customFormat="1" ht="13.9" customHeight="1">
      <c r="B739" s="57" t="s">
        <v>29</v>
      </c>
      <c r="C739" s="57" t="s">
        <v>29</v>
      </c>
      <c r="D739" s="57" t="s">
        <v>29</v>
      </c>
      <c r="E739" s="61"/>
    </row>
    <row r="740" spans="2:5" s="1" customFormat="1" ht="13.9" customHeight="1">
      <c r="B740" s="57" t="s">
        <v>29</v>
      </c>
      <c r="C740" s="57" t="s">
        <v>29</v>
      </c>
      <c r="D740" s="57" t="s">
        <v>29</v>
      </c>
      <c r="E740" s="61"/>
    </row>
    <row r="741" spans="2:5" s="1" customFormat="1" ht="13.9" customHeight="1">
      <c r="B741" s="57" t="s">
        <v>29</v>
      </c>
      <c r="C741" s="57" t="s">
        <v>29</v>
      </c>
      <c r="D741" s="57" t="s">
        <v>29</v>
      </c>
      <c r="E741" s="61"/>
    </row>
    <row r="742" spans="2:5" s="1" customFormat="1" ht="13.9" customHeight="1">
      <c r="B742" s="57" t="s">
        <v>29</v>
      </c>
      <c r="C742" s="57" t="s">
        <v>29</v>
      </c>
      <c r="D742" s="57" t="s">
        <v>29</v>
      </c>
      <c r="E742" s="61"/>
    </row>
    <row r="743" spans="2:5" s="1" customFormat="1" ht="13.9" customHeight="1">
      <c r="B743" s="57" t="s">
        <v>29</v>
      </c>
      <c r="C743" s="57" t="s">
        <v>29</v>
      </c>
      <c r="D743" s="57" t="s">
        <v>29</v>
      </c>
      <c r="E743" s="61"/>
    </row>
    <row r="744" spans="2:5" s="1" customFormat="1" ht="13.9" customHeight="1">
      <c r="B744" s="57" t="s">
        <v>29</v>
      </c>
      <c r="C744" s="57" t="s">
        <v>29</v>
      </c>
      <c r="D744" s="57" t="s">
        <v>29</v>
      </c>
      <c r="E744" s="61"/>
    </row>
    <row r="745" spans="2:5" s="1" customFormat="1" ht="13.9" customHeight="1">
      <c r="B745" s="57" t="s">
        <v>29</v>
      </c>
      <c r="C745" s="57" t="s">
        <v>29</v>
      </c>
      <c r="D745" s="57" t="s">
        <v>29</v>
      </c>
      <c r="E745" s="61"/>
    </row>
    <row r="746" spans="2:5" s="1" customFormat="1" ht="13.9" customHeight="1">
      <c r="B746" s="57" t="s">
        <v>29</v>
      </c>
      <c r="C746" s="57" t="s">
        <v>29</v>
      </c>
      <c r="D746" s="57" t="s">
        <v>29</v>
      </c>
      <c r="E746" s="61"/>
    </row>
    <row r="747" spans="2:5" s="1" customFormat="1" ht="13.9" customHeight="1">
      <c r="B747" s="57" t="s">
        <v>29</v>
      </c>
      <c r="C747" s="57" t="s">
        <v>29</v>
      </c>
      <c r="D747" s="57" t="s">
        <v>29</v>
      </c>
      <c r="E747" s="61"/>
    </row>
    <row r="748" spans="2:5" s="1" customFormat="1" ht="13.9" customHeight="1">
      <c r="B748" s="57" t="s">
        <v>29</v>
      </c>
      <c r="C748" s="57" t="s">
        <v>29</v>
      </c>
      <c r="D748" s="57" t="s">
        <v>29</v>
      </c>
      <c r="E748" s="61"/>
    </row>
    <row r="749" spans="2:5" s="1" customFormat="1" ht="13.9" customHeight="1">
      <c r="B749" s="57" t="s">
        <v>29</v>
      </c>
      <c r="C749" s="57" t="s">
        <v>29</v>
      </c>
      <c r="D749" s="57" t="s">
        <v>29</v>
      </c>
      <c r="E749" s="61"/>
    </row>
    <row r="750" spans="2:5" s="1" customFormat="1" ht="13.9" customHeight="1">
      <c r="B750" s="57" t="s">
        <v>29</v>
      </c>
      <c r="C750" s="57" t="s">
        <v>29</v>
      </c>
      <c r="D750" s="57" t="s">
        <v>29</v>
      </c>
      <c r="E750" s="61"/>
    </row>
    <row r="751" spans="2:5" s="1" customFormat="1" ht="13.9" customHeight="1">
      <c r="B751" s="57" t="s">
        <v>29</v>
      </c>
      <c r="C751" s="57" t="s">
        <v>29</v>
      </c>
      <c r="D751" s="57" t="s">
        <v>29</v>
      </c>
      <c r="E751" s="61"/>
    </row>
    <row r="752" spans="2:5" s="1" customFormat="1" ht="13.9" customHeight="1">
      <c r="B752" s="57" t="s">
        <v>29</v>
      </c>
      <c r="C752" s="57" t="s">
        <v>29</v>
      </c>
      <c r="D752" s="57" t="s">
        <v>29</v>
      </c>
      <c r="E752" s="61"/>
    </row>
    <row r="753" spans="2:5" s="1" customFormat="1" ht="13.9" customHeight="1">
      <c r="B753" s="57" t="s">
        <v>29</v>
      </c>
      <c r="C753" s="57" t="s">
        <v>29</v>
      </c>
      <c r="D753" s="57" t="s">
        <v>29</v>
      </c>
      <c r="E753" s="61"/>
    </row>
    <row r="754" spans="2:5" s="1" customFormat="1" ht="13.9" customHeight="1">
      <c r="B754" s="57" t="s">
        <v>29</v>
      </c>
      <c r="C754" s="57" t="s">
        <v>29</v>
      </c>
      <c r="D754" s="57" t="s">
        <v>29</v>
      </c>
      <c r="E754" s="61"/>
    </row>
    <row r="755" spans="2:5" s="1" customFormat="1" ht="13.9" customHeight="1">
      <c r="B755" s="57" t="s">
        <v>29</v>
      </c>
      <c r="C755" s="57" t="s">
        <v>29</v>
      </c>
      <c r="D755" s="57" t="s">
        <v>29</v>
      </c>
      <c r="E755" s="61"/>
    </row>
    <row r="756" spans="2:5" s="1" customFormat="1" ht="13.9" customHeight="1">
      <c r="B756" s="57" t="s">
        <v>29</v>
      </c>
      <c r="C756" s="57" t="s">
        <v>29</v>
      </c>
      <c r="D756" s="57" t="s">
        <v>29</v>
      </c>
      <c r="E756" s="61"/>
    </row>
    <row r="757" spans="2:5" s="1" customFormat="1" ht="13.9" customHeight="1">
      <c r="B757" s="57" t="s">
        <v>29</v>
      </c>
      <c r="C757" s="57" t="s">
        <v>29</v>
      </c>
      <c r="D757" s="57" t="s">
        <v>29</v>
      </c>
      <c r="E757" s="61"/>
    </row>
    <row r="758" spans="2:5" s="1" customFormat="1" ht="13.9" customHeight="1">
      <c r="B758" s="57" t="s">
        <v>29</v>
      </c>
      <c r="C758" s="57" t="s">
        <v>29</v>
      </c>
      <c r="D758" s="57" t="s">
        <v>29</v>
      </c>
      <c r="E758" s="61"/>
    </row>
    <row r="759" spans="2:5" s="1" customFormat="1" ht="13.9" customHeight="1">
      <c r="B759" s="57" t="s">
        <v>29</v>
      </c>
      <c r="C759" s="57" t="s">
        <v>29</v>
      </c>
      <c r="D759" s="57" t="s">
        <v>29</v>
      </c>
      <c r="E759" s="61"/>
    </row>
    <row r="760" spans="2:5" s="1" customFormat="1" ht="13.9" customHeight="1">
      <c r="B760" s="57" t="s">
        <v>29</v>
      </c>
      <c r="C760" s="57" t="s">
        <v>29</v>
      </c>
      <c r="D760" s="57" t="s">
        <v>29</v>
      </c>
      <c r="E760" s="61"/>
    </row>
    <row r="761" spans="2:5" s="1" customFormat="1" ht="13.9" customHeight="1">
      <c r="B761" s="57" t="s">
        <v>29</v>
      </c>
      <c r="C761" s="57" t="s">
        <v>29</v>
      </c>
      <c r="D761" s="57" t="s">
        <v>29</v>
      </c>
      <c r="E761" s="61"/>
    </row>
    <row r="762" spans="2:5" s="1" customFormat="1" ht="13.9" customHeight="1">
      <c r="B762" s="57" t="s">
        <v>29</v>
      </c>
      <c r="C762" s="57" t="s">
        <v>29</v>
      </c>
      <c r="D762" s="57" t="s">
        <v>29</v>
      </c>
      <c r="E762" s="61"/>
    </row>
    <row r="763" spans="2:5" s="1" customFormat="1" ht="13.9" customHeight="1">
      <c r="B763" s="57" t="s">
        <v>29</v>
      </c>
      <c r="C763" s="57" t="s">
        <v>29</v>
      </c>
      <c r="D763" s="57" t="s">
        <v>29</v>
      </c>
      <c r="E763" s="61"/>
    </row>
    <row r="764" spans="2:5" s="1" customFormat="1" ht="13.9" customHeight="1">
      <c r="B764" s="57" t="s">
        <v>29</v>
      </c>
      <c r="C764" s="57" t="s">
        <v>29</v>
      </c>
      <c r="D764" s="57" t="s">
        <v>29</v>
      </c>
      <c r="E764" s="61"/>
    </row>
    <row r="765" spans="2:5" s="1" customFormat="1" ht="13.9" customHeight="1">
      <c r="B765" s="57" t="s">
        <v>29</v>
      </c>
      <c r="C765" s="57" t="s">
        <v>29</v>
      </c>
      <c r="D765" s="57" t="s">
        <v>29</v>
      </c>
      <c r="E765" s="61"/>
    </row>
    <row r="766" spans="2:5" s="1" customFormat="1" ht="13.9" customHeight="1">
      <c r="B766" s="57" t="s">
        <v>29</v>
      </c>
      <c r="C766" s="57" t="s">
        <v>29</v>
      </c>
      <c r="D766" s="57" t="s">
        <v>29</v>
      </c>
      <c r="E766" s="61"/>
    </row>
    <row r="767" spans="2:5" s="1" customFormat="1" ht="13.9" customHeight="1">
      <c r="B767" s="57" t="s">
        <v>29</v>
      </c>
      <c r="C767" s="57" t="s">
        <v>29</v>
      </c>
      <c r="D767" s="57" t="s">
        <v>29</v>
      </c>
      <c r="E767" s="61"/>
    </row>
    <row r="768" spans="2:5" s="1" customFormat="1" ht="13.9" customHeight="1">
      <c r="B768" s="57" t="s">
        <v>29</v>
      </c>
      <c r="C768" s="57" t="s">
        <v>29</v>
      </c>
      <c r="D768" s="57" t="s">
        <v>29</v>
      </c>
      <c r="E768" s="61"/>
    </row>
    <row r="769" spans="2:5" s="1" customFormat="1" ht="13.9" customHeight="1">
      <c r="B769" s="57" t="s">
        <v>29</v>
      </c>
      <c r="C769" s="57" t="s">
        <v>29</v>
      </c>
      <c r="D769" s="57" t="s">
        <v>29</v>
      </c>
      <c r="E769" s="61"/>
    </row>
    <row r="770" spans="2:5" s="1" customFormat="1" ht="13.9" customHeight="1">
      <c r="B770" s="57" t="s">
        <v>29</v>
      </c>
      <c r="C770" s="57" t="s">
        <v>29</v>
      </c>
      <c r="D770" s="57" t="s">
        <v>29</v>
      </c>
      <c r="E770" s="61"/>
    </row>
    <row r="771" spans="2:5" s="1" customFormat="1" ht="13.9" customHeight="1">
      <c r="B771" s="57" t="s">
        <v>29</v>
      </c>
      <c r="C771" s="57" t="s">
        <v>29</v>
      </c>
      <c r="D771" s="57" t="s">
        <v>29</v>
      </c>
      <c r="E771" s="61"/>
    </row>
    <row r="772" spans="2:5" s="1" customFormat="1" ht="13.9" customHeight="1">
      <c r="B772" s="57" t="s">
        <v>29</v>
      </c>
      <c r="C772" s="57" t="s">
        <v>29</v>
      </c>
      <c r="D772" s="57" t="s">
        <v>29</v>
      </c>
      <c r="E772" s="61"/>
    </row>
    <row r="773" spans="2:5" s="1" customFormat="1" ht="13.9" customHeight="1">
      <c r="B773" s="57" t="s">
        <v>29</v>
      </c>
      <c r="C773" s="57" t="s">
        <v>29</v>
      </c>
      <c r="D773" s="57" t="s">
        <v>29</v>
      </c>
      <c r="E773" s="61"/>
    </row>
    <row r="774" spans="2:5" s="1" customFormat="1" ht="13.9" customHeight="1">
      <c r="B774" s="57" t="s">
        <v>29</v>
      </c>
      <c r="C774" s="57" t="s">
        <v>29</v>
      </c>
      <c r="D774" s="57" t="s">
        <v>29</v>
      </c>
      <c r="E774" s="61"/>
    </row>
    <row r="775" spans="2:5" s="1" customFormat="1" ht="13.9" customHeight="1">
      <c r="B775" s="57" t="s">
        <v>29</v>
      </c>
      <c r="C775" s="57" t="s">
        <v>29</v>
      </c>
      <c r="D775" s="57" t="s">
        <v>29</v>
      </c>
      <c r="E775" s="61"/>
    </row>
    <row r="776" spans="2:5" s="1" customFormat="1" ht="13.9" customHeight="1">
      <c r="B776" s="57" t="s">
        <v>29</v>
      </c>
      <c r="C776" s="57" t="s">
        <v>29</v>
      </c>
      <c r="D776" s="57" t="s">
        <v>29</v>
      </c>
      <c r="E776" s="61"/>
    </row>
    <row r="777" spans="2:5" s="1" customFormat="1" ht="13.9" customHeight="1">
      <c r="B777" s="57" t="s">
        <v>29</v>
      </c>
      <c r="C777" s="57" t="s">
        <v>29</v>
      </c>
      <c r="D777" s="57" t="s">
        <v>29</v>
      </c>
      <c r="E777" s="61"/>
    </row>
    <row r="778" spans="2:5" s="1" customFormat="1" ht="13.9" customHeight="1">
      <c r="B778" s="57" t="s">
        <v>29</v>
      </c>
      <c r="C778" s="57" t="s">
        <v>29</v>
      </c>
      <c r="D778" s="57" t="s">
        <v>29</v>
      </c>
      <c r="E778" s="61"/>
    </row>
    <row r="779" spans="2:5" s="1" customFormat="1" ht="13.9" customHeight="1">
      <c r="B779" s="57" t="s">
        <v>29</v>
      </c>
      <c r="C779" s="57" t="s">
        <v>29</v>
      </c>
      <c r="D779" s="57" t="s">
        <v>29</v>
      </c>
      <c r="E779" s="61"/>
    </row>
    <row r="780" spans="2:5" s="1" customFormat="1" ht="13.9" customHeight="1">
      <c r="B780" s="57" t="s">
        <v>29</v>
      </c>
      <c r="C780" s="57" t="s">
        <v>29</v>
      </c>
      <c r="D780" s="57" t="s">
        <v>29</v>
      </c>
      <c r="E780" s="61"/>
    </row>
    <row r="781" spans="2:5" s="1" customFormat="1" ht="13.9" customHeight="1">
      <c r="B781" s="57" t="s">
        <v>29</v>
      </c>
      <c r="C781" s="57" t="s">
        <v>29</v>
      </c>
      <c r="D781" s="57" t="s">
        <v>29</v>
      </c>
      <c r="E781" s="61"/>
    </row>
    <row r="782" spans="2:5" s="1" customFormat="1" ht="13.9" customHeight="1">
      <c r="B782" s="57" t="s">
        <v>29</v>
      </c>
      <c r="C782" s="57" t="s">
        <v>29</v>
      </c>
      <c r="D782" s="57" t="s">
        <v>29</v>
      </c>
      <c r="E782" s="61"/>
    </row>
    <row r="783" spans="2:5" s="1" customFormat="1" ht="13.9" customHeight="1">
      <c r="B783" s="57" t="s">
        <v>29</v>
      </c>
      <c r="C783" s="57" t="s">
        <v>29</v>
      </c>
      <c r="D783" s="57" t="s">
        <v>29</v>
      </c>
      <c r="E783" s="61"/>
    </row>
    <row r="784" spans="2:5" s="1" customFormat="1" ht="13.9" customHeight="1">
      <c r="B784" s="57" t="s">
        <v>29</v>
      </c>
      <c r="C784" s="57" t="s">
        <v>29</v>
      </c>
      <c r="D784" s="57" t="s">
        <v>29</v>
      </c>
      <c r="E784" s="61"/>
    </row>
    <row r="785" spans="2:5" s="1" customFormat="1" ht="13.9" customHeight="1">
      <c r="B785" s="57" t="s">
        <v>29</v>
      </c>
      <c r="C785" s="57" t="s">
        <v>29</v>
      </c>
      <c r="D785" s="57" t="s">
        <v>29</v>
      </c>
      <c r="E785" s="61"/>
    </row>
    <row r="786" spans="2:5" s="1" customFormat="1" ht="13.9" customHeight="1">
      <c r="B786" s="57" t="s">
        <v>29</v>
      </c>
      <c r="C786" s="57" t="s">
        <v>29</v>
      </c>
      <c r="D786" s="57" t="s">
        <v>29</v>
      </c>
      <c r="E786" s="61"/>
    </row>
    <row r="787" spans="2:5" s="1" customFormat="1" ht="13.9" customHeight="1">
      <c r="B787" s="57" t="s">
        <v>29</v>
      </c>
      <c r="C787" s="57" t="s">
        <v>29</v>
      </c>
      <c r="D787" s="57" t="s">
        <v>29</v>
      </c>
      <c r="E787" s="61"/>
    </row>
    <row r="788" spans="2:5" s="1" customFormat="1" ht="13.9" customHeight="1">
      <c r="B788" s="57" t="s">
        <v>29</v>
      </c>
      <c r="C788" s="57" t="s">
        <v>29</v>
      </c>
      <c r="D788" s="57" t="s">
        <v>29</v>
      </c>
      <c r="E788" s="61"/>
    </row>
    <row r="789" spans="2:5" s="1" customFormat="1" ht="13.9" customHeight="1">
      <c r="B789" s="57" t="s">
        <v>29</v>
      </c>
      <c r="C789" s="57" t="s">
        <v>29</v>
      </c>
      <c r="D789" s="57" t="s">
        <v>29</v>
      </c>
      <c r="E789" s="61"/>
    </row>
    <row r="790" spans="2:5" s="1" customFormat="1" ht="13.9" customHeight="1">
      <c r="B790" s="57" t="s">
        <v>29</v>
      </c>
      <c r="C790" s="57" t="s">
        <v>29</v>
      </c>
      <c r="D790" s="57" t="s">
        <v>29</v>
      </c>
      <c r="E790" s="61"/>
    </row>
    <row r="791" spans="2:5" s="1" customFormat="1" ht="13.9" customHeight="1">
      <c r="B791" s="57" t="s">
        <v>29</v>
      </c>
      <c r="C791" s="57" t="s">
        <v>29</v>
      </c>
      <c r="D791" s="57" t="s">
        <v>29</v>
      </c>
      <c r="E791" s="61"/>
    </row>
    <row r="792" spans="2:5" s="1" customFormat="1" ht="13.9" customHeight="1">
      <c r="B792" s="57" t="s">
        <v>29</v>
      </c>
      <c r="C792" s="57" t="s">
        <v>29</v>
      </c>
      <c r="D792" s="57" t="s">
        <v>29</v>
      </c>
      <c r="E792" s="61"/>
    </row>
    <row r="793" spans="2:5" s="1" customFormat="1" ht="13.9" customHeight="1">
      <c r="B793" s="57" t="s">
        <v>29</v>
      </c>
      <c r="C793" s="57" t="s">
        <v>29</v>
      </c>
      <c r="D793" s="57" t="s">
        <v>29</v>
      </c>
      <c r="E793" s="61"/>
    </row>
    <row r="794" spans="2:5" s="1" customFormat="1" ht="13.9" customHeight="1">
      <c r="B794" s="57" t="s">
        <v>29</v>
      </c>
      <c r="C794" s="57" t="s">
        <v>29</v>
      </c>
      <c r="D794" s="57" t="s">
        <v>29</v>
      </c>
      <c r="E794" s="61"/>
    </row>
    <row r="795" spans="2:5" s="1" customFormat="1" ht="13.9" customHeight="1">
      <c r="B795" s="57" t="s">
        <v>29</v>
      </c>
      <c r="C795" s="57" t="s">
        <v>29</v>
      </c>
      <c r="D795" s="57" t="s">
        <v>29</v>
      </c>
      <c r="E795" s="61"/>
    </row>
    <row r="796" spans="2:5" s="1" customFormat="1" ht="13.9" customHeight="1">
      <c r="B796" s="57" t="s">
        <v>29</v>
      </c>
      <c r="C796" s="57" t="s">
        <v>29</v>
      </c>
      <c r="D796" s="57" t="s">
        <v>29</v>
      </c>
      <c r="E796" s="61"/>
    </row>
    <row r="797" spans="2:5" s="1" customFormat="1" ht="13.9" customHeight="1">
      <c r="B797" s="57" t="s">
        <v>29</v>
      </c>
      <c r="C797" s="57" t="s">
        <v>29</v>
      </c>
      <c r="D797" s="57" t="s">
        <v>29</v>
      </c>
      <c r="E797" s="61"/>
    </row>
    <row r="798" spans="2:5" s="1" customFormat="1" ht="13.9" customHeight="1">
      <c r="B798" s="57" t="s">
        <v>29</v>
      </c>
      <c r="C798" s="57" t="s">
        <v>29</v>
      </c>
      <c r="D798" s="57" t="s">
        <v>29</v>
      </c>
      <c r="E798" s="61"/>
    </row>
    <row r="799" spans="2:5" s="1" customFormat="1" ht="13.9" customHeight="1">
      <c r="B799" s="57" t="s">
        <v>29</v>
      </c>
      <c r="C799" s="57" t="s">
        <v>29</v>
      </c>
      <c r="D799" s="57" t="s">
        <v>29</v>
      </c>
      <c r="E799" s="61"/>
    </row>
    <row r="800" spans="2:5" s="1" customFormat="1" ht="13.9" customHeight="1">
      <c r="B800" s="57" t="s">
        <v>29</v>
      </c>
      <c r="C800" s="57" t="s">
        <v>29</v>
      </c>
      <c r="D800" s="57" t="s">
        <v>29</v>
      </c>
      <c r="E800" s="61"/>
    </row>
    <row r="801" spans="2:5" s="1" customFormat="1" ht="13.9" customHeight="1">
      <c r="B801" s="57" t="s">
        <v>29</v>
      </c>
      <c r="C801" s="57" t="s">
        <v>29</v>
      </c>
      <c r="D801" s="57" t="s">
        <v>29</v>
      </c>
      <c r="E801" s="61"/>
    </row>
    <row r="802" spans="2:5" s="1" customFormat="1" ht="13.9" customHeight="1">
      <c r="B802" s="57" t="s">
        <v>29</v>
      </c>
      <c r="C802" s="57" t="s">
        <v>29</v>
      </c>
      <c r="D802" s="57" t="s">
        <v>29</v>
      </c>
      <c r="E802" s="61"/>
    </row>
    <row r="803" spans="2:5" s="1" customFormat="1" ht="13.9" customHeight="1">
      <c r="B803" s="57" t="s">
        <v>29</v>
      </c>
      <c r="C803" s="57" t="s">
        <v>29</v>
      </c>
      <c r="D803" s="57" t="s">
        <v>29</v>
      </c>
      <c r="E803" s="61"/>
    </row>
    <row r="804" spans="2:5" s="1" customFormat="1" ht="13.9" customHeight="1">
      <c r="B804" s="57" t="s">
        <v>29</v>
      </c>
      <c r="C804" s="57" t="s">
        <v>29</v>
      </c>
      <c r="D804" s="57" t="s">
        <v>29</v>
      </c>
      <c r="E804" s="61"/>
    </row>
    <row r="805" spans="2:5" s="1" customFormat="1" ht="13.9" customHeight="1">
      <c r="B805" s="57" t="s">
        <v>29</v>
      </c>
      <c r="C805" s="57" t="s">
        <v>29</v>
      </c>
      <c r="D805" s="57" t="s">
        <v>29</v>
      </c>
      <c r="E805" s="61"/>
    </row>
    <row r="806" spans="2:5" s="1" customFormat="1" ht="13.9" customHeight="1">
      <c r="B806" s="57" t="s">
        <v>29</v>
      </c>
      <c r="C806" s="57" t="s">
        <v>29</v>
      </c>
      <c r="D806" s="57" t="s">
        <v>29</v>
      </c>
      <c r="E806" s="61"/>
    </row>
    <row r="807" spans="2:5" s="1" customFormat="1" ht="13.9" customHeight="1">
      <c r="B807" s="57" t="s">
        <v>29</v>
      </c>
      <c r="C807" s="57" t="s">
        <v>29</v>
      </c>
      <c r="D807" s="57" t="s">
        <v>29</v>
      </c>
      <c r="E807" s="61"/>
    </row>
    <row r="808" spans="2:5" s="1" customFormat="1" ht="13.9" customHeight="1">
      <c r="B808" s="57" t="s">
        <v>29</v>
      </c>
      <c r="C808" s="57" t="s">
        <v>29</v>
      </c>
      <c r="D808" s="57" t="s">
        <v>29</v>
      </c>
      <c r="E808" s="61"/>
    </row>
    <row r="809" spans="2:5" s="1" customFormat="1" ht="13.9" customHeight="1">
      <c r="B809" s="57" t="s">
        <v>29</v>
      </c>
      <c r="C809" s="57" t="s">
        <v>29</v>
      </c>
      <c r="D809" s="57" t="s">
        <v>29</v>
      </c>
      <c r="E809" s="61"/>
    </row>
    <row r="810" spans="2:5" s="1" customFormat="1" ht="13.9" customHeight="1">
      <c r="B810" s="57" t="s">
        <v>29</v>
      </c>
      <c r="C810" s="57" t="s">
        <v>29</v>
      </c>
      <c r="D810" s="57" t="s">
        <v>29</v>
      </c>
      <c r="E810" s="61"/>
    </row>
    <row r="811" spans="2:5" s="1" customFormat="1" ht="13.9" customHeight="1">
      <c r="B811" s="57" t="s">
        <v>29</v>
      </c>
      <c r="C811" s="57" t="s">
        <v>29</v>
      </c>
      <c r="D811" s="57" t="s">
        <v>29</v>
      </c>
      <c r="E811" s="61"/>
    </row>
    <row r="812" spans="2:5" s="1" customFormat="1" ht="13.9" customHeight="1">
      <c r="B812" s="57" t="s">
        <v>29</v>
      </c>
      <c r="C812" s="57" t="s">
        <v>29</v>
      </c>
      <c r="D812" s="57" t="s">
        <v>29</v>
      </c>
      <c r="E812" s="61"/>
    </row>
    <row r="813" spans="2:5" s="1" customFormat="1" ht="13.9" customHeight="1">
      <c r="B813" s="57" t="s">
        <v>29</v>
      </c>
      <c r="C813" s="57" t="s">
        <v>29</v>
      </c>
      <c r="D813" s="57" t="s">
        <v>29</v>
      </c>
      <c r="E813" s="61"/>
    </row>
    <row r="814" spans="2:5" s="1" customFormat="1" ht="13.9" customHeight="1">
      <c r="B814" s="57" t="s">
        <v>29</v>
      </c>
      <c r="C814" s="57" t="s">
        <v>29</v>
      </c>
      <c r="D814" s="57" t="s">
        <v>29</v>
      </c>
      <c r="E814" s="61"/>
    </row>
    <row r="815" spans="2:5" s="1" customFormat="1" ht="13.9" customHeight="1">
      <c r="B815" s="57" t="s">
        <v>29</v>
      </c>
      <c r="C815" s="57" t="s">
        <v>29</v>
      </c>
      <c r="D815" s="57" t="s">
        <v>29</v>
      </c>
      <c r="E815" s="61"/>
    </row>
    <row r="816" spans="2:5" s="1" customFormat="1" ht="13.9" customHeight="1">
      <c r="B816" s="57" t="s">
        <v>29</v>
      </c>
      <c r="C816" s="57" t="s">
        <v>29</v>
      </c>
      <c r="D816" s="57" t="s">
        <v>29</v>
      </c>
      <c r="E816" s="61"/>
    </row>
    <row r="817" spans="2:5" s="1" customFormat="1" ht="13.9" customHeight="1">
      <c r="B817" s="57" t="s">
        <v>29</v>
      </c>
      <c r="C817" s="57" t="s">
        <v>29</v>
      </c>
      <c r="D817" s="57" t="s">
        <v>29</v>
      </c>
      <c r="E817" s="61"/>
    </row>
    <row r="818" spans="2:5" s="1" customFormat="1" ht="13.9" customHeight="1">
      <c r="B818" s="57" t="s">
        <v>29</v>
      </c>
      <c r="C818" s="57" t="s">
        <v>29</v>
      </c>
      <c r="D818" s="57" t="s">
        <v>29</v>
      </c>
      <c r="E818" s="61"/>
    </row>
    <row r="819" spans="2:5" s="1" customFormat="1" ht="13.9" customHeight="1">
      <c r="B819" s="57" t="s">
        <v>29</v>
      </c>
      <c r="C819" s="57" t="s">
        <v>29</v>
      </c>
      <c r="D819" s="57" t="s">
        <v>29</v>
      </c>
      <c r="E819" s="61"/>
    </row>
    <row r="820" spans="2:5" s="1" customFormat="1" ht="13.9" customHeight="1">
      <c r="B820" s="57" t="s">
        <v>29</v>
      </c>
      <c r="C820" s="57" t="s">
        <v>29</v>
      </c>
      <c r="D820" s="57" t="s">
        <v>29</v>
      </c>
      <c r="E820" s="61"/>
    </row>
    <row r="821" spans="2:5" s="1" customFormat="1" ht="13.9" customHeight="1">
      <c r="B821" s="57" t="s">
        <v>29</v>
      </c>
      <c r="C821" s="57" t="s">
        <v>29</v>
      </c>
      <c r="D821" s="57" t="s">
        <v>29</v>
      </c>
      <c r="E821" s="61"/>
    </row>
    <row r="822" spans="2:5" s="1" customFormat="1" ht="13.9" customHeight="1">
      <c r="B822" s="57" t="s">
        <v>29</v>
      </c>
      <c r="C822" s="57" t="s">
        <v>29</v>
      </c>
      <c r="D822" s="57" t="s">
        <v>29</v>
      </c>
      <c r="E822" s="61"/>
    </row>
    <row r="823" spans="2:5" s="1" customFormat="1" ht="13.9" customHeight="1">
      <c r="B823" s="57" t="s">
        <v>29</v>
      </c>
      <c r="C823" s="57" t="s">
        <v>29</v>
      </c>
      <c r="D823" s="57" t="s">
        <v>29</v>
      </c>
      <c r="E823" s="61"/>
    </row>
    <row r="824" spans="2:5" s="1" customFormat="1" ht="13.9" customHeight="1">
      <c r="B824" s="57" t="s">
        <v>29</v>
      </c>
      <c r="C824" s="57" t="s">
        <v>29</v>
      </c>
      <c r="D824" s="57" t="s">
        <v>29</v>
      </c>
      <c r="E824" s="61"/>
    </row>
    <row r="825" spans="2:5" s="1" customFormat="1" ht="13.9" customHeight="1">
      <c r="B825" s="57" t="s">
        <v>29</v>
      </c>
      <c r="C825" s="57" t="s">
        <v>29</v>
      </c>
      <c r="D825" s="57" t="s">
        <v>29</v>
      </c>
      <c r="E825" s="61"/>
    </row>
    <row r="826" spans="2:5" s="1" customFormat="1" ht="13.9" customHeight="1">
      <c r="B826" s="57" t="s">
        <v>29</v>
      </c>
      <c r="C826" s="57" t="s">
        <v>29</v>
      </c>
      <c r="D826" s="57" t="s">
        <v>29</v>
      </c>
      <c r="E826" s="61"/>
    </row>
    <row r="827" spans="2:5" s="1" customFormat="1" ht="13.9" customHeight="1">
      <c r="B827" s="57" t="s">
        <v>29</v>
      </c>
      <c r="C827" s="57" t="s">
        <v>29</v>
      </c>
      <c r="D827" s="57" t="s">
        <v>29</v>
      </c>
      <c r="E827" s="61"/>
    </row>
    <row r="828" spans="2:5" s="1" customFormat="1" ht="13.9" customHeight="1">
      <c r="B828" s="57" t="s">
        <v>29</v>
      </c>
      <c r="C828" s="57" t="s">
        <v>29</v>
      </c>
      <c r="D828" s="57" t="s">
        <v>29</v>
      </c>
      <c r="E828" s="61"/>
    </row>
    <row r="829" spans="2:5" s="1" customFormat="1" ht="13.9" customHeight="1">
      <c r="B829" s="57" t="s">
        <v>29</v>
      </c>
      <c r="C829" s="57" t="s">
        <v>29</v>
      </c>
      <c r="D829" s="57" t="s">
        <v>29</v>
      </c>
      <c r="E829" s="61"/>
    </row>
    <row r="830" spans="2:5" s="1" customFormat="1" ht="13.9" customHeight="1">
      <c r="B830" s="57" t="s">
        <v>29</v>
      </c>
      <c r="C830" s="57" t="s">
        <v>29</v>
      </c>
      <c r="D830" s="57" t="s">
        <v>29</v>
      </c>
      <c r="E830" s="61"/>
    </row>
    <row r="831" spans="2:5" s="1" customFormat="1" ht="13.9" customHeight="1">
      <c r="B831" s="57" t="s">
        <v>29</v>
      </c>
      <c r="C831" s="57" t="s">
        <v>29</v>
      </c>
      <c r="D831" s="57" t="s">
        <v>29</v>
      </c>
      <c r="E831" s="61"/>
    </row>
    <row r="832" spans="2:5" s="1" customFormat="1" ht="13.9" customHeight="1">
      <c r="B832" s="57" t="s">
        <v>29</v>
      </c>
      <c r="C832" s="57" t="s">
        <v>29</v>
      </c>
      <c r="D832" s="57" t="s">
        <v>29</v>
      </c>
      <c r="E832" s="61"/>
    </row>
    <row r="833" spans="2:5" s="1" customFormat="1" ht="13.9" customHeight="1">
      <c r="B833" s="57" t="s">
        <v>29</v>
      </c>
      <c r="C833" s="57" t="s">
        <v>29</v>
      </c>
      <c r="D833" s="57" t="s">
        <v>29</v>
      </c>
      <c r="E833" s="61"/>
    </row>
    <row r="834" spans="2:5" s="1" customFormat="1" ht="13.9" customHeight="1">
      <c r="B834" s="57" t="s">
        <v>29</v>
      </c>
      <c r="C834" s="57" t="s">
        <v>29</v>
      </c>
      <c r="D834" s="57" t="s">
        <v>29</v>
      </c>
      <c r="E834" s="61"/>
    </row>
    <row r="835" spans="2:5" s="1" customFormat="1" ht="13.9" customHeight="1">
      <c r="B835" s="57" t="s">
        <v>29</v>
      </c>
      <c r="C835" s="57" t="s">
        <v>29</v>
      </c>
      <c r="D835" s="57" t="s">
        <v>29</v>
      </c>
      <c r="E835" s="61"/>
    </row>
    <row r="836" spans="2:5" s="1" customFormat="1" ht="13.9" customHeight="1">
      <c r="B836" s="57" t="s">
        <v>29</v>
      </c>
      <c r="C836" s="57" t="s">
        <v>29</v>
      </c>
      <c r="D836" s="57" t="s">
        <v>29</v>
      </c>
      <c r="E836" s="61"/>
    </row>
    <row r="837" spans="2:5" s="1" customFormat="1" ht="13.9" customHeight="1">
      <c r="B837" s="57" t="s">
        <v>29</v>
      </c>
      <c r="C837" s="57" t="s">
        <v>29</v>
      </c>
      <c r="D837" s="57" t="s">
        <v>29</v>
      </c>
      <c r="E837" s="61"/>
    </row>
    <row r="838" spans="2:5" s="1" customFormat="1" ht="13.9" customHeight="1">
      <c r="B838" s="57" t="s">
        <v>29</v>
      </c>
      <c r="C838" s="57" t="s">
        <v>29</v>
      </c>
      <c r="D838" s="57" t="s">
        <v>29</v>
      </c>
      <c r="E838" s="61"/>
    </row>
    <row r="839" spans="2:5" s="1" customFormat="1" ht="13.9" customHeight="1">
      <c r="B839" s="57" t="s">
        <v>29</v>
      </c>
      <c r="C839" s="57" t="s">
        <v>29</v>
      </c>
      <c r="D839" s="57" t="s">
        <v>29</v>
      </c>
      <c r="E839" s="61"/>
    </row>
    <row r="840" spans="2:5" s="1" customFormat="1" ht="13.9" customHeight="1">
      <c r="B840" s="57" t="s">
        <v>29</v>
      </c>
      <c r="C840" s="57" t="s">
        <v>29</v>
      </c>
      <c r="D840" s="57" t="s">
        <v>29</v>
      </c>
      <c r="E840" s="61"/>
    </row>
    <row r="841" spans="2:5" s="1" customFormat="1" ht="13.9" customHeight="1">
      <c r="B841" s="57" t="s">
        <v>29</v>
      </c>
      <c r="C841" s="57" t="s">
        <v>29</v>
      </c>
      <c r="D841" s="57" t="s">
        <v>29</v>
      </c>
      <c r="E841" s="61"/>
    </row>
    <row r="842" spans="2:5" s="1" customFormat="1" ht="13.9" customHeight="1">
      <c r="B842" s="57" t="s">
        <v>29</v>
      </c>
      <c r="C842" s="57" t="s">
        <v>29</v>
      </c>
      <c r="D842" s="57" t="s">
        <v>29</v>
      </c>
      <c r="E842" s="61"/>
    </row>
    <row r="843" spans="2:5" s="1" customFormat="1" ht="13.9" customHeight="1">
      <c r="B843" s="57" t="s">
        <v>29</v>
      </c>
      <c r="C843" s="57" t="s">
        <v>29</v>
      </c>
      <c r="D843" s="57" t="s">
        <v>29</v>
      </c>
      <c r="E843" s="61"/>
    </row>
    <row r="844" spans="2:5" s="1" customFormat="1" ht="13.9" customHeight="1">
      <c r="B844" s="57" t="s">
        <v>29</v>
      </c>
      <c r="C844" s="57" t="s">
        <v>29</v>
      </c>
      <c r="D844" s="57" t="s">
        <v>29</v>
      </c>
      <c r="E844" s="61"/>
    </row>
    <row r="845" spans="2:5" s="1" customFormat="1" ht="13.9" customHeight="1">
      <c r="B845" s="57" t="s">
        <v>29</v>
      </c>
      <c r="C845" s="57" t="s">
        <v>29</v>
      </c>
      <c r="D845" s="57" t="s">
        <v>29</v>
      </c>
      <c r="E845" s="61"/>
    </row>
    <row r="846" spans="2:5" s="1" customFormat="1" ht="13.9" customHeight="1">
      <c r="B846" s="57" t="s">
        <v>29</v>
      </c>
      <c r="C846" s="57" t="s">
        <v>29</v>
      </c>
      <c r="D846" s="57" t="s">
        <v>29</v>
      </c>
      <c r="E846" s="61"/>
    </row>
    <row r="847" spans="2:5" s="1" customFormat="1" ht="13.9" customHeight="1">
      <c r="B847" s="57" t="s">
        <v>29</v>
      </c>
      <c r="C847" s="57" t="s">
        <v>29</v>
      </c>
      <c r="D847" s="57" t="s">
        <v>29</v>
      </c>
      <c r="E847" s="61"/>
    </row>
    <row r="848" spans="2:5" s="1" customFormat="1" ht="13.9" customHeight="1">
      <c r="B848" s="57" t="s">
        <v>29</v>
      </c>
      <c r="C848" s="57" t="s">
        <v>29</v>
      </c>
      <c r="D848" s="57" t="s">
        <v>29</v>
      </c>
      <c r="E848" s="61"/>
    </row>
    <row r="849" spans="2:5" s="1" customFormat="1" ht="13.9" customHeight="1">
      <c r="B849" s="57" t="s">
        <v>29</v>
      </c>
      <c r="C849" s="57" t="s">
        <v>29</v>
      </c>
      <c r="D849" s="57" t="s">
        <v>29</v>
      </c>
      <c r="E849" s="61"/>
    </row>
    <row r="850" spans="2:5" s="1" customFormat="1" ht="13.9" customHeight="1">
      <c r="B850" s="57" t="s">
        <v>29</v>
      </c>
      <c r="C850" s="57" t="s">
        <v>29</v>
      </c>
      <c r="D850" s="57" t="s">
        <v>29</v>
      </c>
      <c r="E850" s="61"/>
    </row>
    <row r="851" spans="2:5" s="1" customFormat="1" ht="13.9" customHeight="1">
      <c r="B851" s="57" t="s">
        <v>29</v>
      </c>
      <c r="C851" s="57" t="s">
        <v>29</v>
      </c>
      <c r="D851" s="57" t="s">
        <v>29</v>
      </c>
      <c r="E851" s="61"/>
    </row>
    <row r="852" spans="2:5" s="1" customFormat="1" ht="13.9" customHeight="1">
      <c r="B852" s="57" t="s">
        <v>29</v>
      </c>
      <c r="C852" s="57" t="s">
        <v>29</v>
      </c>
      <c r="D852" s="57" t="s">
        <v>29</v>
      </c>
      <c r="E852" s="61"/>
    </row>
    <row r="853" spans="2:5" s="1" customFormat="1" ht="13.9" customHeight="1">
      <c r="B853" s="57" t="s">
        <v>29</v>
      </c>
      <c r="C853" s="57" t="s">
        <v>29</v>
      </c>
      <c r="D853" s="57" t="s">
        <v>29</v>
      </c>
      <c r="E853" s="61"/>
    </row>
    <row r="854" spans="2:5" s="1" customFormat="1" ht="13.9" customHeight="1">
      <c r="B854" s="57" t="s">
        <v>29</v>
      </c>
      <c r="C854" s="57" t="s">
        <v>29</v>
      </c>
      <c r="D854" s="57" t="s">
        <v>29</v>
      </c>
      <c r="E854" s="61"/>
    </row>
    <row r="855" spans="2:5" s="1" customFormat="1" ht="13.9" customHeight="1">
      <c r="B855" s="57" t="s">
        <v>29</v>
      </c>
      <c r="C855" s="57" t="s">
        <v>29</v>
      </c>
      <c r="D855" s="57" t="s">
        <v>29</v>
      </c>
      <c r="E855" s="61"/>
    </row>
    <row r="856" spans="2:5" s="1" customFormat="1" ht="13.9" customHeight="1">
      <c r="B856" s="57" t="s">
        <v>29</v>
      </c>
      <c r="C856" s="57" t="s">
        <v>29</v>
      </c>
      <c r="D856" s="57" t="s">
        <v>29</v>
      </c>
      <c r="E856" s="61"/>
    </row>
    <row r="857" spans="2:5" s="1" customFormat="1" ht="13.9" customHeight="1">
      <c r="B857" s="57" t="s">
        <v>29</v>
      </c>
      <c r="C857" s="57" t="s">
        <v>29</v>
      </c>
      <c r="D857" s="57" t="s">
        <v>29</v>
      </c>
      <c r="E857" s="61"/>
    </row>
    <row r="858" spans="2:5" s="1" customFormat="1" ht="13.9" customHeight="1">
      <c r="B858" s="57" t="s">
        <v>29</v>
      </c>
      <c r="C858" s="57" t="s">
        <v>29</v>
      </c>
      <c r="D858" s="57" t="s">
        <v>29</v>
      </c>
      <c r="E858" s="61"/>
    </row>
    <row r="859" spans="2:5" s="1" customFormat="1" ht="13.9" customHeight="1">
      <c r="B859" s="57" t="s">
        <v>29</v>
      </c>
      <c r="C859" s="57" t="s">
        <v>29</v>
      </c>
      <c r="D859" s="57" t="s">
        <v>29</v>
      </c>
      <c r="E859" s="61"/>
    </row>
    <row r="860" spans="2:5" s="1" customFormat="1" ht="13.9" customHeight="1">
      <c r="B860" s="57" t="s">
        <v>29</v>
      </c>
      <c r="C860" s="57" t="s">
        <v>29</v>
      </c>
      <c r="D860" s="57" t="s">
        <v>29</v>
      </c>
      <c r="E860" s="61"/>
    </row>
    <row r="861" spans="2:5" s="1" customFormat="1" ht="13.9" customHeight="1">
      <c r="B861" s="57" t="s">
        <v>29</v>
      </c>
      <c r="C861" s="57" t="s">
        <v>29</v>
      </c>
      <c r="D861" s="57" t="s">
        <v>29</v>
      </c>
      <c r="E861" s="61"/>
    </row>
    <row r="862" spans="2:5" s="1" customFormat="1" ht="13.9" customHeight="1">
      <c r="B862" s="57" t="s">
        <v>29</v>
      </c>
      <c r="C862" s="57" t="s">
        <v>29</v>
      </c>
      <c r="D862" s="57" t="s">
        <v>29</v>
      </c>
      <c r="E862" s="61"/>
    </row>
    <row r="863" spans="2:5" s="1" customFormat="1" ht="13.9" customHeight="1">
      <c r="B863" s="57" t="s">
        <v>29</v>
      </c>
      <c r="C863" s="57" t="s">
        <v>29</v>
      </c>
      <c r="D863" s="57" t="s">
        <v>29</v>
      </c>
      <c r="E863" s="61"/>
    </row>
    <row r="864" spans="2:5" s="1" customFormat="1" ht="13.9" customHeight="1">
      <c r="B864" s="57" t="s">
        <v>29</v>
      </c>
      <c r="C864" s="57" t="s">
        <v>29</v>
      </c>
      <c r="D864" s="57" t="s">
        <v>29</v>
      </c>
      <c r="E864" s="61"/>
    </row>
    <row r="865" spans="2:5" s="1" customFormat="1" ht="13.9" customHeight="1">
      <c r="B865" s="57" t="s">
        <v>29</v>
      </c>
      <c r="C865" s="57" t="s">
        <v>29</v>
      </c>
      <c r="D865" s="57" t="s">
        <v>29</v>
      </c>
      <c r="E865" s="61"/>
    </row>
    <row r="866" spans="2:5" s="1" customFormat="1" ht="13.9" customHeight="1">
      <c r="B866" s="57" t="s">
        <v>29</v>
      </c>
      <c r="C866" s="57" t="s">
        <v>29</v>
      </c>
      <c r="D866" s="57" t="s">
        <v>29</v>
      </c>
      <c r="E866" s="61"/>
    </row>
    <row r="867" spans="2:5" s="1" customFormat="1" ht="13.9" customHeight="1">
      <c r="B867" s="57" t="s">
        <v>29</v>
      </c>
      <c r="C867" s="57" t="s">
        <v>29</v>
      </c>
      <c r="D867" s="57" t="s">
        <v>29</v>
      </c>
      <c r="E867" s="61"/>
    </row>
    <row r="868" spans="2:5" s="1" customFormat="1" ht="13.9" customHeight="1">
      <c r="B868" s="57" t="s">
        <v>29</v>
      </c>
      <c r="C868" s="57" t="s">
        <v>29</v>
      </c>
      <c r="D868" s="57" t="s">
        <v>29</v>
      </c>
      <c r="E868" s="61"/>
    </row>
    <row r="869" spans="2:5" s="1" customFormat="1" ht="13.9" customHeight="1">
      <c r="B869" s="57" t="s">
        <v>29</v>
      </c>
      <c r="C869" s="57" t="s">
        <v>29</v>
      </c>
      <c r="D869" s="57" t="s">
        <v>29</v>
      </c>
      <c r="E869" s="61"/>
    </row>
    <row r="870" spans="2:5" s="1" customFormat="1" ht="13.9" customHeight="1">
      <c r="B870" s="57" t="s">
        <v>29</v>
      </c>
      <c r="C870" s="57" t="s">
        <v>29</v>
      </c>
      <c r="D870" s="57" t="s">
        <v>29</v>
      </c>
      <c r="E870" s="61"/>
    </row>
    <row r="871" spans="2:5" s="1" customFormat="1" ht="13.9" customHeight="1">
      <c r="B871" s="57" t="s">
        <v>29</v>
      </c>
      <c r="C871" s="57" t="s">
        <v>29</v>
      </c>
      <c r="D871" s="57" t="s">
        <v>29</v>
      </c>
      <c r="E871" s="61"/>
    </row>
    <row r="872" spans="2:5" s="1" customFormat="1" ht="13.9" customHeight="1">
      <c r="B872" s="57" t="s">
        <v>29</v>
      </c>
      <c r="C872" s="57" t="s">
        <v>29</v>
      </c>
      <c r="D872" s="57" t="s">
        <v>29</v>
      </c>
      <c r="E872" s="61"/>
    </row>
    <row r="873" spans="2:5" s="1" customFormat="1" ht="13.9" customHeight="1">
      <c r="B873" s="57" t="s">
        <v>29</v>
      </c>
      <c r="C873" s="57" t="s">
        <v>29</v>
      </c>
      <c r="D873" s="57" t="s">
        <v>29</v>
      </c>
      <c r="E873" s="61"/>
    </row>
    <row r="874" spans="2:5" s="1" customFormat="1" ht="13.9" customHeight="1">
      <c r="B874" s="57" t="s">
        <v>29</v>
      </c>
      <c r="C874" s="57" t="s">
        <v>29</v>
      </c>
      <c r="D874" s="57" t="s">
        <v>29</v>
      </c>
      <c r="E874" s="61"/>
    </row>
    <row r="875" spans="2:5" s="1" customFormat="1" ht="13.9" customHeight="1">
      <c r="B875" s="57" t="s">
        <v>29</v>
      </c>
      <c r="C875" s="57" t="s">
        <v>29</v>
      </c>
      <c r="D875" s="57" t="s">
        <v>29</v>
      </c>
      <c r="E875" s="61"/>
    </row>
    <row r="876" spans="2:5" s="1" customFormat="1" ht="13.9" customHeight="1">
      <c r="B876" s="57" t="s">
        <v>29</v>
      </c>
      <c r="C876" s="57" t="s">
        <v>29</v>
      </c>
      <c r="D876" s="57" t="s">
        <v>29</v>
      </c>
      <c r="E876" s="61"/>
    </row>
    <row r="877" spans="2:5" s="1" customFormat="1" ht="13.9" customHeight="1">
      <c r="B877" s="57" t="s">
        <v>29</v>
      </c>
      <c r="C877" s="57" t="s">
        <v>29</v>
      </c>
      <c r="D877" s="57" t="s">
        <v>29</v>
      </c>
      <c r="E877" s="61"/>
    </row>
    <row r="878" spans="2:5" s="1" customFormat="1" ht="13.9" customHeight="1">
      <c r="B878" s="57" t="s">
        <v>29</v>
      </c>
      <c r="C878" s="57" t="s">
        <v>29</v>
      </c>
      <c r="D878" s="57" t="s">
        <v>29</v>
      </c>
      <c r="E878" s="61"/>
    </row>
    <row r="879" spans="2:5" s="1" customFormat="1" ht="13.9" customHeight="1">
      <c r="B879" s="57" t="s">
        <v>29</v>
      </c>
      <c r="C879" s="57" t="s">
        <v>29</v>
      </c>
      <c r="D879" s="57" t="s">
        <v>29</v>
      </c>
      <c r="E879" s="61"/>
    </row>
    <row r="880" spans="2:5" s="1" customFormat="1" ht="13.9" customHeight="1">
      <c r="B880" s="57" t="s">
        <v>29</v>
      </c>
      <c r="C880" s="57" t="s">
        <v>29</v>
      </c>
      <c r="D880" s="57" t="s">
        <v>29</v>
      </c>
      <c r="E880" s="61"/>
    </row>
    <row r="881" spans="2:5" s="1" customFormat="1" ht="13.9" customHeight="1">
      <c r="B881" s="57" t="s">
        <v>29</v>
      </c>
      <c r="C881" s="57" t="s">
        <v>29</v>
      </c>
      <c r="D881" s="57" t="s">
        <v>29</v>
      </c>
      <c r="E881" s="61"/>
    </row>
    <row r="882" spans="2:5" s="1" customFormat="1" ht="13.9" customHeight="1">
      <c r="B882" s="57" t="s">
        <v>29</v>
      </c>
      <c r="C882" s="57" t="s">
        <v>29</v>
      </c>
      <c r="D882" s="57" t="s">
        <v>29</v>
      </c>
      <c r="E882" s="61"/>
    </row>
    <row r="883" spans="2:5" s="1" customFormat="1" ht="13.9" customHeight="1">
      <c r="B883" s="57" t="s">
        <v>29</v>
      </c>
      <c r="C883" s="57" t="s">
        <v>29</v>
      </c>
      <c r="D883" s="57" t="s">
        <v>29</v>
      </c>
      <c r="E883" s="61"/>
    </row>
    <row r="884" spans="2:5" s="1" customFormat="1" ht="13.9" customHeight="1">
      <c r="B884" s="57" t="s">
        <v>29</v>
      </c>
      <c r="C884" s="57" t="s">
        <v>29</v>
      </c>
      <c r="D884" s="57" t="s">
        <v>29</v>
      </c>
      <c r="E884" s="61"/>
    </row>
    <row r="885" spans="2:5" s="1" customFormat="1" ht="13.9" customHeight="1">
      <c r="B885" s="57" t="s">
        <v>29</v>
      </c>
      <c r="C885" s="57" t="s">
        <v>29</v>
      </c>
      <c r="D885" s="57" t="s">
        <v>29</v>
      </c>
      <c r="E885" s="61"/>
    </row>
    <row r="886" spans="2:5" s="1" customFormat="1" ht="13.9" customHeight="1">
      <c r="B886" s="57" t="s">
        <v>29</v>
      </c>
      <c r="C886" s="57" t="s">
        <v>29</v>
      </c>
      <c r="D886" s="57" t="s">
        <v>29</v>
      </c>
      <c r="E886" s="61"/>
    </row>
    <row r="887" spans="2:5" s="1" customFormat="1" ht="13.9" customHeight="1">
      <c r="B887" s="57" t="s">
        <v>29</v>
      </c>
      <c r="C887" s="57" t="s">
        <v>29</v>
      </c>
      <c r="D887" s="57" t="s">
        <v>29</v>
      </c>
      <c r="E887" s="61"/>
    </row>
    <row r="888" spans="2:5" s="1" customFormat="1" ht="13.9" customHeight="1">
      <c r="B888" s="57" t="s">
        <v>29</v>
      </c>
      <c r="C888" s="57" t="s">
        <v>29</v>
      </c>
      <c r="D888" s="57" t="s">
        <v>29</v>
      </c>
      <c r="E888" s="61"/>
    </row>
    <row r="889" spans="2:5" s="1" customFormat="1" ht="13.9" customHeight="1">
      <c r="B889" s="57" t="s">
        <v>29</v>
      </c>
      <c r="C889" s="57" t="s">
        <v>29</v>
      </c>
      <c r="D889" s="57" t="s">
        <v>29</v>
      </c>
      <c r="E889" s="61"/>
    </row>
    <row r="890" spans="2:5" s="1" customFormat="1" ht="13.9" customHeight="1">
      <c r="B890" s="57" t="s">
        <v>29</v>
      </c>
      <c r="C890" s="57" t="s">
        <v>29</v>
      </c>
      <c r="D890" s="57" t="s">
        <v>29</v>
      </c>
      <c r="E890" s="61"/>
    </row>
    <row r="891" spans="2:5" s="1" customFormat="1" ht="13.9" customHeight="1">
      <c r="B891" s="57" t="s">
        <v>29</v>
      </c>
      <c r="C891" s="57" t="s">
        <v>29</v>
      </c>
      <c r="D891" s="57" t="s">
        <v>29</v>
      </c>
      <c r="E891" s="61"/>
    </row>
    <row r="892" spans="2:5" s="1" customFormat="1" ht="13.9" customHeight="1">
      <c r="B892" s="57" t="s">
        <v>29</v>
      </c>
      <c r="C892" s="57" t="s">
        <v>29</v>
      </c>
      <c r="D892" s="57" t="s">
        <v>29</v>
      </c>
      <c r="E892" s="61"/>
    </row>
    <row r="893" spans="2:5" s="1" customFormat="1" ht="13.9" customHeight="1">
      <c r="B893" s="57" t="s">
        <v>29</v>
      </c>
      <c r="C893" s="57" t="s">
        <v>29</v>
      </c>
      <c r="D893" s="57" t="s">
        <v>29</v>
      </c>
      <c r="E893" s="61"/>
    </row>
    <row r="894" spans="2:5" s="1" customFormat="1" ht="13.9" customHeight="1">
      <c r="B894" s="57" t="s">
        <v>29</v>
      </c>
      <c r="C894" s="57" t="s">
        <v>29</v>
      </c>
      <c r="D894" s="57" t="s">
        <v>29</v>
      </c>
      <c r="E894" s="61"/>
    </row>
    <row r="895" spans="2:5" s="1" customFormat="1" ht="13.9" customHeight="1">
      <c r="B895" s="57" t="s">
        <v>29</v>
      </c>
      <c r="C895" s="57" t="s">
        <v>29</v>
      </c>
      <c r="D895" s="57" t="s">
        <v>29</v>
      </c>
      <c r="E895" s="61"/>
    </row>
    <row r="896" spans="2:5" s="1" customFormat="1" ht="13.9" customHeight="1">
      <c r="B896" s="57" t="s">
        <v>29</v>
      </c>
      <c r="C896" s="57" t="s">
        <v>29</v>
      </c>
      <c r="D896" s="57" t="s">
        <v>29</v>
      </c>
      <c r="E896" s="61"/>
    </row>
    <row r="897" spans="2:5" s="1" customFormat="1" ht="13.9" customHeight="1">
      <c r="B897" s="57" t="s">
        <v>29</v>
      </c>
      <c r="C897" s="57" t="s">
        <v>29</v>
      </c>
      <c r="D897" s="57" t="s">
        <v>29</v>
      </c>
      <c r="E897" s="61"/>
    </row>
    <row r="898" spans="2:5" s="1" customFormat="1" ht="13.9" customHeight="1">
      <c r="B898" s="57" t="s">
        <v>29</v>
      </c>
      <c r="C898" s="57" t="s">
        <v>29</v>
      </c>
      <c r="D898" s="57" t="s">
        <v>29</v>
      </c>
      <c r="E898" s="61"/>
    </row>
    <row r="899" spans="2:5" s="1" customFormat="1" ht="13.9" customHeight="1">
      <c r="B899" s="57" t="s">
        <v>29</v>
      </c>
      <c r="C899" s="57" t="s">
        <v>29</v>
      </c>
      <c r="D899" s="57" t="s">
        <v>29</v>
      </c>
      <c r="E899" s="61"/>
    </row>
    <row r="900" spans="2:5" s="1" customFormat="1" ht="13.9" customHeight="1">
      <c r="B900" s="57" t="s">
        <v>29</v>
      </c>
      <c r="C900" s="57" t="s">
        <v>29</v>
      </c>
      <c r="D900" s="57" t="s">
        <v>29</v>
      </c>
      <c r="E900" s="61"/>
    </row>
    <row r="901" spans="2:5" s="1" customFormat="1" ht="13.9" customHeight="1">
      <c r="B901" s="57" t="s">
        <v>29</v>
      </c>
      <c r="C901" s="57" t="s">
        <v>29</v>
      </c>
      <c r="D901" s="57" t="s">
        <v>29</v>
      </c>
      <c r="E901" s="61"/>
    </row>
    <row r="902" spans="2:5" s="1" customFormat="1" ht="13.9" customHeight="1">
      <c r="B902" s="57" t="s">
        <v>29</v>
      </c>
      <c r="C902" s="57" t="s">
        <v>29</v>
      </c>
      <c r="D902" s="57" t="s">
        <v>29</v>
      </c>
      <c r="E902" s="61"/>
    </row>
    <row r="903" spans="2:5" s="1" customFormat="1" ht="13.9" customHeight="1">
      <c r="B903" s="57" t="s">
        <v>29</v>
      </c>
      <c r="C903" s="57" t="s">
        <v>29</v>
      </c>
      <c r="D903" s="57" t="s">
        <v>29</v>
      </c>
      <c r="E903" s="61"/>
    </row>
    <row r="904" spans="2:5" s="1" customFormat="1" ht="13.9" customHeight="1">
      <c r="B904" s="57" t="s">
        <v>29</v>
      </c>
      <c r="C904" s="57" t="s">
        <v>29</v>
      </c>
      <c r="D904" s="57" t="s">
        <v>29</v>
      </c>
      <c r="E904" s="61"/>
    </row>
    <row r="905" spans="2:5" s="1" customFormat="1" ht="13.9" customHeight="1">
      <c r="B905" s="57" t="s">
        <v>29</v>
      </c>
      <c r="C905" s="57" t="s">
        <v>29</v>
      </c>
      <c r="D905" s="57" t="s">
        <v>29</v>
      </c>
      <c r="E905" s="61"/>
    </row>
    <row r="906" spans="2:5" s="1" customFormat="1" ht="13.9" customHeight="1">
      <c r="B906" s="57" t="s">
        <v>29</v>
      </c>
      <c r="C906" s="57" t="s">
        <v>29</v>
      </c>
      <c r="D906" s="57" t="s">
        <v>29</v>
      </c>
      <c r="E906" s="61"/>
    </row>
    <row r="907" spans="2:5" s="1" customFormat="1" ht="13.9" customHeight="1">
      <c r="B907" s="57" t="s">
        <v>29</v>
      </c>
      <c r="C907" s="57" t="s">
        <v>29</v>
      </c>
      <c r="D907" s="57" t="s">
        <v>29</v>
      </c>
      <c r="E907" s="61"/>
    </row>
    <row r="908" spans="2:5" s="1" customFormat="1" ht="13.9" customHeight="1">
      <c r="B908" s="57" t="s">
        <v>29</v>
      </c>
      <c r="C908" s="57" t="s">
        <v>29</v>
      </c>
      <c r="D908" s="57" t="s">
        <v>29</v>
      </c>
      <c r="E908" s="61"/>
    </row>
    <row r="909" spans="2:5" s="1" customFormat="1" ht="13.9" customHeight="1">
      <c r="B909" s="57" t="s">
        <v>29</v>
      </c>
      <c r="C909" s="57" t="s">
        <v>29</v>
      </c>
      <c r="D909" s="57" t="s">
        <v>29</v>
      </c>
      <c r="E909" s="61"/>
    </row>
    <row r="910" spans="2:5" s="1" customFormat="1" ht="13.9" customHeight="1">
      <c r="B910" s="57" t="s">
        <v>29</v>
      </c>
      <c r="C910" s="57" t="s">
        <v>29</v>
      </c>
      <c r="D910" s="57" t="s">
        <v>29</v>
      </c>
      <c r="E910" s="61"/>
    </row>
    <row r="911" spans="2:5" s="1" customFormat="1" ht="13.9" customHeight="1">
      <c r="B911" s="57" t="s">
        <v>29</v>
      </c>
      <c r="C911" s="57" t="s">
        <v>29</v>
      </c>
      <c r="D911" s="57" t="s">
        <v>29</v>
      </c>
      <c r="E911" s="61"/>
    </row>
    <row r="912" spans="2:5" s="1" customFormat="1" ht="13.9" customHeight="1">
      <c r="B912" s="57" t="s">
        <v>29</v>
      </c>
      <c r="C912" s="57" t="s">
        <v>29</v>
      </c>
      <c r="D912" s="57" t="s">
        <v>29</v>
      </c>
      <c r="E912" s="61"/>
    </row>
    <row r="913" spans="2:5" s="1" customFormat="1" ht="13.9" customHeight="1">
      <c r="B913" s="57" t="s">
        <v>29</v>
      </c>
      <c r="C913" s="57" t="s">
        <v>29</v>
      </c>
      <c r="D913" s="57" t="s">
        <v>29</v>
      </c>
      <c r="E913" s="61"/>
    </row>
    <row r="914" spans="2:5" s="1" customFormat="1" ht="13.9" customHeight="1">
      <c r="B914" s="57" t="s">
        <v>29</v>
      </c>
      <c r="C914" s="57" t="s">
        <v>29</v>
      </c>
      <c r="D914" s="57" t="s">
        <v>29</v>
      </c>
      <c r="E914" s="61"/>
    </row>
    <row r="915" spans="2:5" s="1" customFormat="1" ht="13.9" customHeight="1">
      <c r="B915" s="57" t="s">
        <v>29</v>
      </c>
      <c r="C915" s="57" t="s">
        <v>29</v>
      </c>
      <c r="D915" s="57" t="s">
        <v>29</v>
      </c>
      <c r="E915" s="61"/>
    </row>
    <row r="916" spans="2:5" s="1" customFormat="1" ht="13.9" customHeight="1">
      <c r="B916" s="57" t="s">
        <v>29</v>
      </c>
      <c r="C916" s="57" t="s">
        <v>29</v>
      </c>
      <c r="D916" s="57" t="s">
        <v>29</v>
      </c>
      <c r="E916" s="61"/>
    </row>
    <row r="917" spans="2:5" s="1" customFormat="1" ht="13.9" customHeight="1">
      <c r="B917" s="57" t="s">
        <v>29</v>
      </c>
      <c r="C917" s="57" t="s">
        <v>29</v>
      </c>
      <c r="D917" s="57" t="s">
        <v>29</v>
      </c>
      <c r="E917" s="61"/>
    </row>
    <row r="918" spans="2:5" s="1" customFormat="1" ht="13.9" customHeight="1">
      <c r="B918" s="57" t="s">
        <v>29</v>
      </c>
      <c r="C918" s="57" t="s">
        <v>29</v>
      </c>
      <c r="D918" s="57" t="s">
        <v>29</v>
      </c>
      <c r="E918" s="61"/>
    </row>
    <row r="919" spans="2:5" s="1" customFormat="1" ht="13.9" customHeight="1">
      <c r="B919" s="57" t="s">
        <v>29</v>
      </c>
      <c r="C919" s="57" t="s">
        <v>29</v>
      </c>
      <c r="D919" s="57" t="s">
        <v>29</v>
      </c>
      <c r="E919" s="61"/>
    </row>
    <row r="920" spans="2:5" s="1" customFormat="1" ht="13.9" customHeight="1">
      <c r="B920" s="57" t="s">
        <v>29</v>
      </c>
      <c r="C920" s="57" t="s">
        <v>29</v>
      </c>
      <c r="D920" s="57" t="s">
        <v>29</v>
      </c>
      <c r="E920" s="61"/>
    </row>
    <row r="921" spans="2:5" s="1" customFormat="1" ht="13.9" customHeight="1">
      <c r="B921" s="57" t="s">
        <v>29</v>
      </c>
      <c r="C921" s="57" t="s">
        <v>29</v>
      </c>
      <c r="D921" s="57" t="s">
        <v>29</v>
      </c>
      <c r="E921" s="61"/>
    </row>
    <row r="922" spans="2:5" s="1" customFormat="1" ht="13.9" customHeight="1">
      <c r="B922" s="57" t="s">
        <v>29</v>
      </c>
      <c r="C922" s="57" t="s">
        <v>29</v>
      </c>
      <c r="D922" s="57" t="s">
        <v>29</v>
      </c>
      <c r="E922" s="61"/>
    </row>
    <row r="923" spans="2:5" s="1" customFormat="1" ht="13.9" customHeight="1">
      <c r="B923" s="57" t="s">
        <v>29</v>
      </c>
      <c r="C923" s="57" t="s">
        <v>29</v>
      </c>
      <c r="D923" s="57" t="s">
        <v>29</v>
      </c>
      <c r="E923" s="61"/>
    </row>
    <row r="924" spans="2:5" s="1" customFormat="1" ht="13.9" customHeight="1">
      <c r="B924" s="57" t="s">
        <v>29</v>
      </c>
      <c r="C924" s="57" t="s">
        <v>29</v>
      </c>
      <c r="D924" s="57" t="s">
        <v>29</v>
      </c>
      <c r="E924" s="61"/>
    </row>
    <row r="925" spans="2:5" s="1" customFormat="1" ht="13.9" customHeight="1">
      <c r="B925" s="57" t="s">
        <v>29</v>
      </c>
      <c r="C925" s="57" t="s">
        <v>29</v>
      </c>
      <c r="D925" s="57" t="s">
        <v>29</v>
      </c>
      <c r="E925" s="61"/>
    </row>
    <row r="926" spans="2:5" s="1" customFormat="1" ht="13.9" customHeight="1">
      <c r="B926" s="57" t="s">
        <v>29</v>
      </c>
      <c r="C926" s="57" t="s">
        <v>29</v>
      </c>
      <c r="D926" s="57" t="s">
        <v>29</v>
      </c>
      <c r="E926" s="61"/>
    </row>
    <row r="927" spans="2:5" s="1" customFormat="1" ht="13.9" customHeight="1">
      <c r="B927" s="57" t="s">
        <v>29</v>
      </c>
      <c r="C927" s="57" t="s">
        <v>29</v>
      </c>
      <c r="D927" s="57" t="s">
        <v>29</v>
      </c>
      <c r="E927" s="61"/>
    </row>
    <row r="928" spans="2:5" s="1" customFormat="1" ht="13.9" customHeight="1">
      <c r="B928" s="57" t="s">
        <v>29</v>
      </c>
      <c r="C928" s="57" t="s">
        <v>29</v>
      </c>
      <c r="D928" s="57" t="s">
        <v>29</v>
      </c>
      <c r="E928" s="61"/>
    </row>
    <row r="929" spans="2:5" s="1" customFormat="1" ht="13.9" customHeight="1">
      <c r="B929" s="57" t="s">
        <v>29</v>
      </c>
      <c r="C929" s="57" t="s">
        <v>29</v>
      </c>
      <c r="D929" s="57" t="s">
        <v>29</v>
      </c>
      <c r="E929" s="61"/>
    </row>
    <row r="930" spans="2:5" s="1" customFormat="1" ht="13.9" customHeight="1">
      <c r="B930" s="57" t="s">
        <v>29</v>
      </c>
      <c r="C930" s="57" t="s">
        <v>29</v>
      </c>
      <c r="D930" s="57" t="s">
        <v>29</v>
      </c>
      <c r="E930" s="61"/>
    </row>
    <row r="931" spans="2:5" s="1" customFormat="1" ht="13.9" customHeight="1">
      <c r="B931" s="57" t="s">
        <v>29</v>
      </c>
      <c r="C931" s="57" t="s">
        <v>29</v>
      </c>
      <c r="D931" s="57" t="s">
        <v>29</v>
      </c>
      <c r="E931" s="61"/>
    </row>
    <row r="932" spans="2:5" s="1" customFormat="1" ht="13.9" customHeight="1">
      <c r="B932" s="57" t="s">
        <v>29</v>
      </c>
      <c r="C932" s="57" t="s">
        <v>29</v>
      </c>
      <c r="D932" s="57" t="s">
        <v>29</v>
      </c>
      <c r="E932" s="61"/>
    </row>
    <row r="933" spans="2:5" s="1" customFormat="1" ht="13.9" customHeight="1">
      <c r="B933" s="57" t="s">
        <v>29</v>
      </c>
      <c r="C933" s="57" t="s">
        <v>29</v>
      </c>
      <c r="D933" s="57" t="s">
        <v>29</v>
      </c>
      <c r="E933" s="61"/>
    </row>
    <row r="934" spans="2:5" s="1" customFormat="1" ht="13.9" customHeight="1">
      <c r="B934" s="57" t="s">
        <v>29</v>
      </c>
      <c r="C934" s="57" t="s">
        <v>29</v>
      </c>
      <c r="D934" s="57" t="s">
        <v>29</v>
      </c>
      <c r="E934" s="61"/>
    </row>
    <row r="935" spans="2:5" s="1" customFormat="1" ht="13.9" customHeight="1">
      <c r="B935" s="57" t="s">
        <v>29</v>
      </c>
      <c r="C935" s="57" t="s">
        <v>29</v>
      </c>
      <c r="D935" s="57" t="s">
        <v>29</v>
      </c>
      <c r="E935" s="61"/>
    </row>
    <row r="936" spans="2:5" s="1" customFormat="1" ht="13.9" customHeight="1">
      <c r="B936" s="57" t="s">
        <v>29</v>
      </c>
      <c r="C936" s="57" t="s">
        <v>29</v>
      </c>
      <c r="D936" s="57" t="s">
        <v>29</v>
      </c>
      <c r="E936" s="61"/>
    </row>
    <row r="937" spans="2:5" s="1" customFormat="1" ht="13.9" customHeight="1">
      <c r="B937" s="57" t="s">
        <v>29</v>
      </c>
      <c r="C937" s="57" t="s">
        <v>29</v>
      </c>
      <c r="D937" s="57" t="s">
        <v>29</v>
      </c>
      <c r="E937" s="61"/>
    </row>
    <row r="938" spans="2:5" s="1" customFormat="1" ht="13.9" customHeight="1">
      <c r="B938" s="57" t="s">
        <v>29</v>
      </c>
      <c r="C938" s="57" t="s">
        <v>29</v>
      </c>
      <c r="D938" s="57" t="s">
        <v>29</v>
      </c>
      <c r="E938" s="61"/>
    </row>
    <row r="939" spans="2:5" s="1" customFormat="1" ht="13.9" customHeight="1">
      <c r="B939" s="57" t="s">
        <v>29</v>
      </c>
      <c r="C939" s="57" t="s">
        <v>29</v>
      </c>
      <c r="D939" s="57" t="s">
        <v>29</v>
      </c>
      <c r="E939" s="61"/>
    </row>
    <row r="940" spans="2:5" s="1" customFormat="1" ht="13.9" customHeight="1">
      <c r="B940" s="57" t="s">
        <v>29</v>
      </c>
      <c r="C940" s="57" t="s">
        <v>29</v>
      </c>
      <c r="D940" s="57" t="s">
        <v>29</v>
      </c>
      <c r="E940" s="61"/>
    </row>
    <row r="941" spans="2:5" s="1" customFormat="1" ht="13.9" customHeight="1">
      <c r="B941" s="57" t="s">
        <v>29</v>
      </c>
      <c r="C941" s="57" t="s">
        <v>29</v>
      </c>
      <c r="D941" s="57" t="s">
        <v>29</v>
      </c>
      <c r="E941" s="61"/>
    </row>
    <row r="942" spans="2:5" s="1" customFormat="1" ht="13.9" customHeight="1">
      <c r="B942" s="57" t="s">
        <v>29</v>
      </c>
      <c r="C942" s="57" t="s">
        <v>29</v>
      </c>
      <c r="D942" s="57" t="s">
        <v>29</v>
      </c>
      <c r="E942" s="61"/>
    </row>
    <row r="943" spans="2:5" s="1" customFormat="1" ht="13.9" customHeight="1">
      <c r="B943" s="57" t="s">
        <v>29</v>
      </c>
      <c r="C943" s="57" t="s">
        <v>29</v>
      </c>
      <c r="D943" s="57" t="s">
        <v>29</v>
      </c>
      <c r="E943" s="61"/>
    </row>
    <row r="944" spans="2:5" s="1" customFormat="1" ht="13.9" customHeight="1">
      <c r="B944" s="57" t="s">
        <v>29</v>
      </c>
      <c r="C944" s="57" t="s">
        <v>29</v>
      </c>
      <c r="D944" s="57" t="s">
        <v>29</v>
      </c>
      <c r="E944" s="61"/>
    </row>
    <row r="945" spans="2:5" s="1" customFormat="1" ht="13.9" customHeight="1">
      <c r="B945" s="57" t="s">
        <v>29</v>
      </c>
      <c r="C945" s="57" t="s">
        <v>29</v>
      </c>
      <c r="D945" s="57" t="s">
        <v>29</v>
      </c>
      <c r="E945" s="61"/>
    </row>
    <row r="946" spans="2:5" s="1" customFormat="1" ht="13.9" customHeight="1">
      <c r="B946" s="57" t="s">
        <v>29</v>
      </c>
      <c r="C946" s="57" t="s">
        <v>29</v>
      </c>
      <c r="D946" s="57" t="s">
        <v>29</v>
      </c>
      <c r="E946" s="61"/>
    </row>
    <row r="947" spans="2:5" s="1" customFormat="1" ht="13.9" customHeight="1">
      <c r="B947" s="57" t="s">
        <v>29</v>
      </c>
      <c r="C947" s="57" t="s">
        <v>29</v>
      </c>
      <c r="D947" s="57" t="s">
        <v>29</v>
      </c>
      <c r="E947" s="61"/>
    </row>
    <row r="948" spans="2:5" s="1" customFormat="1" ht="13.9" customHeight="1">
      <c r="B948" s="57" t="s">
        <v>29</v>
      </c>
      <c r="C948" s="57" t="s">
        <v>29</v>
      </c>
      <c r="D948" s="57" t="s">
        <v>29</v>
      </c>
      <c r="E948" s="61"/>
    </row>
    <row r="949" spans="2:5" s="1" customFormat="1" ht="13.9" customHeight="1">
      <c r="B949" s="57" t="s">
        <v>29</v>
      </c>
      <c r="C949" s="57" t="s">
        <v>29</v>
      </c>
      <c r="D949" s="57" t="s">
        <v>29</v>
      </c>
      <c r="E949" s="61"/>
    </row>
    <row r="950" spans="2:5" s="1" customFormat="1" ht="13.9" customHeight="1">
      <c r="B950" s="57" t="s">
        <v>29</v>
      </c>
      <c r="C950" s="57" t="s">
        <v>29</v>
      </c>
      <c r="D950" s="57" t="s">
        <v>29</v>
      </c>
      <c r="E950" s="61"/>
    </row>
    <row r="951" spans="2:5" s="1" customFormat="1" ht="13.9" customHeight="1">
      <c r="B951" s="57" t="s">
        <v>29</v>
      </c>
      <c r="C951" s="57" t="s">
        <v>29</v>
      </c>
      <c r="D951" s="57" t="s">
        <v>29</v>
      </c>
      <c r="E951" s="61"/>
    </row>
    <row r="952" spans="2:5" s="1" customFormat="1" ht="13.9" customHeight="1">
      <c r="B952" s="57" t="s">
        <v>29</v>
      </c>
      <c r="C952" s="57" t="s">
        <v>29</v>
      </c>
      <c r="D952" s="57" t="s">
        <v>29</v>
      </c>
      <c r="E952" s="61"/>
    </row>
    <row r="953" spans="2:5" s="1" customFormat="1" ht="13.9" customHeight="1">
      <c r="B953" s="57" t="s">
        <v>29</v>
      </c>
      <c r="C953" s="57" t="s">
        <v>29</v>
      </c>
      <c r="D953" s="57" t="s">
        <v>29</v>
      </c>
      <c r="E953" s="61"/>
    </row>
    <row r="954" spans="2:5" s="1" customFormat="1" ht="13.9" customHeight="1">
      <c r="B954" s="57" t="s">
        <v>29</v>
      </c>
      <c r="C954" s="57" t="s">
        <v>29</v>
      </c>
      <c r="D954" s="57" t="s">
        <v>29</v>
      </c>
      <c r="E954" s="61"/>
    </row>
    <row r="955" spans="2:5" s="1" customFormat="1" ht="13.9" customHeight="1">
      <c r="B955" s="57" t="s">
        <v>29</v>
      </c>
      <c r="C955" s="57" t="s">
        <v>29</v>
      </c>
      <c r="D955" s="57" t="s">
        <v>29</v>
      </c>
      <c r="E955" s="61"/>
    </row>
    <row r="956" spans="2:5" s="1" customFormat="1" ht="13.9" customHeight="1">
      <c r="B956" s="57" t="s">
        <v>29</v>
      </c>
      <c r="C956" s="57" t="s">
        <v>29</v>
      </c>
      <c r="D956" s="57" t="s">
        <v>29</v>
      </c>
      <c r="E956" s="61"/>
    </row>
    <row r="957" spans="2:5" s="1" customFormat="1" ht="13.9" customHeight="1">
      <c r="B957" s="57" t="s">
        <v>29</v>
      </c>
      <c r="C957" s="57" t="s">
        <v>29</v>
      </c>
      <c r="D957" s="57" t="s">
        <v>29</v>
      </c>
      <c r="E957" s="61"/>
    </row>
    <row r="958" spans="2:5" s="1" customFormat="1" ht="13.9" customHeight="1">
      <c r="B958" s="57" t="s">
        <v>29</v>
      </c>
      <c r="C958" s="57" t="s">
        <v>29</v>
      </c>
      <c r="D958" s="57" t="s">
        <v>29</v>
      </c>
      <c r="E958" s="61"/>
    </row>
    <row r="959" spans="2:5" s="1" customFormat="1" ht="13.9" customHeight="1">
      <c r="B959" s="57" t="s">
        <v>29</v>
      </c>
      <c r="C959" s="57" t="s">
        <v>29</v>
      </c>
      <c r="D959" s="57" t="s">
        <v>29</v>
      </c>
      <c r="E959" s="61"/>
    </row>
    <row r="960" spans="2:5" s="1" customFormat="1" ht="13.9" customHeight="1">
      <c r="B960" s="57" t="s">
        <v>29</v>
      </c>
      <c r="C960" s="57" t="s">
        <v>29</v>
      </c>
      <c r="D960" s="57" t="s">
        <v>29</v>
      </c>
      <c r="E960" s="61"/>
    </row>
    <row r="961" spans="2:5" s="1" customFormat="1" ht="13.9" customHeight="1">
      <c r="B961" s="57" t="s">
        <v>29</v>
      </c>
      <c r="C961" s="57" t="s">
        <v>29</v>
      </c>
      <c r="D961" s="57" t="s">
        <v>29</v>
      </c>
      <c r="E961" s="61"/>
    </row>
    <row r="962" spans="2:5" s="1" customFormat="1" ht="13.9" customHeight="1">
      <c r="B962" s="57" t="s">
        <v>29</v>
      </c>
      <c r="C962" s="57" t="s">
        <v>29</v>
      </c>
      <c r="D962" s="57" t="s">
        <v>29</v>
      </c>
      <c r="E962" s="61"/>
    </row>
    <row r="963" spans="2:5" s="1" customFormat="1" ht="13.9" customHeight="1">
      <c r="B963" s="57" t="s">
        <v>29</v>
      </c>
      <c r="C963" s="57" t="s">
        <v>29</v>
      </c>
      <c r="D963" s="57" t="s">
        <v>29</v>
      </c>
      <c r="E963" s="61"/>
    </row>
    <row r="964" spans="2:5" s="1" customFormat="1" ht="13.9" customHeight="1">
      <c r="B964" s="57" t="s">
        <v>29</v>
      </c>
      <c r="C964" s="57" t="s">
        <v>29</v>
      </c>
      <c r="D964" s="57" t="s">
        <v>29</v>
      </c>
      <c r="E964" s="61"/>
    </row>
    <row r="965" spans="2:5" s="1" customFormat="1" ht="13.9" customHeight="1">
      <c r="B965" s="57" t="s">
        <v>29</v>
      </c>
      <c r="C965" s="57" t="s">
        <v>29</v>
      </c>
      <c r="D965" s="57" t="s">
        <v>29</v>
      </c>
      <c r="E965" s="61"/>
    </row>
    <row r="966" spans="2:5" s="1" customFormat="1" ht="13.9" customHeight="1">
      <c r="B966" s="57" t="s">
        <v>29</v>
      </c>
      <c r="C966" s="57" t="s">
        <v>29</v>
      </c>
      <c r="D966" s="57" t="s">
        <v>29</v>
      </c>
      <c r="E966" s="61"/>
    </row>
    <row r="967" spans="2:5" s="1" customFormat="1" ht="13.9" customHeight="1">
      <c r="B967" s="57" t="s">
        <v>29</v>
      </c>
      <c r="C967" s="57" t="s">
        <v>29</v>
      </c>
      <c r="D967" s="57" t="s">
        <v>29</v>
      </c>
      <c r="E967" s="61"/>
    </row>
    <row r="968" spans="2:5" s="1" customFormat="1" ht="13.9" customHeight="1">
      <c r="B968" s="57" t="s">
        <v>29</v>
      </c>
      <c r="C968" s="57" t="s">
        <v>29</v>
      </c>
      <c r="D968" s="57" t="s">
        <v>29</v>
      </c>
      <c r="E968" s="61"/>
    </row>
    <row r="969" spans="2:5" s="1" customFormat="1" ht="13.9" customHeight="1">
      <c r="B969" s="57" t="s">
        <v>29</v>
      </c>
      <c r="C969" s="57" t="s">
        <v>29</v>
      </c>
      <c r="D969" s="57" t="s">
        <v>29</v>
      </c>
      <c r="E969" s="61"/>
    </row>
    <row r="970" spans="2:5" s="1" customFormat="1" ht="13.9" customHeight="1">
      <c r="B970" s="57" t="s">
        <v>29</v>
      </c>
      <c r="C970" s="57" t="s">
        <v>29</v>
      </c>
      <c r="D970" s="57" t="s">
        <v>29</v>
      </c>
      <c r="E970" s="61"/>
    </row>
    <row r="971" spans="2:5" s="1" customFormat="1" ht="13.9" customHeight="1">
      <c r="B971" s="57" t="s">
        <v>29</v>
      </c>
      <c r="C971" s="57" t="s">
        <v>29</v>
      </c>
      <c r="D971" s="57" t="s">
        <v>29</v>
      </c>
      <c r="E971" s="61"/>
    </row>
    <row r="972" spans="2:5" s="1" customFormat="1" ht="13.9" customHeight="1">
      <c r="B972" s="57" t="s">
        <v>29</v>
      </c>
      <c r="C972" s="57" t="s">
        <v>29</v>
      </c>
      <c r="D972" s="57" t="s">
        <v>29</v>
      </c>
      <c r="E972" s="61"/>
    </row>
    <row r="973" spans="2:5" s="1" customFormat="1" ht="13.9" customHeight="1">
      <c r="B973" s="57" t="s">
        <v>29</v>
      </c>
      <c r="C973" s="57" t="s">
        <v>29</v>
      </c>
      <c r="D973" s="57" t="s">
        <v>29</v>
      </c>
      <c r="E973" s="61"/>
    </row>
    <row r="974" spans="2:5" s="1" customFormat="1" ht="13.9" customHeight="1">
      <c r="B974" s="57" t="s">
        <v>29</v>
      </c>
      <c r="C974" s="57" t="s">
        <v>29</v>
      </c>
      <c r="D974" s="57" t="s">
        <v>29</v>
      </c>
      <c r="E974" s="61"/>
    </row>
    <row r="975" spans="2:5" s="1" customFormat="1" ht="13.9" customHeight="1">
      <c r="B975" s="57" t="s">
        <v>29</v>
      </c>
      <c r="C975" s="57" t="s">
        <v>29</v>
      </c>
      <c r="D975" s="57" t="s">
        <v>29</v>
      </c>
      <c r="E975" s="61"/>
    </row>
    <row r="976" spans="2:5" s="1" customFormat="1" ht="13.9" customHeight="1">
      <c r="B976" s="57" t="s">
        <v>29</v>
      </c>
      <c r="C976" s="57" t="s">
        <v>29</v>
      </c>
      <c r="D976" s="57" t="s">
        <v>29</v>
      </c>
      <c r="E976" s="61"/>
    </row>
    <row r="977" spans="2:5" s="1" customFormat="1" ht="13.9" customHeight="1">
      <c r="B977" s="57" t="s">
        <v>29</v>
      </c>
      <c r="C977" s="57" t="s">
        <v>29</v>
      </c>
      <c r="D977" s="57" t="s">
        <v>29</v>
      </c>
      <c r="E977" s="61"/>
    </row>
    <row r="978" spans="2:5" s="1" customFormat="1" ht="13.9" customHeight="1">
      <c r="B978" s="57" t="s">
        <v>29</v>
      </c>
      <c r="C978" s="57" t="s">
        <v>29</v>
      </c>
      <c r="D978" s="57" t="s">
        <v>29</v>
      </c>
      <c r="E978" s="61"/>
    </row>
    <row r="979" spans="2:5" s="1" customFormat="1" ht="13.9" customHeight="1">
      <c r="B979" s="57" t="s">
        <v>29</v>
      </c>
      <c r="C979" s="57" t="s">
        <v>29</v>
      </c>
      <c r="D979" s="57" t="s">
        <v>29</v>
      </c>
      <c r="E979" s="61"/>
    </row>
    <row r="980" spans="2:5" s="1" customFormat="1" ht="13.9" customHeight="1">
      <c r="B980" s="57" t="s">
        <v>29</v>
      </c>
      <c r="C980" s="57" t="s">
        <v>29</v>
      </c>
      <c r="D980" s="57" t="s">
        <v>29</v>
      </c>
      <c r="E980" s="61"/>
    </row>
    <row r="981" spans="2:5" s="1" customFormat="1" ht="13.9" customHeight="1">
      <c r="B981" s="57" t="s">
        <v>29</v>
      </c>
      <c r="C981" s="57" t="s">
        <v>29</v>
      </c>
      <c r="D981" s="57" t="s">
        <v>29</v>
      </c>
      <c r="E981" s="61"/>
    </row>
    <row r="982" spans="2:5" s="1" customFormat="1" ht="13.9" customHeight="1">
      <c r="B982" s="57" t="s">
        <v>29</v>
      </c>
      <c r="C982" s="57" t="s">
        <v>29</v>
      </c>
      <c r="D982" s="57" t="s">
        <v>29</v>
      </c>
      <c r="E982" s="61"/>
    </row>
    <row r="983" spans="2:5" s="1" customFormat="1" ht="13.9" customHeight="1">
      <c r="B983" s="57" t="s">
        <v>29</v>
      </c>
      <c r="C983" s="57" t="s">
        <v>29</v>
      </c>
      <c r="D983" s="57" t="s">
        <v>29</v>
      </c>
      <c r="E983" s="61"/>
    </row>
    <row r="984" spans="2:5" s="1" customFormat="1" ht="13.9" customHeight="1">
      <c r="B984" s="57" t="s">
        <v>29</v>
      </c>
      <c r="C984" s="57" t="s">
        <v>29</v>
      </c>
      <c r="D984" s="57" t="s">
        <v>29</v>
      </c>
      <c r="E984" s="61"/>
    </row>
    <row r="985" spans="2:5" s="1" customFormat="1" ht="13.9" customHeight="1">
      <c r="B985" s="57" t="s">
        <v>29</v>
      </c>
      <c r="C985" s="57" t="s">
        <v>29</v>
      </c>
      <c r="D985" s="57" t="s">
        <v>29</v>
      </c>
      <c r="E985" s="61"/>
    </row>
    <row r="986" spans="2:5" s="1" customFormat="1" ht="13.9" customHeight="1">
      <c r="B986" s="57" t="s">
        <v>29</v>
      </c>
      <c r="C986" s="57" t="s">
        <v>29</v>
      </c>
      <c r="D986" s="57" t="s">
        <v>29</v>
      </c>
      <c r="E986" s="61"/>
    </row>
    <row r="987" spans="2:5" s="1" customFormat="1" ht="13.9" customHeight="1">
      <c r="B987" s="57" t="s">
        <v>29</v>
      </c>
      <c r="C987" s="57" t="s">
        <v>29</v>
      </c>
      <c r="D987" s="57" t="s">
        <v>29</v>
      </c>
      <c r="E987" s="61"/>
    </row>
    <row r="988" spans="2:5" s="1" customFormat="1" ht="13.9" customHeight="1">
      <c r="B988" s="57" t="s">
        <v>29</v>
      </c>
      <c r="C988" s="57" t="s">
        <v>29</v>
      </c>
      <c r="D988" s="57" t="s">
        <v>29</v>
      </c>
      <c r="E988" s="61"/>
    </row>
    <row r="989" spans="2:5" s="1" customFormat="1" ht="13.9" customHeight="1">
      <c r="B989" s="57" t="s">
        <v>29</v>
      </c>
      <c r="C989" s="57" t="s">
        <v>29</v>
      </c>
      <c r="D989" s="57" t="s">
        <v>29</v>
      </c>
      <c r="E989" s="61"/>
    </row>
    <row r="990" spans="2:5" s="1" customFormat="1" ht="13.9" customHeight="1">
      <c r="B990" s="57" t="s">
        <v>29</v>
      </c>
      <c r="C990" s="57" t="s">
        <v>29</v>
      </c>
      <c r="D990" s="57" t="s">
        <v>29</v>
      </c>
      <c r="E990" s="61"/>
    </row>
    <row r="991" spans="2:5" s="1" customFormat="1" ht="13.9" customHeight="1">
      <c r="B991" s="57" t="s">
        <v>29</v>
      </c>
      <c r="C991" s="57" t="s">
        <v>29</v>
      </c>
      <c r="D991" s="57" t="s">
        <v>29</v>
      </c>
      <c r="E991" s="61"/>
    </row>
    <row r="992" spans="2:5" s="1" customFormat="1" ht="13.9" customHeight="1">
      <c r="B992" s="57" t="s">
        <v>29</v>
      </c>
      <c r="C992" s="57" t="s">
        <v>29</v>
      </c>
      <c r="D992" s="57" t="s">
        <v>29</v>
      </c>
      <c r="E992" s="61"/>
    </row>
    <row r="993" spans="2:5" s="1" customFormat="1" ht="13.9" customHeight="1">
      <c r="B993" s="57" t="s">
        <v>29</v>
      </c>
      <c r="C993" s="57" t="s">
        <v>29</v>
      </c>
      <c r="D993" s="57" t="s">
        <v>29</v>
      </c>
      <c r="E993" s="61"/>
    </row>
    <row r="994" spans="2:5" s="1" customFormat="1" ht="13.9" customHeight="1">
      <c r="B994" s="57" t="s">
        <v>29</v>
      </c>
      <c r="C994" s="57" t="s">
        <v>29</v>
      </c>
      <c r="D994" s="57" t="s">
        <v>29</v>
      </c>
      <c r="E994" s="61"/>
    </row>
    <row r="995" spans="2:5" s="1" customFormat="1" ht="13.9" customHeight="1">
      <c r="B995" s="57" t="s">
        <v>29</v>
      </c>
      <c r="C995" s="57" t="s">
        <v>29</v>
      </c>
      <c r="D995" s="57" t="s">
        <v>29</v>
      </c>
      <c r="E995" s="61"/>
    </row>
    <row r="996" spans="2:5" s="1" customFormat="1" ht="13.9" customHeight="1">
      <c r="B996" s="57" t="s">
        <v>29</v>
      </c>
      <c r="C996" s="57" t="s">
        <v>29</v>
      </c>
      <c r="D996" s="57" t="s">
        <v>29</v>
      </c>
      <c r="E996" s="61"/>
    </row>
    <row r="997" spans="2:5" s="1" customFormat="1" ht="13.9" customHeight="1">
      <c r="B997" s="57" t="s">
        <v>29</v>
      </c>
      <c r="C997" s="57" t="s">
        <v>29</v>
      </c>
      <c r="D997" s="57" t="s">
        <v>29</v>
      </c>
      <c r="E997" s="61"/>
    </row>
    <row r="998" spans="2:5" s="1" customFormat="1" ht="13.9" customHeight="1">
      <c r="B998" s="57" t="s">
        <v>29</v>
      </c>
      <c r="C998" s="57" t="s">
        <v>29</v>
      </c>
      <c r="D998" s="57" t="s">
        <v>29</v>
      </c>
      <c r="E998" s="61"/>
    </row>
    <row r="999" spans="2:5" s="1" customFormat="1" ht="13.9" customHeight="1">
      <c r="B999" s="57" t="s">
        <v>29</v>
      </c>
      <c r="C999" s="57" t="s">
        <v>29</v>
      </c>
      <c r="D999" s="57" t="s">
        <v>29</v>
      </c>
      <c r="E999" s="61"/>
    </row>
    <row r="1000" spans="2:5" s="1" customFormat="1" ht="13.9" customHeight="1">
      <c r="B1000" s="57" t="s">
        <v>29</v>
      </c>
      <c r="C1000" s="57" t="s">
        <v>29</v>
      </c>
      <c r="D1000" s="57" t="s">
        <v>29</v>
      </c>
      <c r="E1000" s="61"/>
    </row>
    <row r="1001" spans="2:5" s="1" customFormat="1" ht="13.9" customHeight="1">
      <c r="B1001" s="57" t="s">
        <v>29</v>
      </c>
      <c r="C1001" s="57" t="s">
        <v>29</v>
      </c>
      <c r="D1001" s="57" t="s">
        <v>29</v>
      </c>
      <c r="E1001" s="61"/>
    </row>
    <row r="1002" spans="2:5" s="1" customFormat="1" ht="13.9" customHeight="1">
      <c r="B1002" s="57" t="s">
        <v>29</v>
      </c>
      <c r="C1002" s="57" t="s">
        <v>29</v>
      </c>
      <c r="D1002" s="57" t="s">
        <v>29</v>
      </c>
      <c r="E1002" s="61"/>
    </row>
    <row r="1003" spans="2:5" s="1" customFormat="1" ht="13.9" customHeight="1">
      <c r="B1003" s="57" t="s">
        <v>29</v>
      </c>
      <c r="C1003" s="57" t="s">
        <v>29</v>
      </c>
      <c r="D1003" s="57" t="s">
        <v>29</v>
      </c>
      <c r="E1003" s="61"/>
    </row>
    <row r="1004" spans="2:5" s="1" customFormat="1" ht="13.9" customHeight="1">
      <c r="B1004" s="57" t="s">
        <v>29</v>
      </c>
      <c r="C1004" s="57" t="s">
        <v>29</v>
      </c>
      <c r="D1004" s="57" t="s">
        <v>29</v>
      </c>
      <c r="E1004" s="61"/>
    </row>
    <row r="1005" spans="2:5" s="1" customFormat="1" ht="13.9" customHeight="1">
      <c r="B1005" s="57" t="s">
        <v>29</v>
      </c>
      <c r="C1005" s="57" t="s">
        <v>29</v>
      </c>
      <c r="D1005" s="57" t="s">
        <v>29</v>
      </c>
      <c r="E1005" s="61"/>
    </row>
    <row r="1006" spans="2:5" s="1" customFormat="1" ht="13.9" customHeight="1">
      <c r="B1006" s="57" t="s">
        <v>29</v>
      </c>
      <c r="C1006" s="57" t="s">
        <v>29</v>
      </c>
      <c r="D1006" s="57" t="s">
        <v>29</v>
      </c>
      <c r="E1006" s="61"/>
    </row>
    <row r="1007" spans="2:5" s="1" customFormat="1" ht="13.9" customHeight="1">
      <c r="B1007" s="57" t="s">
        <v>29</v>
      </c>
      <c r="C1007" s="57" t="s">
        <v>29</v>
      </c>
      <c r="D1007" s="57" t="s">
        <v>29</v>
      </c>
      <c r="E1007" s="61"/>
    </row>
    <row r="1008" spans="2:5" s="1" customFormat="1" ht="13.9" customHeight="1">
      <c r="B1008" s="57" t="s">
        <v>29</v>
      </c>
      <c r="C1008" s="57" t="s">
        <v>29</v>
      </c>
      <c r="D1008" s="57" t="s">
        <v>29</v>
      </c>
      <c r="E1008" s="61"/>
    </row>
    <row r="1009" spans="2:5" s="1" customFormat="1" ht="13.9" customHeight="1">
      <c r="B1009" s="57" t="s">
        <v>29</v>
      </c>
      <c r="C1009" s="57" t="s">
        <v>29</v>
      </c>
      <c r="D1009" s="57" t="s">
        <v>29</v>
      </c>
      <c r="E1009" s="61"/>
    </row>
    <row r="1010" spans="2:5" s="1" customFormat="1" ht="13.9" customHeight="1">
      <c r="B1010" s="57" t="s">
        <v>29</v>
      </c>
      <c r="C1010" s="57" t="s">
        <v>29</v>
      </c>
      <c r="D1010" s="57" t="s">
        <v>29</v>
      </c>
      <c r="E1010" s="61"/>
    </row>
    <row r="1011" spans="2:5" s="1" customFormat="1" ht="13.9" customHeight="1">
      <c r="B1011" s="57" t="s">
        <v>29</v>
      </c>
      <c r="C1011" s="57" t="s">
        <v>29</v>
      </c>
      <c r="D1011" s="57" t="s">
        <v>29</v>
      </c>
      <c r="E1011" s="61"/>
    </row>
    <row r="1012" spans="2:5" s="1" customFormat="1" ht="13.9" customHeight="1">
      <c r="B1012" s="57" t="s">
        <v>29</v>
      </c>
      <c r="C1012" s="57" t="s">
        <v>29</v>
      </c>
      <c r="D1012" s="57" t="s">
        <v>29</v>
      </c>
      <c r="E1012" s="61"/>
    </row>
    <row r="1013" spans="2:5" s="1" customFormat="1" ht="13.9" customHeight="1">
      <c r="B1013" s="57" t="s">
        <v>29</v>
      </c>
      <c r="C1013" s="57" t="s">
        <v>29</v>
      </c>
      <c r="D1013" s="57" t="s">
        <v>29</v>
      </c>
      <c r="E1013" s="61"/>
    </row>
    <row r="1014" spans="2:5" s="1" customFormat="1" ht="13.9" customHeight="1">
      <c r="B1014" s="57" t="s">
        <v>29</v>
      </c>
      <c r="C1014" s="57" t="s">
        <v>29</v>
      </c>
      <c r="D1014" s="57" t="s">
        <v>29</v>
      </c>
      <c r="E1014" s="61"/>
    </row>
    <row r="1015" spans="2:5" s="1" customFormat="1" ht="13.9" customHeight="1">
      <c r="B1015" s="57" t="s">
        <v>29</v>
      </c>
      <c r="C1015" s="57" t="s">
        <v>29</v>
      </c>
      <c r="D1015" s="57" t="s">
        <v>29</v>
      </c>
      <c r="E1015" s="61"/>
    </row>
    <row r="1016" spans="2:5" s="1" customFormat="1" ht="13.9" customHeight="1">
      <c r="B1016" s="57" t="s">
        <v>29</v>
      </c>
      <c r="C1016" s="57" t="s">
        <v>29</v>
      </c>
      <c r="D1016" s="57" t="s">
        <v>29</v>
      </c>
      <c r="E1016" s="61"/>
    </row>
    <row r="1017" spans="2:5" s="1" customFormat="1" ht="13.9" customHeight="1">
      <c r="B1017" s="57" t="s">
        <v>29</v>
      </c>
      <c r="C1017" s="57" t="s">
        <v>29</v>
      </c>
      <c r="D1017" s="57" t="s">
        <v>29</v>
      </c>
      <c r="E1017" s="61"/>
    </row>
    <row r="1018" spans="2:5" s="1" customFormat="1" ht="13.9" customHeight="1">
      <c r="B1018" s="57" t="s">
        <v>29</v>
      </c>
      <c r="C1018" s="57" t="s">
        <v>29</v>
      </c>
      <c r="D1018" s="57" t="s">
        <v>29</v>
      </c>
      <c r="E1018" s="61"/>
    </row>
    <row r="1019" spans="2:5" s="1" customFormat="1" ht="13.9" customHeight="1">
      <c r="B1019" s="57" t="s">
        <v>29</v>
      </c>
      <c r="C1019" s="57" t="s">
        <v>29</v>
      </c>
      <c r="D1019" s="57" t="s">
        <v>29</v>
      </c>
      <c r="E1019" s="61"/>
    </row>
    <row r="1020" spans="2:5" s="1" customFormat="1" ht="13.9" customHeight="1">
      <c r="B1020" s="57" t="s">
        <v>29</v>
      </c>
      <c r="C1020" s="57" t="s">
        <v>29</v>
      </c>
      <c r="D1020" s="57" t="s">
        <v>29</v>
      </c>
      <c r="E1020" s="61"/>
    </row>
    <row r="1021" spans="2:5" s="1" customFormat="1" ht="13.9" customHeight="1">
      <c r="B1021" s="57" t="s">
        <v>29</v>
      </c>
      <c r="C1021" s="57" t="s">
        <v>29</v>
      </c>
      <c r="D1021" s="57" t="s">
        <v>29</v>
      </c>
      <c r="E1021" s="61"/>
    </row>
    <row r="1022" spans="2:5" s="1" customFormat="1" ht="13.9" customHeight="1">
      <c r="B1022" s="57" t="s">
        <v>29</v>
      </c>
      <c r="C1022" s="57" t="s">
        <v>29</v>
      </c>
      <c r="D1022" s="57" t="s">
        <v>29</v>
      </c>
      <c r="E1022" s="61"/>
    </row>
    <row r="1023" spans="2:5" s="1" customFormat="1" ht="13.9" customHeight="1">
      <c r="B1023" s="57" t="s">
        <v>29</v>
      </c>
      <c r="C1023" s="57" t="s">
        <v>29</v>
      </c>
      <c r="D1023" s="57" t="s">
        <v>29</v>
      </c>
      <c r="E1023" s="61"/>
    </row>
    <row r="1024" spans="2:5" s="1" customFormat="1" ht="13.9" customHeight="1">
      <c r="B1024" s="57" t="s">
        <v>29</v>
      </c>
      <c r="C1024" s="57" t="s">
        <v>29</v>
      </c>
      <c r="D1024" s="57" t="s">
        <v>29</v>
      </c>
      <c r="E1024" s="61"/>
    </row>
    <row r="1025" spans="2:5" s="1" customFormat="1" ht="13.9" customHeight="1">
      <c r="B1025" s="57" t="s">
        <v>29</v>
      </c>
      <c r="C1025" s="57" t="s">
        <v>29</v>
      </c>
      <c r="D1025" s="57" t="s">
        <v>29</v>
      </c>
      <c r="E1025" s="61"/>
    </row>
    <row r="1026" spans="2:5" s="1" customFormat="1" ht="13.9" customHeight="1">
      <c r="B1026" s="57" t="s">
        <v>29</v>
      </c>
      <c r="C1026" s="57" t="s">
        <v>29</v>
      </c>
      <c r="D1026" s="57" t="s">
        <v>29</v>
      </c>
      <c r="E1026" s="61"/>
    </row>
    <row r="1027" spans="2:5" s="1" customFormat="1" ht="13.9" customHeight="1">
      <c r="B1027" s="57" t="s">
        <v>29</v>
      </c>
      <c r="C1027" s="57" t="s">
        <v>29</v>
      </c>
      <c r="D1027" s="57" t="s">
        <v>29</v>
      </c>
      <c r="E1027" s="61"/>
    </row>
    <row r="1028" spans="2:5" s="1" customFormat="1" ht="13.9" customHeight="1">
      <c r="B1028" s="57" t="s">
        <v>29</v>
      </c>
      <c r="C1028" s="57" t="s">
        <v>29</v>
      </c>
      <c r="D1028" s="57" t="s">
        <v>29</v>
      </c>
      <c r="E1028" s="61"/>
    </row>
    <row r="1029" spans="2:5" s="1" customFormat="1" ht="13.9" customHeight="1">
      <c r="B1029" s="57" t="s">
        <v>29</v>
      </c>
      <c r="C1029" s="57" t="s">
        <v>29</v>
      </c>
      <c r="D1029" s="57" t="s">
        <v>29</v>
      </c>
      <c r="E1029" s="61"/>
    </row>
    <row r="1030" spans="2:5" s="1" customFormat="1" ht="13.9" customHeight="1">
      <c r="B1030" s="57" t="s">
        <v>29</v>
      </c>
      <c r="C1030" s="57" t="s">
        <v>29</v>
      </c>
      <c r="D1030" s="57" t="s">
        <v>29</v>
      </c>
      <c r="E1030" s="61"/>
    </row>
    <row r="1031" spans="2:5" s="1" customFormat="1" ht="13.9" customHeight="1">
      <c r="B1031" s="57" t="s">
        <v>29</v>
      </c>
      <c r="C1031" s="57" t="s">
        <v>29</v>
      </c>
      <c r="D1031" s="57" t="s">
        <v>29</v>
      </c>
      <c r="E1031" s="61"/>
    </row>
    <row r="1032" spans="2:5" s="1" customFormat="1" ht="13.9" customHeight="1">
      <c r="B1032" s="57" t="s">
        <v>29</v>
      </c>
      <c r="C1032" s="57" t="s">
        <v>29</v>
      </c>
      <c r="D1032" s="57" t="s">
        <v>29</v>
      </c>
      <c r="E1032" s="61"/>
    </row>
    <row r="1033" spans="2:5" s="1" customFormat="1" ht="13.9" customHeight="1">
      <c r="B1033" s="57" t="s">
        <v>29</v>
      </c>
      <c r="C1033" s="57" t="s">
        <v>29</v>
      </c>
      <c r="D1033" s="57" t="s">
        <v>29</v>
      </c>
      <c r="E1033" s="61"/>
    </row>
    <row r="1034" spans="2:5" s="1" customFormat="1" ht="13.9" customHeight="1">
      <c r="B1034" s="57" t="s">
        <v>29</v>
      </c>
      <c r="C1034" s="57" t="s">
        <v>29</v>
      </c>
      <c r="D1034" s="57" t="s">
        <v>29</v>
      </c>
      <c r="E1034" s="61"/>
    </row>
    <row r="1035" spans="2:5" s="1" customFormat="1" ht="13.9" customHeight="1">
      <c r="B1035" s="57" t="s">
        <v>29</v>
      </c>
      <c r="C1035" s="57" t="s">
        <v>29</v>
      </c>
      <c r="D1035" s="57" t="s">
        <v>29</v>
      </c>
      <c r="E1035" s="61"/>
    </row>
    <row r="1036" spans="2:5" s="1" customFormat="1" ht="13.9" customHeight="1">
      <c r="B1036" s="57" t="s">
        <v>29</v>
      </c>
      <c r="C1036" s="57" t="s">
        <v>29</v>
      </c>
      <c r="D1036" s="57" t="s">
        <v>29</v>
      </c>
      <c r="E1036" s="61"/>
    </row>
    <row r="1037" spans="2:5" s="1" customFormat="1" ht="13.9" customHeight="1">
      <c r="B1037" s="57" t="s">
        <v>29</v>
      </c>
      <c r="C1037" s="57" t="s">
        <v>29</v>
      </c>
      <c r="D1037" s="57" t="s">
        <v>29</v>
      </c>
      <c r="E1037" s="61"/>
    </row>
    <row r="1038" spans="2:5" s="1" customFormat="1" ht="13.9" customHeight="1">
      <c r="B1038" s="57" t="s">
        <v>29</v>
      </c>
      <c r="C1038" s="57" t="s">
        <v>29</v>
      </c>
      <c r="D1038" s="57" t="s">
        <v>29</v>
      </c>
      <c r="E1038" s="61"/>
    </row>
    <row r="1039" spans="2:5" s="1" customFormat="1" ht="13.9" customHeight="1">
      <c r="B1039" s="57" t="s">
        <v>29</v>
      </c>
      <c r="C1039" s="57" t="s">
        <v>29</v>
      </c>
      <c r="D1039" s="57" t="s">
        <v>29</v>
      </c>
      <c r="E1039" s="61"/>
    </row>
    <row r="1040" spans="2:5" s="1" customFormat="1" ht="13.9" customHeight="1">
      <c r="B1040" s="57" t="s">
        <v>29</v>
      </c>
      <c r="C1040" s="57" t="s">
        <v>29</v>
      </c>
      <c r="D1040" s="57" t="s">
        <v>29</v>
      </c>
      <c r="E1040" s="61"/>
    </row>
    <row r="1041" spans="2:5" s="1" customFormat="1" ht="13.9" customHeight="1">
      <c r="B1041" s="57" t="s">
        <v>29</v>
      </c>
      <c r="C1041" s="57" t="s">
        <v>29</v>
      </c>
      <c r="D1041" s="57" t="s">
        <v>29</v>
      </c>
      <c r="E1041" s="61"/>
    </row>
    <row r="1042" spans="2:5" s="1" customFormat="1" ht="13.9" customHeight="1">
      <c r="B1042" s="57" t="s">
        <v>29</v>
      </c>
      <c r="C1042" s="57" t="s">
        <v>29</v>
      </c>
      <c r="D1042" s="57" t="s">
        <v>29</v>
      </c>
      <c r="E1042" s="61"/>
    </row>
    <row r="1043" spans="2:5" s="1" customFormat="1" ht="13.9" customHeight="1">
      <c r="B1043" s="57" t="s">
        <v>29</v>
      </c>
      <c r="C1043" s="57" t="s">
        <v>29</v>
      </c>
      <c r="D1043" s="57" t="s">
        <v>29</v>
      </c>
      <c r="E1043" s="61"/>
    </row>
    <row r="1044" spans="2:5" s="1" customFormat="1" ht="13.9" customHeight="1">
      <c r="B1044" s="57" t="s">
        <v>29</v>
      </c>
      <c r="C1044" s="57" t="s">
        <v>29</v>
      </c>
      <c r="D1044" s="57" t="s">
        <v>29</v>
      </c>
      <c r="E1044" s="61"/>
    </row>
    <row r="1045" spans="2:5" s="1" customFormat="1" ht="13.9" customHeight="1">
      <c r="B1045" s="57" t="s">
        <v>29</v>
      </c>
      <c r="C1045" s="57" t="s">
        <v>29</v>
      </c>
      <c r="D1045" s="57" t="s">
        <v>29</v>
      </c>
      <c r="E1045" s="61"/>
    </row>
    <row r="1046" spans="2:5" s="1" customFormat="1" ht="13.9" customHeight="1">
      <c r="B1046" s="57" t="s">
        <v>29</v>
      </c>
      <c r="C1046" s="57" t="s">
        <v>29</v>
      </c>
      <c r="D1046" s="57" t="s">
        <v>29</v>
      </c>
      <c r="E1046" s="61"/>
    </row>
    <row r="1047" spans="2:5" s="1" customFormat="1" ht="13.9" customHeight="1">
      <c r="B1047" s="57" t="s">
        <v>29</v>
      </c>
      <c r="C1047" s="57" t="s">
        <v>29</v>
      </c>
      <c r="D1047" s="57" t="s">
        <v>29</v>
      </c>
      <c r="E1047" s="61"/>
    </row>
    <row r="1048" spans="2:5" s="1" customFormat="1" ht="13.9" customHeight="1">
      <c r="B1048" s="57" t="s">
        <v>29</v>
      </c>
      <c r="C1048" s="57" t="s">
        <v>29</v>
      </c>
      <c r="D1048" s="57" t="s">
        <v>29</v>
      </c>
      <c r="E1048" s="61"/>
    </row>
    <row r="1049" spans="2:5" s="1" customFormat="1" ht="13.9" customHeight="1">
      <c r="B1049" s="57" t="s">
        <v>29</v>
      </c>
      <c r="C1049" s="57" t="s">
        <v>29</v>
      </c>
      <c r="D1049" s="57" t="s">
        <v>29</v>
      </c>
      <c r="E1049" s="61"/>
    </row>
    <row r="1050" spans="2:5" s="1" customFormat="1" ht="13.9" customHeight="1">
      <c r="B1050" s="57" t="s">
        <v>29</v>
      </c>
      <c r="C1050" s="57" t="s">
        <v>29</v>
      </c>
      <c r="D1050" s="57" t="s">
        <v>29</v>
      </c>
      <c r="E1050" s="61"/>
    </row>
    <row r="1051" spans="2:5" s="1" customFormat="1" ht="13.9" customHeight="1">
      <c r="B1051" s="57" t="s">
        <v>29</v>
      </c>
      <c r="C1051" s="57" t="s">
        <v>29</v>
      </c>
      <c r="D1051" s="57" t="s">
        <v>29</v>
      </c>
      <c r="E1051" s="61"/>
    </row>
    <row r="1052" spans="2:5" s="1" customFormat="1" ht="13.9" customHeight="1">
      <c r="B1052" s="57" t="s">
        <v>29</v>
      </c>
      <c r="C1052" s="57" t="s">
        <v>29</v>
      </c>
      <c r="D1052" s="57" t="s">
        <v>29</v>
      </c>
      <c r="E1052" s="61"/>
    </row>
    <row r="1053" spans="2:5" s="1" customFormat="1" ht="13.9" customHeight="1">
      <c r="B1053" s="57" t="s">
        <v>29</v>
      </c>
      <c r="C1053" s="57" t="s">
        <v>29</v>
      </c>
      <c r="D1053" s="57" t="s">
        <v>29</v>
      </c>
      <c r="E1053" s="61"/>
    </row>
    <row r="1054" spans="2:5" s="1" customFormat="1" ht="13.9" customHeight="1">
      <c r="B1054" s="57" t="s">
        <v>29</v>
      </c>
      <c r="C1054" s="57" t="s">
        <v>29</v>
      </c>
      <c r="D1054" s="57" t="s">
        <v>29</v>
      </c>
      <c r="E1054" s="61"/>
    </row>
    <row r="1055" spans="2:5" s="1" customFormat="1" ht="13.9" customHeight="1">
      <c r="B1055" s="57" t="s">
        <v>29</v>
      </c>
      <c r="C1055" s="57" t="s">
        <v>29</v>
      </c>
      <c r="D1055" s="57" t="s">
        <v>29</v>
      </c>
      <c r="E1055" s="61"/>
    </row>
    <row r="1056" spans="2:5" s="1" customFormat="1" ht="13.9" customHeight="1">
      <c r="B1056" s="57" t="s">
        <v>29</v>
      </c>
      <c r="C1056" s="57" t="s">
        <v>29</v>
      </c>
      <c r="D1056" s="57" t="s">
        <v>29</v>
      </c>
      <c r="E1056" s="61"/>
    </row>
    <row r="1057" spans="2:5" s="1" customFormat="1" ht="13.9" customHeight="1">
      <c r="B1057" s="57" t="s">
        <v>29</v>
      </c>
      <c r="C1057" s="57" t="s">
        <v>29</v>
      </c>
      <c r="D1057" s="57" t="s">
        <v>29</v>
      </c>
      <c r="E1057" s="61"/>
    </row>
    <row r="1058" spans="2:5" s="1" customFormat="1" ht="13.9" customHeight="1">
      <c r="B1058" s="57" t="s">
        <v>29</v>
      </c>
      <c r="C1058" s="57" t="s">
        <v>29</v>
      </c>
      <c r="D1058" s="57" t="s">
        <v>29</v>
      </c>
      <c r="E1058" s="61"/>
    </row>
    <row r="1059" spans="2:5" s="1" customFormat="1" ht="13.9" customHeight="1">
      <c r="B1059" s="57" t="s">
        <v>29</v>
      </c>
      <c r="C1059" s="57" t="s">
        <v>29</v>
      </c>
      <c r="D1059" s="57" t="s">
        <v>29</v>
      </c>
      <c r="E1059" s="61"/>
    </row>
    <row r="1060" spans="2:5" s="1" customFormat="1" ht="13.9" customHeight="1">
      <c r="B1060" s="57" t="s">
        <v>29</v>
      </c>
      <c r="C1060" s="57" t="s">
        <v>29</v>
      </c>
      <c r="D1060" s="57" t="s">
        <v>29</v>
      </c>
      <c r="E1060" s="61"/>
    </row>
    <row r="1061" spans="2:5" s="1" customFormat="1" ht="13.9" customHeight="1">
      <c r="B1061" s="57" t="s">
        <v>29</v>
      </c>
      <c r="C1061" s="57" t="s">
        <v>29</v>
      </c>
      <c r="D1061" s="57" t="s">
        <v>29</v>
      </c>
      <c r="E1061" s="61"/>
    </row>
    <row r="1062" spans="2:5" s="1" customFormat="1" ht="13.9" customHeight="1">
      <c r="B1062" s="57" t="s">
        <v>29</v>
      </c>
      <c r="C1062" s="57" t="s">
        <v>29</v>
      </c>
      <c r="D1062" s="57" t="s">
        <v>29</v>
      </c>
      <c r="E1062" s="61"/>
    </row>
    <row r="1063" spans="2:5" s="1" customFormat="1" ht="13.9" customHeight="1">
      <c r="B1063" s="57" t="s">
        <v>29</v>
      </c>
      <c r="C1063" s="57" t="s">
        <v>29</v>
      </c>
      <c r="D1063" s="57" t="s">
        <v>29</v>
      </c>
      <c r="E1063" s="61"/>
    </row>
    <row r="1064" spans="2:5" s="1" customFormat="1" ht="13.9" customHeight="1">
      <c r="B1064" s="57" t="s">
        <v>29</v>
      </c>
      <c r="C1064" s="57" t="s">
        <v>29</v>
      </c>
      <c r="D1064" s="57" t="s">
        <v>29</v>
      </c>
      <c r="E1064" s="61"/>
    </row>
    <row r="1065" spans="2:5" s="1" customFormat="1" ht="13.9" customHeight="1">
      <c r="B1065" s="57" t="s">
        <v>29</v>
      </c>
      <c r="C1065" s="57" t="s">
        <v>29</v>
      </c>
      <c r="D1065" s="57" t="s">
        <v>29</v>
      </c>
      <c r="E1065" s="61"/>
    </row>
    <row r="1066" spans="2:5" s="1" customFormat="1" ht="13.9" customHeight="1">
      <c r="B1066" s="57" t="s">
        <v>29</v>
      </c>
      <c r="C1066" s="57" t="s">
        <v>29</v>
      </c>
      <c r="D1066" s="57" t="s">
        <v>29</v>
      </c>
      <c r="E1066" s="61"/>
    </row>
    <row r="1067" spans="2:5" s="1" customFormat="1" ht="13.9" customHeight="1">
      <c r="B1067" s="57" t="s">
        <v>29</v>
      </c>
      <c r="C1067" s="57" t="s">
        <v>29</v>
      </c>
      <c r="D1067" s="57" t="s">
        <v>29</v>
      </c>
      <c r="E1067" s="61"/>
    </row>
    <row r="1068" spans="2:5" s="1" customFormat="1" ht="13.9" customHeight="1">
      <c r="B1068" s="57" t="s">
        <v>29</v>
      </c>
      <c r="C1068" s="57" t="s">
        <v>29</v>
      </c>
      <c r="D1068" s="57" t="s">
        <v>29</v>
      </c>
      <c r="E1068" s="61"/>
    </row>
    <row r="1069" spans="2:5" s="1" customFormat="1" ht="13.9" customHeight="1">
      <c r="B1069" s="57" t="s">
        <v>29</v>
      </c>
      <c r="C1069" s="57" t="s">
        <v>29</v>
      </c>
      <c r="D1069" s="57" t="s">
        <v>29</v>
      </c>
      <c r="E1069" s="61"/>
    </row>
    <row r="1070" spans="2:5" s="1" customFormat="1" ht="13.9" customHeight="1">
      <c r="B1070" s="57" t="s">
        <v>29</v>
      </c>
      <c r="C1070" s="57" t="s">
        <v>29</v>
      </c>
      <c r="D1070" s="57" t="s">
        <v>29</v>
      </c>
      <c r="E1070" s="61"/>
    </row>
    <row r="1071" spans="2:5" s="1" customFormat="1" ht="13.9" customHeight="1">
      <c r="B1071" s="57" t="s">
        <v>29</v>
      </c>
      <c r="C1071" s="57" t="s">
        <v>29</v>
      </c>
      <c r="D1071" s="57" t="s">
        <v>29</v>
      </c>
      <c r="E1071" s="61"/>
    </row>
    <row r="1072" spans="2:5" s="1" customFormat="1" ht="13.9" customHeight="1">
      <c r="B1072" s="57" t="s">
        <v>29</v>
      </c>
      <c r="C1072" s="57" t="s">
        <v>29</v>
      </c>
      <c r="D1072" s="57" t="s">
        <v>29</v>
      </c>
      <c r="E1072" s="61"/>
    </row>
    <row r="1073" spans="2:5" s="1" customFormat="1" ht="13.9" customHeight="1">
      <c r="B1073" s="57" t="s">
        <v>29</v>
      </c>
      <c r="C1073" s="57" t="s">
        <v>29</v>
      </c>
      <c r="D1073" s="57" t="s">
        <v>29</v>
      </c>
      <c r="E1073" s="61"/>
    </row>
    <row r="1074" spans="2:5" s="1" customFormat="1" ht="13.9" customHeight="1">
      <c r="B1074" s="57" t="s">
        <v>29</v>
      </c>
      <c r="C1074" s="57" t="s">
        <v>29</v>
      </c>
      <c r="D1074" s="57" t="s">
        <v>29</v>
      </c>
      <c r="E1074" s="61"/>
    </row>
    <row r="1075" spans="2:5" s="1" customFormat="1" ht="13.9" customHeight="1">
      <c r="B1075" s="57" t="s">
        <v>29</v>
      </c>
      <c r="C1075" s="57" t="s">
        <v>29</v>
      </c>
      <c r="D1075" s="57" t="s">
        <v>29</v>
      </c>
      <c r="E1075" s="61"/>
    </row>
    <row r="1076" spans="2:5" s="1" customFormat="1" ht="13.9" customHeight="1">
      <c r="B1076" s="57" t="s">
        <v>29</v>
      </c>
      <c r="C1076" s="57" t="s">
        <v>29</v>
      </c>
      <c r="D1076" s="57" t="s">
        <v>29</v>
      </c>
      <c r="E1076" s="61"/>
    </row>
    <row r="1077" spans="2:5" s="1" customFormat="1" ht="13.9" customHeight="1">
      <c r="B1077" s="57" t="s">
        <v>29</v>
      </c>
      <c r="C1077" s="57" t="s">
        <v>29</v>
      </c>
      <c r="D1077" s="57" t="s">
        <v>29</v>
      </c>
      <c r="E1077" s="61"/>
    </row>
    <row r="1078" spans="2:5" s="1" customFormat="1" ht="13.9" customHeight="1">
      <c r="B1078" s="57" t="s">
        <v>29</v>
      </c>
      <c r="C1078" s="57" t="s">
        <v>29</v>
      </c>
      <c r="D1078" s="57" t="s">
        <v>29</v>
      </c>
      <c r="E1078" s="61"/>
    </row>
    <row r="1079" spans="2:5" s="1" customFormat="1" ht="13.9" customHeight="1">
      <c r="B1079" s="57" t="s">
        <v>29</v>
      </c>
      <c r="C1079" s="57" t="s">
        <v>29</v>
      </c>
      <c r="D1079" s="57" t="s">
        <v>29</v>
      </c>
      <c r="E1079" s="61"/>
    </row>
    <row r="1080" spans="2:5" s="1" customFormat="1" ht="13.9" customHeight="1">
      <c r="B1080" s="57" t="s">
        <v>29</v>
      </c>
      <c r="C1080" s="57" t="s">
        <v>29</v>
      </c>
      <c r="D1080" s="57" t="s">
        <v>29</v>
      </c>
      <c r="E1080" s="61"/>
    </row>
    <row r="1081" spans="2:5" s="1" customFormat="1" ht="13.9" customHeight="1">
      <c r="B1081" s="57" t="s">
        <v>29</v>
      </c>
      <c r="C1081" s="57" t="s">
        <v>29</v>
      </c>
      <c r="D1081" s="57" t="s">
        <v>29</v>
      </c>
      <c r="E1081" s="61"/>
    </row>
    <row r="1082" spans="2:5" s="1" customFormat="1" ht="13.9" customHeight="1">
      <c r="B1082" s="57" t="s">
        <v>29</v>
      </c>
      <c r="C1082" s="57" t="s">
        <v>29</v>
      </c>
      <c r="D1082" s="57" t="s">
        <v>29</v>
      </c>
      <c r="E1082" s="61"/>
    </row>
    <row r="1083" spans="2:5" s="1" customFormat="1" ht="13.9" customHeight="1">
      <c r="B1083" s="57" t="s">
        <v>29</v>
      </c>
      <c r="C1083" s="57" t="s">
        <v>29</v>
      </c>
      <c r="D1083" s="57" t="s">
        <v>29</v>
      </c>
      <c r="E1083" s="61"/>
    </row>
    <row r="1084" spans="2:5" s="1" customFormat="1" ht="13.9" customHeight="1">
      <c r="B1084" s="57" t="s">
        <v>29</v>
      </c>
      <c r="C1084" s="57" t="s">
        <v>29</v>
      </c>
      <c r="D1084" s="57" t="s">
        <v>29</v>
      </c>
      <c r="E1084" s="61"/>
    </row>
    <row r="1085" spans="2:5" s="1" customFormat="1" ht="13.9" customHeight="1">
      <c r="B1085" s="57" t="s">
        <v>29</v>
      </c>
      <c r="C1085" s="57" t="s">
        <v>29</v>
      </c>
      <c r="D1085" s="57" t="s">
        <v>29</v>
      </c>
      <c r="E1085" s="61"/>
    </row>
    <row r="1086" spans="2:5" s="1" customFormat="1" ht="13.9" customHeight="1">
      <c r="B1086" s="57" t="s">
        <v>29</v>
      </c>
      <c r="C1086" s="57" t="s">
        <v>29</v>
      </c>
      <c r="D1086" s="57" t="s">
        <v>29</v>
      </c>
      <c r="E1086" s="61"/>
    </row>
    <row r="1087" spans="2:5" s="1" customFormat="1" ht="13.9" customHeight="1">
      <c r="B1087" s="57" t="s">
        <v>29</v>
      </c>
      <c r="C1087" s="57" t="s">
        <v>29</v>
      </c>
      <c r="D1087" s="57" t="s">
        <v>29</v>
      </c>
      <c r="E1087" s="61"/>
    </row>
    <row r="1088" spans="2:5" s="1" customFormat="1" ht="13.9" customHeight="1">
      <c r="B1088" s="57" t="s">
        <v>29</v>
      </c>
      <c r="C1088" s="57" t="s">
        <v>29</v>
      </c>
      <c r="D1088" s="57" t="s">
        <v>29</v>
      </c>
      <c r="E1088" s="61"/>
    </row>
    <row r="1089" spans="2:5" s="1" customFormat="1" ht="13.9" customHeight="1">
      <c r="B1089" s="57" t="s">
        <v>29</v>
      </c>
      <c r="C1089" s="57" t="s">
        <v>29</v>
      </c>
      <c r="D1089" s="57" t="s">
        <v>29</v>
      </c>
      <c r="E1089" s="61"/>
    </row>
    <row r="1090" spans="2:5" s="1" customFormat="1" ht="13.9" customHeight="1">
      <c r="B1090" s="57" t="s">
        <v>29</v>
      </c>
      <c r="C1090" s="57" t="s">
        <v>29</v>
      </c>
      <c r="D1090" s="57" t="s">
        <v>29</v>
      </c>
      <c r="E1090" s="61"/>
    </row>
    <row r="1091" spans="2:5" s="1" customFormat="1" ht="13.9" customHeight="1">
      <c r="B1091" s="57" t="s">
        <v>29</v>
      </c>
      <c r="C1091" s="57" t="s">
        <v>29</v>
      </c>
      <c r="D1091" s="57" t="s">
        <v>29</v>
      </c>
      <c r="E1091" s="61"/>
    </row>
    <row r="1092" spans="2:5" s="1" customFormat="1" ht="13.9" customHeight="1">
      <c r="B1092" s="57" t="s">
        <v>29</v>
      </c>
      <c r="C1092" s="57" t="s">
        <v>29</v>
      </c>
      <c r="D1092" s="57" t="s">
        <v>29</v>
      </c>
      <c r="E1092" s="61"/>
    </row>
    <row r="1093" spans="2:5" s="1" customFormat="1" ht="13.9" customHeight="1">
      <c r="B1093" s="57" t="s">
        <v>29</v>
      </c>
      <c r="C1093" s="57" t="s">
        <v>29</v>
      </c>
      <c r="D1093" s="57" t="s">
        <v>29</v>
      </c>
      <c r="E1093" s="61"/>
    </row>
    <row r="1094" spans="2:5" s="1" customFormat="1" ht="13.9" customHeight="1">
      <c r="B1094" s="57" t="s">
        <v>29</v>
      </c>
      <c r="C1094" s="57" t="s">
        <v>29</v>
      </c>
      <c r="D1094" s="57" t="s">
        <v>29</v>
      </c>
      <c r="E1094" s="61"/>
    </row>
    <row r="1095" spans="2:5" s="1" customFormat="1" ht="13.9" customHeight="1">
      <c r="B1095" s="57" t="s">
        <v>29</v>
      </c>
      <c r="C1095" s="57" t="s">
        <v>29</v>
      </c>
      <c r="D1095" s="57" t="s">
        <v>29</v>
      </c>
      <c r="E1095" s="61"/>
    </row>
    <row r="1096" spans="2:5" s="1" customFormat="1" ht="13.9" customHeight="1">
      <c r="B1096" s="57" t="s">
        <v>29</v>
      </c>
      <c r="C1096" s="57" t="s">
        <v>29</v>
      </c>
      <c r="D1096" s="57" t="s">
        <v>29</v>
      </c>
      <c r="E1096" s="61"/>
    </row>
    <row r="1097" spans="2:5" s="1" customFormat="1" ht="13.9" customHeight="1">
      <c r="B1097" s="57" t="s">
        <v>29</v>
      </c>
      <c r="C1097" s="57" t="s">
        <v>29</v>
      </c>
      <c r="D1097" s="57" t="s">
        <v>29</v>
      </c>
      <c r="E1097" s="61"/>
    </row>
    <row r="1098" spans="2:5" s="1" customFormat="1" ht="13.9" customHeight="1">
      <c r="B1098" s="57" t="s">
        <v>29</v>
      </c>
      <c r="C1098" s="57" t="s">
        <v>29</v>
      </c>
      <c r="D1098" s="57" t="s">
        <v>29</v>
      </c>
      <c r="E1098" s="61"/>
    </row>
    <row r="1099" spans="2:5" s="1" customFormat="1" ht="13.9" customHeight="1">
      <c r="B1099" s="57" t="s">
        <v>29</v>
      </c>
      <c r="C1099" s="57" t="s">
        <v>29</v>
      </c>
      <c r="D1099" s="57" t="s">
        <v>29</v>
      </c>
      <c r="E1099" s="61"/>
    </row>
    <row r="1100" spans="2:5" s="1" customFormat="1" ht="13.9" customHeight="1">
      <c r="B1100" s="57" t="s">
        <v>29</v>
      </c>
      <c r="C1100" s="57" t="s">
        <v>29</v>
      </c>
      <c r="D1100" s="57" t="s">
        <v>29</v>
      </c>
      <c r="E1100" s="61"/>
    </row>
    <row r="1101" spans="2:5" s="1" customFormat="1" ht="13.9" customHeight="1">
      <c r="B1101" s="57" t="s">
        <v>29</v>
      </c>
      <c r="C1101" s="57" t="s">
        <v>29</v>
      </c>
      <c r="D1101" s="57" t="s">
        <v>29</v>
      </c>
      <c r="E1101" s="61"/>
    </row>
    <row r="1102" spans="2:5" s="1" customFormat="1" ht="13.9" customHeight="1">
      <c r="B1102" s="57" t="s">
        <v>29</v>
      </c>
      <c r="C1102" s="57" t="s">
        <v>29</v>
      </c>
      <c r="D1102" s="57" t="s">
        <v>29</v>
      </c>
      <c r="E1102" s="61"/>
    </row>
    <row r="1103" spans="2:5" s="1" customFormat="1" ht="13.9" customHeight="1">
      <c r="B1103" s="57" t="s">
        <v>29</v>
      </c>
      <c r="C1103" s="57" t="s">
        <v>29</v>
      </c>
      <c r="D1103" s="57" t="s">
        <v>29</v>
      </c>
      <c r="E1103" s="61"/>
    </row>
    <row r="1104" spans="2:5" s="1" customFormat="1" ht="13.9" customHeight="1">
      <c r="B1104" s="57" t="s">
        <v>29</v>
      </c>
      <c r="C1104" s="57" t="s">
        <v>29</v>
      </c>
      <c r="D1104" s="57" t="s">
        <v>29</v>
      </c>
      <c r="E1104" s="61"/>
    </row>
    <row r="1105" spans="2:5" s="1" customFormat="1" ht="13.9" customHeight="1">
      <c r="B1105" s="57" t="s">
        <v>29</v>
      </c>
      <c r="C1105" s="57" t="s">
        <v>29</v>
      </c>
      <c r="D1105" s="57" t="s">
        <v>29</v>
      </c>
      <c r="E1105" s="61"/>
    </row>
    <row r="1106" spans="2:5" s="1" customFormat="1" ht="13.9" customHeight="1">
      <c r="B1106" s="57" t="s">
        <v>29</v>
      </c>
      <c r="C1106" s="57" t="s">
        <v>29</v>
      </c>
      <c r="D1106" s="57" t="s">
        <v>29</v>
      </c>
      <c r="E1106" s="61"/>
    </row>
    <row r="1107" spans="2:5" s="1" customFormat="1" ht="13.9" customHeight="1">
      <c r="B1107" s="57" t="s">
        <v>29</v>
      </c>
      <c r="C1107" s="57" t="s">
        <v>29</v>
      </c>
      <c r="D1107" s="57" t="s">
        <v>29</v>
      </c>
      <c r="E1107" s="61"/>
    </row>
    <row r="1108" spans="2:5" s="1" customFormat="1" ht="13.9" customHeight="1">
      <c r="B1108" s="57" t="s">
        <v>29</v>
      </c>
      <c r="C1108" s="57" t="s">
        <v>29</v>
      </c>
      <c r="D1108" s="57" t="s">
        <v>29</v>
      </c>
      <c r="E1108" s="61"/>
    </row>
    <row r="1109" spans="2:5" s="1" customFormat="1" ht="13.9" customHeight="1">
      <c r="B1109" s="57" t="s">
        <v>29</v>
      </c>
      <c r="C1109" s="57" t="s">
        <v>29</v>
      </c>
      <c r="D1109" s="57" t="s">
        <v>29</v>
      </c>
      <c r="E1109" s="61"/>
    </row>
    <row r="1110" spans="2:5" s="1" customFormat="1" ht="13.9" customHeight="1">
      <c r="B1110" s="57" t="s">
        <v>29</v>
      </c>
      <c r="C1110" s="57" t="s">
        <v>29</v>
      </c>
      <c r="D1110" s="57" t="s">
        <v>29</v>
      </c>
      <c r="E1110" s="61"/>
    </row>
    <row r="1111" spans="2:5" s="1" customFormat="1" ht="13.9" customHeight="1">
      <c r="B1111" s="57" t="s">
        <v>29</v>
      </c>
      <c r="C1111" s="57" t="s">
        <v>29</v>
      </c>
      <c r="D1111" s="57" t="s">
        <v>29</v>
      </c>
      <c r="E1111" s="61"/>
    </row>
    <row r="1112" spans="2:5" s="1" customFormat="1" ht="13.9" customHeight="1">
      <c r="B1112" s="57" t="s">
        <v>29</v>
      </c>
      <c r="C1112" s="57" t="s">
        <v>29</v>
      </c>
      <c r="D1112" s="57" t="s">
        <v>29</v>
      </c>
      <c r="E1112" s="61"/>
    </row>
    <row r="1113" spans="2:5" s="1" customFormat="1" ht="13.9" customHeight="1">
      <c r="B1113" s="57" t="s">
        <v>29</v>
      </c>
      <c r="C1113" s="57" t="s">
        <v>29</v>
      </c>
      <c r="D1113" s="57" t="s">
        <v>29</v>
      </c>
      <c r="E1113" s="61"/>
    </row>
    <row r="1114" spans="2:5" s="1" customFormat="1" ht="13.9" customHeight="1">
      <c r="B1114" s="57" t="s">
        <v>29</v>
      </c>
      <c r="C1114" s="57" t="s">
        <v>29</v>
      </c>
      <c r="D1114" s="57" t="s">
        <v>29</v>
      </c>
      <c r="E1114" s="61"/>
    </row>
    <row r="1115" spans="2:5" s="1" customFormat="1" ht="13.9" customHeight="1">
      <c r="B1115" s="57" t="s">
        <v>29</v>
      </c>
      <c r="C1115" s="57" t="s">
        <v>29</v>
      </c>
      <c r="D1115" s="57" t="s">
        <v>29</v>
      </c>
      <c r="E1115" s="61"/>
    </row>
    <row r="1116" spans="2:5" s="1" customFormat="1" ht="13.9" customHeight="1">
      <c r="B1116" s="57" t="s">
        <v>29</v>
      </c>
      <c r="C1116" s="57" t="s">
        <v>29</v>
      </c>
      <c r="D1116" s="57" t="s">
        <v>29</v>
      </c>
      <c r="E1116" s="61"/>
    </row>
    <row r="1117" spans="2:5" s="1" customFormat="1" ht="13.9" customHeight="1">
      <c r="B1117" s="57" t="s">
        <v>29</v>
      </c>
      <c r="C1117" s="57" t="s">
        <v>29</v>
      </c>
      <c r="D1117" s="57" t="s">
        <v>29</v>
      </c>
      <c r="E1117" s="61"/>
    </row>
    <row r="1118" spans="2:5" s="1" customFormat="1" ht="13.9" customHeight="1">
      <c r="B1118" s="57" t="s">
        <v>29</v>
      </c>
      <c r="C1118" s="57" t="s">
        <v>29</v>
      </c>
      <c r="D1118" s="57" t="s">
        <v>29</v>
      </c>
      <c r="E1118" s="61"/>
    </row>
    <row r="1119" spans="2:5" s="1" customFormat="1" ht="13.9" customHeight="1">
      <c r="B1119" s="57" t="s">
        <v>29</v>
      </c>
      <c r="C1119" s="57" t="s">
        <v>29</v>
      </c>
      <c r="D1119" s="57" t="s">
        <v>29</v>
      </c>
      <c r="E1119" s="61"/>
    </row>
    <row r="1120" spans="2:5" s="1" customFormat="1" ht="13.9" customHeight="1">
      <c r="B1120" s="57" t="s">
        <v>29</v>
      </c>
      <c r="C1120" s="57" t="s">
        <v>29</v>
      </c>
      <c r="D1120" s="57" t="s">
        <v>29</v>
      </c>
      <c r="E1120" s="61"/>
    </row>
    <row r="1121" spans="2:5" s="1" customFormat="1" ht="13.9" customHeight="1">
      <c r="B1121" s="57" t="s">
        <v>29</v>
      </c>
      <c r="C1121" s="57" t="s">
        <v>29</v>
      </c>
      <c r="D1121" s="57" t="s">
        <v>29</v>
      </c>
      <c r="E1121" s="61"/>
    </row>
    <row r="1122" spans="2:5" s="1" customFormat="1" ht="13.9" customHeight="1">
      <c r="B1122" s="57" t="s">
        <v>29</v>
      </c>
      <c r="C1122" s="57" t="s">
        <v>29</v>
      </c>
      <c r="D1122" s="57" t="s">
        <v>29</v>
      </c>
      <c r="E1122" s="61"/>
    </row>
    <row r="1123" spans="2:5" s="1" customFormat="1" ht="13.9" customHeight="1">
      <c r="B1123" s="57" t="s">
        <v>29</v>
      </c>
      <c r="C1123" s="57" t="s">
        <v>29</v>
      </c>
      <c r="D1123" s="57" t="s">
        <v>29</v>
      </c>
      <c r="E1123" s="61"/>
    </row>
    <row r="1124" spans="2:5" s="1" customFormat="1" ht="13.9" customHeight="1">
      <c r="B1124" s="57" t="s">
        <v>29</v>
      </c>
      <c r="C1124" s="57" t="s">
        <v>29</v>
      </c>
      <c r="D1124" s="57" t="s">
        <v>29</v>
      </c>
      <c r="E1124" s="61"/>
    </row>
    <row r="1125" spans="2:5" s="1" customFormat="1" ht="13.9" customHeight="1">
      <c r="B1125" s="57" t="s">
        <v>29</v>
      </c>
      <c r="C1125" s="57" t="s">
        <v>29</v>
      </c>
      <c r="D1125" s="57" t="s">
        <v>29</v>
      </c>
      <c r="E1125" s="61"/>
    </row>
    <row r="1126" spans="2:5" s="1" customFormat="1" ht="13.9" customHeight="1">
      <c r="B1126" s="57" t="s">
        <v>29</v>
      </c>
      <c r="C1126" s="57" t="s">
        <v>29</v>
      </c>
      <c r="D1126" s="57" t="s">
        <v>29</v>
      </c>
      <c r="E1126" s="61"/>
    </row>
    <row r="1127" spans="2:5" s="1" customFormat="1" ht="13.9" customHeight="1">
      <c r="B1127" s="57" t="s">
        <v>29</v>
      </c>
      <c r="C1127" s="57" t="s">
        <v>29</v>
      </c>
      <c r="D1127" s="57" t="s">
        <v>29</v>
      </c>
      <c r="E1127" s="61"/>
    </row>
    <row r="1128" spans="2:5" s="1" customFormat="1" ht="13.9" customHeight="1">
      <c r="B1128" s="57" t="s">
        <v>29</v>
      </c>
      <c r="C1128" s="57" t="s">
        <v>29</v>
      </c>
      <c r="D1128" s="57" t="s">
        <v>29</v>
      </c>
      <c r="E1128" s="61"/>
    </row>
    <row r="1129" spans="2:5" s="1" customFormat="1" ht="13.9" customHeight="1">
      <c r="B1129" s="57" t="s">
        <v>29</v>
      </c>
      <c r="C1129" s="57" t="s">
        <v>29</v>
      </c>
      <c r="D1129" s="57" t="s">
        <v>29</v>
      </c>
      <c r="E1129" s="61"/>
    </row>
    <row r="1130" spans="2:5" s="1" customFormat="1" ht="13.9" customHeight="1">
      <c r="B1130" s="57" t="s">
        <v>29</v>
      </c>
      <c r="C1130" s="57" t="s">
        <v>29</v>
      </c>
      <c r="D1130" s="57" t="s">
        <v>29</v>
      </c>
      <c r="E1130" s="61"/>
    </row>
    <row r="1131" spans="2:5" s="1" customFormat="1" ht="13.9" customHeight="1">
      <c r="B1131" s="57" t="s">
        <v>29</v>
      </c>
      <c r="C1131" s="57" t="s">
        <v>29</v>
      </c>
      <c r="D1131" s="57" t="s">
        <v>29</v>
      </c>
      <c r="E1131" s="61"/>
    </row>
    <row r="1132" spans="2:5" s="1" customFormat="1" ht="13.9" customHeight="1">
      <c r="B1132" s="57" t="s">
        <v>29</v>
      </c>
      <c r="C1132" s="57" t="s">
        <v>29</v>
      </c>
      <c r="D1132" s="57" t="s">
        <v>29</v>
      </c>
      <c r="E1132" s="61"/>
    </row>
    <row r="1133" spans="2:5" s="1" customFormat="1" ht="13.9" customHeight="1">
      <c r="B1133" s="57" t="s">
        <v>29</v>
      </c>
      <c r="C1133" s="57" t="s">
        <v>29</v>
      </c>
      <c r="D1133" s="57" t="s">
        <v>29</v>
      </c>
      <c r="E1133" s="61"/>
    </row>
    <row r="1134" spans="2:5" s="1" customFormat="1" ht="13.9" customHeight="1">
      <c r="B1134" s="57" t="s">
        <v>29</v>
      </c>
      <c r="C1134" s="57" t="s">
        <v>29</v>
      </c>
      <c r="D1134" s="57" t="s">
        <v>29</v>
      </c>
      <c r="E1134" s="61"/>
    </row>
    <row r="1135" spans="2:5" s="1" customFormat="1" ht="13.9" customHeight="1">
      <c r="B1135" s="57" t="s">
        <v>29</v>
      </c>
      <c r="C1135" s="57" t="s">
        <v>29</v>
      </c>
      <c r="D1135" s="57" t="s">
        <v>29</v>
      </c>
      <c r="E1135" s="61"/>
    </row>
    <row r="1136" spans="2:5" s="1" customFormat="1" ht="13.9" customHeight="1">
      <c r="B1136" s="57" t="s">
        <v>29</v>
      </c>
      <c r="C1136" s="57" t="s">
        <v>29</v>
      </c>
      <c r="D1136" s="57" t="s">
        <v>29</v>
      </c>
      <c r="E1136" s="61"/>
    </row>
    <row r="1137" spans="2:5" s="1" customFormat="1" ht="13.9" customHeight="1">
      <c r="B1137" s="57" t="s">
        <v>29</v>
      </c>
      <c r="C1137" s="57" t="s">
        <v>29</v>
      </c>
      <c r="D1137" s="57" t="s">
        <v>29</v>
      </c>
      <c r="E1137" s="61"/>
    </row>
    <row r="1138" spans="2:5" s="1" customFormat="1" ht="13.9" customHeight="1">
      <c r="B1138" s="57" t="s">
        <v>29</v>
      </c>
      <c r="C1138" s="57" t="s">
        <v>29</v>
      </c>
      <c r="D1138" s="57" t="s">
        <v>29</v>
      </c>
      <c r="E1138" s="61"/>
    </row>
    <row r="1139" spans="2:5" s="1" customFormat="1" ht="13.9" customHeight="1">
      <c r="B1139" s="57" t="s">
        <v>29</v>
      </c>
      <c r="C1139" s="57" t="s">
        <v>29</v>
      </c>
      <c r="D1139" s="57" t="s">
        <v>29</v>
      </c>
      <c r="E1139" s="61"/>
    </row>
    <row r="1140" spans="2:5" s="1" customFormat="1" ht="13.9" customHeight="1">
      <c r="B1140" s="57" t="s">
        <v>29</v>
      </c>
      <c r="C1140" s="57" t="s">
        <v>29</v>
      </c>
      <c r="D1140" s="57" t="s">
        <v>29</v>
      </c>
      <c r="E1140" s="61"/>
    </row>
    <row r="1141" spans="2:5" s="1" customFormat="1" ht="13.9" customHeight="1">
      <c r="B1141" s="57" t="s">
        <v>29</v>
      </c>
      <c r="C1141" s="57" t="s">
        <v>29</v>
      </c>
      <c r="D1141" s="57" t="s">
        <v>29</v>
      </c>
      <c r="E1141" s="61"/>
    </row>
    <row r="1142" spans="2:5" s="1" customFormat="1" ht="13.9" customHeight="1">
      <c r="B1142" s="57" t="s">
        <v>29</v>
      </c>
      <c r="C1142" s="57" t="s">
        <v>29</v>
      </c>
      <c r="D1142" s="57" t="s">
        <v>29</v>
      </c>
      <c r="E1142" s="61"/>
    </row>
    <row r="1143" spans="2:5" s="1" customFormat="1" ht="13.9" customHeight="1">
      <c r="B1143" s="57" t="s">
        <v>29</v>
      </c>
      <c r="C1143" s="57" t="s">
        <v>29</v>
      </c>
      <c r="D1143" s="57" t="s">
        <v>29</v>
      </c>
      <c r="E1143" s="61"/>
    </row>
    <row r="1144" spans="2:5" s="1" customFormat="1" ht="13.9" customHeight="1">
      <c r="B1144" s="57" t="s">
        <v>29</v>
      </c>
      <c r="C1144" s="57" t="s">
        <v>29</v>
      </c>
      <c r="D1144" s="57" t="s">
        <v>29</v>
      </c>
      <c r="E1144" s="61"/>
    </row>
    <row r="1145" spans="2:5" s="1" customFormat="1" ht="13.9" customHeight="1">
      <c r="B1145" s="57" t="s">
        <v>29</v>
      </c>
      <c r="C1145" s="57" t="s">
        <v>29</v>
      </c>
      <c r="D1145" s="57" t="s">
        <v>29</v>
      </c>
      <c r="E1145" s="61"/>
    </row>
    <row r="1146" spans="2:5" s="1" customFormat="1" ht="13.9" customHeight="1">
      <c r="B1146" s="57" t="s">
        <v>29</v>
      </c>
      <c r="C1146" s="57" t="s">
        <v>29</v>
      </c>
      <c r="D1146" s="57" t="s">
        <v>29</v>
      </c>
      <c r="E1146" s="61"/>
    </row>
    <row r="1147" spans="2:5" s="1" customFormat="1" ht="13.9" customHeight="1">
      <c r="B1147" s="57" t="s">
        <v>29</v>
      </c>
      <c r="C1147" s="57" t="s">
        <v>29</v>
      </c>
      <c r="D1147" s="57" t="s">
        <v>29</v>
      </c>
      <c r="E1147" s="61"/>
    </row>
    <row r="1148" spans="2:5" s="1" customFormat="1" ht="13.9" customHeight="1">
      <c r="B1148" s="57" t="s">
        <v>29</v>
      </c>
      <c r="C1148" s="57" t="s">
        <v>29</v>
      </c>
      <c r="D1148" s="57" t="s">
        <v>29</v>
      </c>
      <c r="E1148" s="61"/>
    </row>
    <row r="1149" spans="2:5" s="1" customFormat="1" ht="13.9" customHeight="1">
      <c r="B1149" s="57" t="s">
        <v>29</v>
      </c>
      <c r="C1149" s="57" t="s">
        <v>29</v>
      </c>
      <c r="D1149" s="57" t="s">
        <v>29</v>
      </c>
      <c r="E1149" s="61"/>
    </row>
    <row r="1150" spans="2:5" s="1" customFormat="1" ht="13.9" customHeight="1">
      <c r="B1150" s="57" t="s">
        <v>29</v>
      </c>
      <c r="C1150" s="57" t="s">
        <v>29</v>
      </c>
      <c r="D1150" s="57" t="s">
        <v>29</v>
      </c>
      <c r="E1150" s="61"/>
    </row>
    <row r="1151" spans="2:5" s="1" customFormat="1" ht="13.9" customHeight="1">
      <c r="B1151" s="57" t="s">
        <v>29</v>
      </c>
      <c r="C1151" s="57" t="s">
        <v>29</v>
      </c>
      <c r="D1151" s="57" t="s">
        <v>29</v>
      </c>
      <c r="E1151" s="61"/>
    </row>
    <row r="1152" spans="2:5" s="1" customFormat="1" ht="13.9" customHeight="1">
      <c r="B1152" s="57" t="s">
        <v>29</v>
      </c>
      <c r="C1152" s="57" t="s">
        <v>29</v>
      </c>
      <c r="D1152" s="57" t="s">
        <v>29</v>
      </c>
      <c r="E1152" s="61"/>
    </row>
    <row r="1153" spans="2:5" s="1" customFormat="1" ht="13.9" customHeight="1">
      <c r="B1153" s="57" t="s">
        <v>29</v>
      </c>
      <c r="C1153" s="57" t="s">
        <v>29</v>
      </c>
      <c r="D1153" s="57" t="s">
        <v>29</v>
      </c>
      <c r="E1153" s="61"/>
    </row>
    <row r="1154" spans="2:5" s="1" customFormat="1" ht="13.9" customHeight="1">
      <c r="B1154" s="57" t="s">
        <v>29</v>
      </c>
      <c r="C1154" s="57" t="s">
        <v>29</v>
      </c>
      <c r="D1154" s="57" t="s">
        <v>29</v>
      </c>
      <c r="E1154" s="61"/>
    </row>
    <row r="1155" spans="2:5" s="1" customFormat="1" ht="13.9" customHeight="1">
      <c r="B1155" s="57" t="s">
        <v>29</v>
      </c>
      <c r="C1155" s="57" t="s">
        <v>29</v>
      </c>
      <c r="D1155" s="57" t="s">
        <v>29</v>
      </c>
      <c r="E1155" s="61"/>
    </row>
    <row r="1156" spans="2:5" s="1" customFormat="1" ht="13.9" customHeight="1">
      <c r="B1156" s="57" t="s">
        <v>29</v>
      </c>
      <c r="C1156" s="57" t="s">
        <v>29</v>
      </c>
      <c r="D1156" s="57" t="s">
        <v>29</v>
      </c>
      <c r="E1156" s="61"/>
    </row>
    <row r="1157" spans="2:5" s="1" customFormat="1" ht="13.9" customHeight="1">
      <c r="B1157" s="57" t="s">
        <v>29</v>
      </c>
      <c r="C1157" s="57" t="s">
        <v>29</v>
      </c>
      <c r="D1157" s="57" t="s">
        <v>29</v>
      </c>
      <c r="E1157" s="61"/>
    </row>
    <row r="1158" spans="2:5" s="1" customFormat="1" ht="13.9" customHeight="1">
      <c r="B1158" s="57" t="s">
        <v>29</v>
      </c>
      <c r="C1158" s="57" t="s">
        <v>29</v>
      </c>
      <c r="D1158" s="57" t="s">
        <v>29</v>
      </c>
      <c r="E1158" s="61"/>
    </row>
    <row r="1159" spans="2:5" s="1" customFormat="1" ht="13.9" customHeight="1">
      <c r="B1159" s="57" t="s">
        <v>29</v>
      </c>
      <c r="C1159" s="57" t="s">
        <v>29</v>
      </c>
      <c r="D1159" s="57" t="s">
        <v>29</v>
      </c>
      <c r="E1159" s="61"/>
    </row>
    <row r="1160" spans="2:5" s="1" customFormat="1" ht="13.9" customHeight="1">
      <c r="B1160" s="57" t="s">
        <v>29</v>
      </c>
      <c r="C1160" s="57" t="s">
        <v>29</v>
      </c>
      <c r="D1160" s="57" t="s">
        <v>29</v>
      </c>
      <c r="E1160" s="61"/>
    </row>
    <row r="1161" spans="2:5" s="1" customFormat="1" ht="13.9" customHeight="1">
      <c r="B1161" s="57" t="s">
        <v>29</v>
      </c>
      <c r="C1161" s="57" t="s">
        <v>29</v>
      </c>
      <c r="D1161" s="57" t="s">
        <v>29</v>
      </c>
      <c r="E1161" s="61"/>
    </row>
    <row r="1162" spans="2:5" s="1" customFormat="1" ht="13.9" customHeight="1">
      <c r="B1162" s="57" t="s">
        <v>29</v>
      </c>
      <c r="C1162" s="57" t="s">
        <v>29</v>
      </c>
      <c r="D1162" s="57" t="s">
        <v>29</v>
      </c>
      <c r="E1162" s="61"/>
    </row>
    <row r="1163" spans="2:5" s="1" customFormat="1" ht="13.9" customHeight="1">
      <c r="B1163" s="57" t="s">
        <v>29</v>
      </c>
      <c r="C1163" s="57" t="s">
        <v>29</v>
      </c>
      <c r="D1163" s="57" t="s">
        <v>29</v>
      </c>
      <c r="E1163" s="61"/>
    </row>
    <row r="1164" spans="2:5" s="1" customFormat="1" ht="13.9" customHeight="1">
      <c r="B1164" s="57" t="s">
        <v>29</v>
      </c>
      <c r="C1164" s="57" t="s">
        <v>29</v>
      </c>
      <c r="D1164" s="57" t="s">
        <v>29</v>
      </c>
      <c r="E1164" s="61"/>
    </row>
    <row r="1165" spans="2:5" s="1" customFormat="1" ht="13.9" customHeight="1">
      <c r="B1165" s="57" t="s">
        <v>29</v>
      </c>
      <c r="C1165" s="57" t="s">
        <v>29</v>
      </c>
      <c r="D1165" s="57" t="s">
        <v>29</v>
      </c>
      <c r="E1165" s="61"/>
    </row>
    <row r="1166" spans="2:5" s="1" customFormat="1" ht="13.9" customHeight="1">
      <c r="B1166" s="57" t="s">
        <v>29</v>
      </c>
      <c r="C1166" s="57" t="s">
        <v>29</v>
      </c>
      <c r="D1166" s="57" t="s">
        <v>29</v>
      </c>
      <c r="E1166" s="61"/>
    </row>
    <row r="1167" spans="2:5" s="1" customFormat="1" ht="13.9" customHeight="1">
      <c r="B1167" s="57" t="s">
        <v>29</v>
      </c>
      <c r="C1167" s="57" t="s">
        <v>29</v>
      </c>
      <c r="D1167" s="57" t="s">
        <v>29</v>
      </c>
      <c r="E1167" s="61"/>
    </row>
    <row r="1168" spans="2:5" s="1" customFormat="1" ht="13.9" customHeight="1">
      <c r="B1168" s="57" t="s">
        <v>29</v>
      </c>
      <c r="C1168" s="57" t="s">
        <v>29</v>
      </c>
      <c r="D1168" s="57" t="s">
        <v>29</v>
      </c>
      <c r="E1168" s="61"/>
    </row>
    <row r="1169" spans="2:5" s="1" customFormat="1" ht="13.9" customHeight="1">
      <c r="B1169" s="57" t="s">
        <v>29</v>
      </c>
      <c r="C1169" s="57" t="s">
        <v>29</v>
      </c>
      <c r="D1169" s="57" t="s">
        <v>29</v>
      </c>
      <c r="E1169" s="61"/>
    </row>
    <row r="1170" spans="2:5" s="1" customFormat="1" ht="13.9" customHeight="1">
      <c r="B1170" s="57" t="s">
        <v>29</v>
      </c>
      <c r="C1170" s="57" t="s">
        <v>29</v>
      </c>
      <c r="D1170" s="57" t="s">
        <v>29</v>
      </c>
      <c r="E1170" s="61"/>
    </row>
    <row r="1171" spans="2:5" s="1" customFormat="1" ht="13.9" customHeight="1">
      <c r="B1171" s="57" t="s">
        <v>29</v>
      </c>
      <c r="C1171" s="57" t="s">
        <v>29</v>
      </c>
      <c r="D1171" s="57" t="s">
        <v>29</v>
      </c>
      <c r="E1171" s="61"/>
    </row>
    <row r="1172" spans="2:5" s="1" customFormat="1" ht="13.9" customHeight="1">
      <c r="B1172" s="57" t="s">
        <v>29</v>
      </c>
      <c r="C1172" s="57" t="s">
        <v>29</v>
      </c>
      <c r="D1172" s="57" t="s">
        <v>29</v>
      </c>
      <c r="E1172" s="61"/>
    </row>
    <row r="1173" spans="2:5" s="1" customFormat="1" ht="13.9" customHeight="1">
      <c r="B1173" s="57" t="s">
        <v>29</v>
      </c>
      <c r="C1173" s="57" t="s">
        <v>29</v>
      </c>
      <c r="D1173" s="57" t="s">
        <v>29</v>
      </c>
      <c r="E1173" s="61"/>
    </row>
    <row r="1174" spans="2:5" s="1" customFormat="1" ht="13.9" customHeight="1">
      <c r="B1174" s="57" t="s">
        <v>29</v>
      </c>
      <c r="C1174" s="57" t="s">
        <v>29</v>
      </c>
      <c r="D1174" s="57" t="s">
        <v>29</v>
      </c>
      <c r="E1174" s="61"/>
    </row>
    <row r="1175" spans="2:5" s="1" customFormat="1" ht="13.9" customHeight="1">
      <c r="B1175" s="57" t="s">
        <v>29</v>
      </c>
      <c r="C1175" s="57" t="s">
        <v>29</v>
      </c>
      <c r="D1175" s="57" t="s">
        <v>29</v>
      </c>
      <c r="E1175" s="61"/>
    </row>
    <row r="1176" spans="2:5" s="1" customFormat="1" ht="13.9" customHeight="1">
      <c r="B1176" s="57" t="s">
        <v>29</v>
      </c>
      <c r="C1176" s="57" t="s">
        <v>29</v>
      </c>
      <c r="D1176" s="57" t="s">
        <v>29</v>
      </c>
      <c r="E1176" s="61"/>
    </row>
    <row r="1177" spans="2:5" s="1" customFormat="1" ht="13.9" customHeight="1">
      <c r="B1177" s="57" t="s">
        <v>29</v>
      </c>
      <c r="C1177" s="57" t="s">
        <v>29</v>
      </c>
      <c r="D1177" s="57" t="s">
        <v>29</v>
      </c>
      <c r="E1177" s="61"/>
    </row>
    <row r="1178" spans="2:5" s="1" customFormat="1" ht="13.9" customHeight="1">
      <c r="B1178" s="57" t="s">
        <v>29</v>
      </c>
      <c r="C1178" s="57" t="s">
        <v>29</v>
      </c>
      <c r="D1178" s="57" t="s">
        <v>29</v>
      </c>
      <c r="E1178" s="61"/>
    </row>
    <row r="1179" spans="2:5" s="1" customFormat="1" ht="13.9" customHeight="1">
      <c r="B1179" s="57" t="s">
        <v>29</v>
      </c>
      <c r="C1179" s="57" t="s">
        <v>29</v>
      </c>
      <c r="D1179" s="57" t="s">
        <v>29</v>
      </c>
      <c r="E1179" s="61"/>
    </row>
    <row r="1180" spans="2:5" s="1" customFormat="1" ht="13.9" customHeight="1">
      <c r="B1180" s="57" t="s">
        <v>29</v>
      </c>
      <c r="C1180" s="57" t="s">
        <v>29</v>
      </c>
      <c r="D1180" s="57" t="s">
        <v>29</v>
      </c>
      <c r="E1180" s="61"/>
    </row>
    <row r="1181" spans="2:5" s="1" customFormat="1" ht="13.9" customHeight="1">
      <c r="B1181" s="57" t="s">
        <v>29</v>
      </c>
      <c r="C1181" s="57" t="s">
        <v>29</v>
      </c>
      <c r="D1181" s="57" t="s">
        <v>29</v>
      </c>
      <c r="E1181" s="61"/>
    </row>
    <row r="1182" spans="2:5" s="1" customFormat="1" ht="13.9" customHeight="1">
      <c r="B1182" s="57" t="s">
        <v>29</v>
      </c>
      <c r="C1182" s="57" t="s">
        <v>29</v>
      </c>
      <c r="D1182" s="57" t="s">
        <v>29</v>
      </c>
      <c r="E1182" s="61"/>
    </row>
    <row r="1183" spans="2:5" s="1" customFormat="1" ht="13.9" customHeight="1">
      <c r="B1183" s="57" t="s">
        <v>29</v>
      </c>
      <c r="C1183" s="57" t="s">
        <v>29</v>
      </c>
      <c r="D1183" s="57" t="s">
        <v>29</v>
      </c>
      <c r="E1183" s="61"/>
    </row>
    <row r="1184" spans="2:5" s="1" customFormat="1" ht="13.9" customHeight="1">
      <c r="B1184" s="57" t="s">
        <v>29</v>
      </c>
      <c r="C1184" s="57" t="s">
        <v>29</v>
      </c>
      <c r="D1184" s="57" t="s">
        <v>29</v>
      </c>
      <c r="E1184" s="61"/>
    </row>
    <row r="1185" spans="2:5" s="1" customFormat="1" ht="13.9" customHeight="1">
      <c r="B1185" s="57" t="s">
        <v>29</v>
      </c>
      <c r="C1185" s="57" t="s">
        <v>29</v>
      </c>
      <c r="D1185" s="57" t="s">
        <v>29</v>
      </c>
      <c r="E1185" s="61"/>
    </row>
    <row r="1186" spans="2:5" s="1" customFormat="1" ht="13.9" customHeight="1">
      <c r="B1186" s="57" t="s">
        <v>29</v>
      </c>
      <c r="C1186" s="57" t="s">
        <v>29</v>
      </c>
      <c r="D1186" s="57" t="s">
        <v>29</v>
      </c>
      <c r="E1186" s="61"/>
    </row>
    <row r="1187" spans="2:5" s="1" customFormat="1" ht="13.9" customHeight="1">
      <c r="B1187" s="57" t="s">
        <v>29</v>
      </c>
      <c r="C1187" s="57" t="s">
        <v>29</v>
      </c>
      <c r="D1187" s="57" t="s">
        <v>29</v>
      </c>
      <c r="E1187" s="61"/>
    </row>
    <row r="1188" spans="2:5" s="1" customFormat="1" ht="13.9" customHeight="1">
      <c r="B1188" s="57" t="s">
        <v>29</v>
      </c>
      <c r="C1188" s="57" t="s">
        <v>29</v>
      </c>
      <c r="D1188" s="57" t="s">
        <v>29</v>
      </c>
      <c r="E1188" s="61"/>
    </row>
    <row r="1189" spans="2:5" s="1" customFormat="1" ht="13.9" customHeight="1">
      <c r="B1189" s="57" t="s">
        <v>29</v>
      </c>
      <c r="C1189" s="57" t="s">
        <v>29</v>
      </c>
      <c r="D1189" s="57" t="s">
        <v>29</v>
      </c>
      <c r="E1189" s="61"/>
    </row>
    <row r="1190" spans="2:5" s="1" customFormat="1" ht="13.9" customHeight="1">
      <c r="B1190" s="57" t="s">
        <v>29</v>
      </c>
      <c r="C1190" s="57" t="s">
        <v>29</v>
      </c>
      <c r="D1190" s="57" t="s">
        <v>29</v>
      </c>
      <c r="E1190" s="61"/>
    </row>
    <row r="1191" spans="2:5" s="1" customFormat="1" ht="13.9" customHeight="1">
      <c r="B1191" s="57" t="s">
        <v>29</v>
      </c>
      <c r="C1191" s="57" t="s">
        <v>29</v>
      </c>
      <c r="D1191" s="57" t="s">
        <v>29</v>
      </c>
      <c r="E1191" s="61"/>
    </row>
    <row r="1192" spans="2:5" s="1" customFormat="1" ht="13.9" customHeight="1">
      <c r="B1192" s="57" t="s">
        <v>29</v>
      </c>
      <c r="C1192" s="57" t="s">
        <v>29</v>
      </c>
      <c r="D1192" s="57" t="s">
        <v>29</v>
      </c>
      <c r="E1192" s="61"/>
    </row>
    <row r="1193" spans="2:5" s="1" customFormat="1" ht="13.9" customHeight="1">
      <c r="B1193" s="57" t="s">
        <v>29</v>
      </c>
      <c r="C1193" s="57" t="s">
        <v>29</v>
      </c>
      <c r="D1193" s="57" t="s">
        <v>29</v>
      </c>
      <c r="E1193" s="61"/>
    </row>
    <row r="1194" spans="2:5" s="1" customFormat="1" ht="13.9" customHeight="1">
      <c r="B1194" s="57" t="s">
        <v>29</v>
      </c>
      <c r="C1194" s="57" t="s">
        <v>29</v>
      </c>
      <c r="D1194" s="57" t="s">
        <v>29</v>
      </c>
      <c r="E1194" s="61"/>
    </row>
    <row r="1195" spans="2:5" s="1" customFormat="1" ht="13.9" customHeight="1">
      <c r="B1195" s="57" t="s">
        <v>29</v>
      </c>
      <c r="C1195" s="57" t="s">
        <v>29</v>
      </c>
      <c r="D1195" s="57" t="s">
        <v>29</v>
      </c>
      <c r="E1195" s="61"/>
    </row>
    <row r="1196" spans="2:5" s="1" customFormat="1" ht="13.9" customHeight="1">
      <c r="B1196" s="57" t="s">
        <v>29</v>
      </c>
      <c r="C1196" s="57" t="s">
        <v>29</v>
      </c>
      <c r="D1196" s="57" t="s">
        <v>29</v>
      </c>
      <c r="E1196" s="61"/>
    </row>
    <row r="1197" spans="2:5" s="1" customFormat="1" ht="13.9" customHeight="1">
      <c r="B1197" s="57" t="s">
        <v>29</v>
      </c>
      <c r="C1197" s="57" t="s">
        <v>29</v>
      </c>
      <c r="D1197" s="57" t="s">
        <v>29</v>
      </c>
      <c r="E1197" s="61"/>
    </row>
    <row r="1198" spans="2:5" s="1" customFormat="1" ht="13.9" customHeight="1">
      <c r="B1198" s="57" t="s">
        <v>29</v>
      </c>
      <c r="C1198" s="57" t="s">
        <v>29</v>
      </c>
      <c r="D1198" s="57" t="s">
        <v>29</v>
      </c>
      <c r="E1198" s="61"/>
    </row>
    <row r="1199" spans="2:5" s="1" customFormat="1" ht="13.9" customHeight="1">
      <c r="B1199" s="57" t="s">
        <v>29</v>
      </c>
      <c r="C1199" s="57" t="s">
        <v>29</v>
      </c>
      <c r="D1199" s="57" t="s">
        <v>29</v>
      </c>
      <c r="E1199" s="61"/>
    </row>
    <row r="1200" spans="2:5" s="1" customFormat="1" ht="13.9" customHeight="1">
      <c r="B1200" s="57" t="s">
        <v>29</v>
      </c>
      <c r="C1200" s="57" t="s">
        <v>29</v>
      </c>
      <c r="D1200" s="57" t="s">
        <v>29</v>
      </c>
      <c r="E1200" s="61"/>
    </row>
    <row r="1201" spans="2:5" s="1" customFormat="1" ht="13.9" customHeight="1">
      <c r="B1201" s="57" t="s">
        <v>29</v>
      </c>
      <c r="C1201" s="57" t="s">
        <v>29</v>
      </c>
      <c r="D1201" s="57" t="s">
        <v>29</v>
      </c>
      <c r="E1201" s="61"/>
    </row>
    <row r="1202" spans="2:5" s="1" customFormat="1" ht="13.9" customHeight="1">
      <c r="B1202" s="57" t="s">
        <v>29</v>
      </c>
      <c r="C1202" s="57" t="s">
        <v>29</v>
      </c>
      <c r="D1202" s="57" t="s">
        <v>29</v>
      </c>
      <c r="E1202" s="61"/>
    </row>
    <row r="1203" spans="2:5" s="1" customFormat="1" ht="13.9" customHeight="1">
      <c r="B1203" s="57" t="s">
        <v>29</v>
      </c>
      <c r="C1203" s="57" t="s">
        <v>29</v>
      </c>
      <c r="D1203" s="57" t="s">
        <v>29</v>
      </c>
      <c r="E1203" s="61"/>
    </row>
    <row r="1204" spans="2:5" s="1" customFormat="1" ht="13.9" customHeight="1">
      <c r="B1204" s="57" t="s">
        <v>29</v>
      </c>
      <c r="C1204" s="57" t="s">
        <v>29</v>
      </c>
      <c r="D1204" s="57" t="s">
        <v>29</v>
      </c>
      <c r="E1204" s="61"/>
    </row>
    <row r="1205" spans="2:5" s="1" customFormat="1" ht="13.9" customHeight="1">
      <c r="B1205" s="57" t="s">
        <v>29</v>
      </c>
      <c r="C1205" s="57" t="s">
        <v>29</v>
      </c>
      <c r="D1205" s="57" t="s">
        <v>29</v>
      </c>
      <c r="E1205" s="61"/>
    </row>
    <row r="1206" spans="2:5" s="1" customFormat="1" ht="13.9" customHeight="1">
      <c r="B1206" s="57" t="s">
        <v>29</v>
      </c>
      <c r="C1206" s="57" t="s">
        <v>29</v>
      </c>
      <c r="D1206" s="57" t="s">
        <v>29</v>
      </c>
      <c r="E1206" s="61"/>
    </row>
    <row r="1207" spans="2:5" s="1" customFormat="1" ht="13.9" customHeight="1">
      <c r="B1207" s="57" t="s">
        <v>29</v>
      </c>
      <c r="C1207" s="57" t="s">
        <v>29</v>
      </c>
      <c r="D1207" s="57" t="s">
        <v>29</v>
      </c>
      <c r="E1207" s="61"/>
    </row>
    <row r="1208" spans="2:5" s="1" customFormat="1" ht="13.9" customHeight="1">
      <c r="B1208" s="57" t="s">
        <v>29</v>
      </c>
      <c r="C1208" s="57" t="s">
        <v>29</v>
      </c>
      <c r="D1208" s="57" t="s">
        <v>29</v>
      </c>
      <c r="E1208" s="61"/>
    </row>
    <row r="1209" spans="2:5" s="1" customFormat="1" ht="13.9" customHeight="1">
      <c r="B1209" s="57" t="s">
        <v>29</v>
      </c>
      <c r="C1209" s="57" t="s">
        <v>29</v>
      </c>
      <c r="D1209" s="57" t="s">
        <v>29</v>
      </c>
      <c r="E1209" s="61"/>
    </row>
    <row r="1210" spans="2:5" s="1" customFormat="1" ht="13.9" customHeight="1">
      <c r="B1210" s="57" t="s">
        <v>29</v>
      </c>
      <c r="C1210" s="57" t="s">
        <v>29</v>
      </c>
      <c r="D1210" s="57" t="s">
        <v>29</v>
      </c>
      <c r="E1210" s="61"/>
    </row>
    <row r="1211" spans="2:5" s="1" customFormat="1" ht="13.9" customHeight="1">
      <c r="B1211" s="57" t="s">
        <v>29</v>
      </c>
      <c r="C1211" s="57" t="s">
        <v>29</v>
      </c>
      <c r="D1211" s="57" t="s">
        <v>29</v>
      </c>
      <c r="E1211" s="61"/>
    </row>
    <row r="1212" spans="2:5" s="1" customFormat="1" ht="13.9" customHeight="1">
      <c r="B1212" s="57" t="s">
        <v>29</v>
      </c>
      <c r="C1212" s="57" t="s">
        <v>29</v>
      </c>
      <c r="D1212" s="57" t="s">
        <v>29</v>
      </c>
      <c r="E1212" s="61"/>
    </row>
    <row r="1213" spans="2:5" s="1" customFormat="1" ht="13.9" customHeight="1">
      <c r="B1213" s="57" t="s">
        <v>29</v>
      </c>
      <c r="C1213" s="57" t="s">
        <v>29</v>
      </c>
      <c r="D1213" s="57" t="s">
        <v>29</v>
      </c>
      <c r="E1213" s="61"/>
    </row>
    <row r="1214" spans="2:5" s="1" customFormat="1" ht="13.9" customHeight="1">
      <c r="B1214" s="57" t="s">
        <v>29</v>
      </c>
      <c r="C1214" s="57" t="s">
        <v>29</v>
      </c>
      <c r="D1214" s="57" t="s">
        <v>29</v>
      </c>
      <c r="E1214" s="61"/>
    </row>
    <row r="1215" spans="2:5" s="1" customFormat="1" ht="13.9" customHeight="1">
      <c r="B1215" s="57" t="s">
        <v>29</v>
      </c>
      <c r="C1215" s="57" t="s">
        <v>29</v>
      </c>
      <c r="D1215" s="57" t="s">
        <v>29</v>
      </c>
      <c r="E1215" s="61"/>
    </row>
    <row r="1216" spans="2:5" s="1" customFormat="1" ht="13.9" customHeight="1">
      <c r="B1216" s="57" t="s">
        <v>29</v>
      </c>
      <c r="C1216" s="57" t="s">
        <v>29</v>
      </c>
      <c r="D1216" s="57" t="s">
        <v>29</v>
      </c>
      <c r="E1216" s="61"/>
    </row>
    <row r="1217" spans="2:5" s="1" customFormat="1" ht="13.9" customHeight="1">
      <c r="B1217" s="57" t="s">
        <v>29</v>
      </c>
      <c r="C1217" s="57" t="s">
        <v>29</v>
      </c>
      <c r="D1217" s="57" t="s">
        <v>29</v>
      </c>
      <c r="E1217" s="61"/>
    </row>
    <row r="1218" spans="2:5" s="1" customFormat="1" ht="13.9" customHeight="1">
      <c r="B1218" s="57" t="s">
        <v>29</v>
      </c>
      <c r="C1218" s="57" t="s">
        <v>29</v>
      </c>
      <c r="D1218" s="57" t="s">
        <v>29</v>
      </c>
      <c r="E1218" s="61"/>
    </row>
    <row r="1219" spans="2:5" s="1" customFormat="1" ht="13.9" customHeight="1">
      <c r="B1219" s="57" t="s">
        <v>29</v>
      </c>
      <c r="C1219" s="57" t="s">
        <v>29</v>
      </c>
      <c r="D1219" s="57" t="s">
        <v>29</v>
      </c>
      <c r="E1219" s="61"/>
    </row>
    <row r="1220" spans="2:5" s="1" customFormat="1" ht="13.9" customHeight="1">
      <c r="B1220" s="57" t="s">
        <v>29</v>
      </c>
      <c r="C1220" s="57" t="s">
        <v>29</v>
      </c>
      <c r="D1220" s="57" t="s">
        <v>29</v>
      </c>
      <c r="E1220" s="61"/>
    </row>
    <row r="1221" spans="2:5" s="1" customFormat="1" ht="13.9" customHeight="1">
      <c r="B1221" s="57" t="s">
        <v>29</v>
      </c>
      <c r="C1221" s="57" t="s">
        <v>29</v>
      </c>
      <c r="D1221" s="57" t="s">
        <v>29</v>
      </c>
      <c r="E1221" s="61"/>
    </row>
    <row r="1222" spans="2:5" s="1" customFormat="1" ht="13.9" customHeight="1">
      <c r="B1222" s="57" t="s">
        <v>29</v>
      </c>
      <c r="C1222" s="57" t="s">
        <v>29</v>
      </c>
      <c r="D1222" s="57" t="s">
        <v>29</v>
      </c>
      <c r="E1222" s="61"/>
    </row>
    <row r="1223" spans="2:5" s="1" customFormat="1" ht="13.9" customHeight="1">
      <c r="B1223" s="57" t="s">
        <v>29</v>
      </c>
      <c r="C1223" s="57" t="s">
        <v>29</v>
      </c>
      <c r="D1223" s="57" t="s">
        <v>29</v>
      </c>
      <c r="E1223" s="61"/>
    </row>
    <row r="1224" spans="2:5" s="1" customFormat="1" ht="13.9" customHeight="1">
      <c r="B1224" s="57" t="s">
        <v>29</v>
      </c>
      <c r="C1224" s="57" t="s">
        <v>29</v>
      </c>
      <c r="D1224" s="57" t="s">
        <v>29</v>
      </c>
      <c r="E1224" s="61"/>
    </row>
    <row r="1225" spans="2:5" s="1" customFormat="1" ht="13.9" customHeight="1">
      <c r="B1225" s="57" t="s">
        <v>29</v>
      </c>
      <c r="C1225" s="57" t="s">
        <v>29</v>
      </c>
      <c r="D1225" s="57" t="s">
        <v>29</v>
      </c>
      <c r="E1225" s="61"/>
    </row>
    <row r="1226" spans="2:5" s="1" customFormat="1" ht="13.9" customHeight="1">
      <c r="B1226" s="57" t="s">
        <v>29</v>
      </c>
      <c r="C1226" s="57" t="s">
        <v>29</v>
      </c>
      <c r="D1226" s="57" t="s">
        <v>29</v>
      </c>
      <c r="E1226" s="61"/>
    </row>
    <row r="1227" spans="2:5" s="1" customFormat="1" ht="13.9" customHeight="1">
      <c r="B1227" s="57" t="s">
        <v>29</v>
      </c>
      <c r="C1227" s="57" t="s">
        <v>29</v>
      </c>
      <c r="D1227" s="57" t="s">
        <v>29</v>
      </c>
      <c r="E1227" s="61"/>
    </row>
    <row r="1228" spans="2:5" s="1" customFormat="1" ht="13.9" customHeight="1">
      <c r="B1228" s="57" t="s">
        <v>29</v>
      </c>
      <c r="C1228" s="57" t="s">
        <v>29</v>
      </c>
      <c r="D1228" s="57" t="s">
        <v>29</v>
      </c>
      <c r="E1228" s="61"/>
    </row>
    <row r="1229" spans="2:5" s="1" customFormat="1" ht="13.9" customHeight="1">
      <c r="B1229" s="57" t="s">
        <v>29</v>
      </c>
      <c r="C1229" s="57" t="s">
        <v>29</v>
      </c>
      <c r="D1229" s="57" t="s">
        <v>29</v>
      </c>
      <c r="E1229" s="61"/>
    </row>
    <row r="1230" spans="2:5" s="1" customFormat="1" ht="13.9" customHeight="1">
      <c r="B1230" s="57" t="s">
        <v>29</v>
      </c>
      <c r="C1230" s="57" t="s">
        <v>29</v>
      </c>
      <c r="D1230" s="57" t="s">
        <v>29</v>
      </c>
      <c r="E1230" s="61"/>
    </row>
    <row r="1231" spans="2:5" s="1" customFormat="1" ht="13.9" customHeight="1">
      <c r="B1231" s="57" t="s">
        <v>29</v>
      </c>
      <c r="C1231" s="57" t="s">
        <v>29</v>
      </c>
      <c r="D1231" s="57" t="s">
        <v>29</v>
      </c>
      <c r="E1231" s="61"/>
    </row>
    <row r="1232" spans="2:5" s="1" customFormat="1" ht="13.9" customHeight="1">
      <c r="B1232" s="57" t="s">
        <v>29</v>
      </c>
      <c r="C1232" s="57" t="s">
        <v>29</v>
      </c>
      <c r="D1232" s="57" t="s">
        <v>29</v>
      </c>
      <c r="E1232" s="61"/>
    </row>
    <row r="1233" spans="2:5" s="1" customFormat="1" ht="13.9" customHeight="1">
      <c r="B1233" s="57" t="s">
        <v>29</v>
      </c>
      <c r="C1233" s="57" t="s">
        <v>29</v>
      </c>
      <c r="D1233" s="57" t="s">
        <v>29</v>
      </c>
      <c r="E1233" s="61"/>
    </row>
    <row r="1234" spans="2:5" s="1" customFormat="1" ht="13.9" customHeight="1">
      <c r="B1234" s="57" t="s">
        <v>29</v>
      </c>
      <c r="C1234" s="57" t="s">
        <v>29</v>
      </c>
      <c r="D1234" s="57" t="s">
        <v>29</v>
      </c>
      <c r="E1234" s="61"/>
    </row>
    <row r="1235" spans="2:5" s="1" customFormat="1" ht="13.9" customHeight="1">
      <c r="B1235" s="57" t="s">
        <v>29</v>
      </c>
      <c r="C1235" s="57" t="s">
        <v>29</v>
      </c>
      <c r="D1235" s="57" t="s">
        <v>29</v>
      </c>
      <c r="E1235" s="61"/>
    </row>
    <row r="1236" spans="2:5" s="1" customFormat="1" ht="13.9" customHeight="1">
      <c r="B1236" s="57" t="s">
        <v>29</v>
      </c>
      <c r="C1236" s="57" t="s">
        <v>29</v>
      </c>
      <c r="D1236" s="57" t="s">
        <v>29</v>
      </c>
      <c r="E1236" s="61"/>
    </row>
    <row r="1237" spans="2:5" s="1" customFormat="1" ht="13.9" customHeight="1">
      <c r="B1237" s="57" t="s">
        <v>29</v>
      </c>
      <c r="C1237" s="57" t="s">
        <v>29</v>
      </c>
      <c r="D1237" s="57" t="s">
        <v>29</v>
      </c>
      <c r="E1237" s="61"/>
    </row>
    <row r="1238" spans="2:5" s="1" customFormat="1" ht="13.9" customHeight="1">
      <c r="B1238" s="57" t="s">
        <v>29</v>
      </c>
      <c r="C1238" s="57" t="s">
        <v>29</v>
      </c>
      <c r="D1238" s="57" t="s">
        <v>29</v>
      </c>
      <c r="E1238" s="61"/>
    </row>
    <row r="1239" spans="2:5" s="1" customFormat="1" ht="13.9" customHeight="1">
      <c r="B1239" s="57" t="s">
        <v>29</v>
      </c>
      <c r="C1239" s="57" t="s">
        <v>29</v>
      </c>
      <c r="D1239" s="57" t="s">
        <v>29</v>
      </c>
      <c r="E1239" s="61"/>
    </row>
    <row r="1240" spans="2:5" s="1" customFormat="1" ht="13.9" customHeight="1">
      <c r="B1240" s="57" t="s">
        <v>29</v>
      </c>
      <c r="C1240" s="57" t="s">
        <v>29</v>
      </c>
      <c r="D1240" s="57" t="s">
        <v>29</v>
      </c>
      <c r="E1240" s="61"/>
    </row>
    <row r="1241" spans="2:5" s="1" customFormat="1" ht="13.9" customHeight="1">
      <c r="B1241" s="57" t="s">
        <v>29</v>
      </c>
      <c r="C1241" s="57" t="s">
        <v>29</v>
      </c>
      <c r="D1241" s="57" t="s">
        <v>29</v>
      </c>
      <c r="E1241" s="61"/>
    </row>
    <row r="1242" spans="2:5" s="1" customFormat="1" ht="13.9" customHeight="1">
      <c r="B1242" s="57" t="s">
        <v>29</v>
      </c>
      <c r="C1242" s="57" t="s">
        <v>29</v>
      </c>
      <c r="D1242" s="57" t="s">
        <v>29</v>
      </c>
      <c r="E1242" s="61"/>
    </row>
    <row r="1243" spans="2:5" s="1" customFormat="1" ht="13.9" customHeight="1">
      <c r="B1243" s="57" t="s">
        <v>29</v>
      </c>
      <c r="C1243" s="57" t="s">
        <v>29</v>
      </c>
      <c r="D1243" s="57" t="s">
        <v>29</v>
      </c>
      <c r="E1243" s="61"/>
    </row>
    <row r="1244" spans="2:5" s="1" customFormat="1" ht="13.9" customHeight="1">
      <c r="B1244" s="57" t="s">
        <v>29</v>
      </c>
      <c r="C1244" s="57" t="s">
        <v>29</v>
      </c>
      <c r="D1244" s="57" t="s">
        <v>29</v>
      </c>
      <c r="E1244" s="61"/>
    </row>
    <row r="1245" spans="2:5" s="1" customFormat="1" ht="13.9" customHeight="1">
      <c r="B1245" s="57" t="s">
        <v>29</v>
      </c>
      <c r="C1245" s="57" t="s">
        <v>29</v>
      </c>
      <c r="D1245" s="57" t="s">
        <v>29</v>
      </c>
      <c r="E1245" s="61"/>
    </row>
    <row r="1246" spans="2:5" s="1" customFormat="1" ht="13.9" customHeight="1">
      <c r="B1246" s="57" t="s">
        <v>29</v>
      </c>
      <c r="C1246" s="57" t="s">
        <v>29</v>
      </c>
      <c r="D1246" s="57" t="s">
        <v>29</v>
      </c>
      <c r="E1246" s="61"/>
    </row>
    <row r="1247" spans="2:5" s="1" customFormat="1" ht="13.9" customHeight="1">
      <c r="B1247" s="57" t="s">
        <v>29</v>
      </c>
      <c r="C1247" s="57" t="s">
        <v>29</v>
      </c>
      <c r="D1247" s="57" t="s">
        <v>29</v>
      </c>
      <c r="E1247" s="61"/>
    </row>
    <row r="1248" spans="2:5" s="1" customFormat="1" ht="13.9" customHeight="1">
      <c r="B1248" s="57" t="s">
        <v>29</v>
      </c>
      <c r="C1248" s="57" t="s">
        <v>29</v>
      </c>
      <c r="D1248" s="57" t="s">
        <v>29</v>
      </c>
      <c r="E1248" s="61"/>
    </row>
    <row r="1249" spans="2:5" s="1" customFormat="1" ht="13.9" customHeight="1">
      <c r="B1249" s="57" t="s">
        <v>29</v>
      </c>
      <c r="C1249" s="57" t="s">
        <v>29</v>
      </c>
      <c r="D1249" s="57" t="s">
        <v>29</v>
      </c>
      <c r="E1249" s="61"/>
    </row>
    <row r="1250" spans="2:5" s="1" customFormat="1" ht="13.9" customHeight="1">
      <c r="B1250" s="57" t="s">
        <v>29</v>
      </c>
      <c r="C1250" s="57" t="s">
        <v>29</v>
      </c>
      <c r="D1250" s="57" t="s">
        <v>29</v>
      </c>
      <c r="E1250" s="61"/>
    </row>
    <row r="1251" spans="2:5" s="1" customFormat="1" ht="13.9" customHeight="1">
      <c r="B1251" s="57" t="s">
        <v>29</v>
      </c>
      <c r="C1251" s="57" t="s">
        <v>29</v>
      </c>
      <c r="D1251" s="57" t="s">
        <v>29</v>
      </c>
      <c r="E1251" s="61"/>
    </row>
    <row r="1252" spans="2:5" s="1" customFormat="1" ht="13.9" customHeight="1">
      <c r="B1252" s="57" t="s">
        <v>29</v>
      </c>
      <c r="C1252" s="57" t="s">
        <v>29</v>
      </c>
      <c r="D1252" s="57" t="s">
        <v>29</v>
      </c>
      <c r="E1252" s="61"/>
    </row>
    <row r="1253" spans="2:5" s="1" customFormat="1" ht="13.9" customHeight="1">
      <c r="B1253" s="57" t="s">
        <v>29</v>
      </c>
      <c r="C1253" s="57" t="s">
        <v>29</v>
      </c>
      <c r="D1253" s="57" t="s">
        <v>29</v>
      </c>
      <c r="E1253" s="61"/>
    </row>
    <row r="1254" spans="2:5" s="1" customFormat="1" ht="13.9" customHeight="1">
      <c r="B1254" s="57" t="s">
        <v>29</v>
      </c>
      <c r="C1254" s="57" t="s">
        <v>29</v>
      </c>
      <c r="D1254" s="57" t="s">
        <v>29</v>
      </c>
      <c r="E1254" s="61"/>
    </row>
    <row r="1255" spans="2:5" s="1" customFormat="1" ht="13.9" customHeight="1">
      <c r="B1255" s="57" t="s">
        <v>29</v>
      </c>
      <c r="C1255" s="57" t="s">
        <v>29</v>
      </c>
      <c r="D1255" s="57" t="s">
        <v>29</v>
      </c>
      <c r="E1255" s="61"/>
    </row>
    <row r="1256" spans="2:5" s="1" customFormat="1" ht="13.9" customHeight="1">
      <c r="B1256" s="57" t="s">
        <v>29</v>
      </c>
      <c r="C1256" s="57" t="s">
        <v>29</v>
      </c>
      <c r="D1256" s="57" t="s">
        <v>29</v>
      </c>
      <c r="E1256" s="61"/>
    </row>
    <row r="1257" spans="2:5" s="1" customFormat="1" ht="13.9" customHeight="1">
      <c r="B1257" s="57" t="s">
        <v>29</v>
      </c>
      <c r="C1257" s="57" t="s">
        <v>29</v>
      </c>
      <c r="D1257" s="57" t="s">
        <v>29</v>
      </c>
      <c r="E1257" s="61"/>
    </row>
    <row r="1258" spans="2:5" s="1" customFormat="1" ht="13.9" customHeight="1">
      <c r="B1258" s="57" t="s">
        <v>29</v>
      </c>
      <c r="C1258" s="57" t="s">
        <v>29</v>
      </c>
      <c r="D1258" s="57" t="s">
        <v>29</v>
      </c>
      <c r="E1258" s="61"/>
    </row>
    <row r="1259" spans="2:5" s="1" customFormat="1" ht="13.9" customHeight="1">
      <c r="B1259" s="57" t="s">
        <v>29</v>
      </c>
      <c r="C1259" s="57" t="s">
        <v>29</v>
      </c>
      <c r="D1259" s="57" t="s">
        <v>29</v>
      </c>
      <c r="E1259" s="61"/>
    </row>
    <row r="1260" spans="2:5" s="1" customFormat="1" ht="13.9" customHeight="1">
      <c r="B1260" s="57" t="s">
        <v>29</v>
      </c>
      <c r="C1260" s="57" t="s">
        <v>29</v>
      </c>
      <c r="D1260" s="57" t="s">
        <v>29</v>
      </c>
      <c r="E1260" s="61"/>
    </row>
    <row r="1261" spans="2:5" s="1" customFormat="1" ht="13.9" customHeight="1">
      <c r="B1261" s="57" t="s">
        <v>29</v>
      </c>
      <c r="C1261" s="57" t="s">
        <v>29</v>
      </c>
      <c r="D1261" s="57" t="s">
        <v>29</v>
      </c>
      <c r="E1261" s="61"/>
    </row>
    <row r="1262" spans="2:5" s="1" customFormat="1" ht="13.9" customHeight="1">
      <c r="B1262" s="57" t="s">
        <v>29</v>
      </c>
      <c r="C1262" s="57" t="s">
        <v>29</v>
      </c>
      <c r="D1262" s="57" t="s">
        <v>29</v>
      </c>
      <c r="E1262" s="61"/>
    </row>
    <row r="1263" spans="2:5" s="1" customFormat="1" ht="13.9" customHeight="1">
      <c r="B1263" s="57" t="s">
        <v>29</v>
      </c>
      <c r="C1263" s="57" t="s">
        <v>29</v>
      </c>
      <c r="D1263" s="57" t="s">
        <v>29</v>
      </c>
      <c r="E1263" s="61"/>
    </row>
    <row r="1264" spans="2:5" s="1" customFormat="1" ht="13.9" customHeight="1">
      <c r="B1264" s="57" t="s">
        <v>29</v>
      </c>
      <c r="C1264" s="57" t="s">
        <v>29</v>
      </c>
      <c r="D1264" s="57" t="s">
        <v>29</v>
      </c>
      <c r="E1264" s="61"/>
    </row>
    <row r="1265" spans="2:5" s="1" customFormat="1" ht="13.9" customHeight="1">
      <c r="B1265" s="57" t="s">
        <v>29</v>
      </c>
      <c r="C1265" s="57" t="s">
        <v>29</v>
      </c>
      <c r="D1265" s="57" t="s">
        <v>29</v>
      </c>
      <c r="E1265" s="61"/>
    </row>
    <row r="1266" spans="2:5" s="1" customFormat="1" ht="13.9" customHeight="1">
      <c r="B1266" s="57" t="s">
        <v>29</v>
      </c>
      <c r="C1266" s="57" t="s">
        <v>29</v>
      </c>
      <c r="D1266" s="57" t="s">
        <v>29</v>
      </c>
      <c r="E1266" s="61"/>
    </row>
    <row r="1267" spans="2:5" s="1" customFormat="1" ht="13.9" customHeight="1">
      <c r="B1267" s="57" t="s">
        <v>29</v>
      </c>
      <c r="C1267" s="57" t="s">
        <v>29</v>
      </c>
      <c r="D1267" s="57" t="s">
        <v>29</v>
      </c>
      <c r="E1267" s="61"/>
    </row>
    <row r="1268" spans="2:5" s="1" customFormat="1" ht="13.9" customHeight="1">
      <c r="B1268" s="57" t="s">
        <v>29</v>
      </c>
      <c r="C1268" s="57" t="s">
        <v>29</v>
      </c>
      <c r="D1268" s="57" t="s">
        <v>29</v>
      </c>
      <c r="E1268" s="61"/>
    </row>
    <row r="1269" spans="2:5" s="1" customFormat="1" ht="13.9" customHeight="1">
      <c r="B1269" s="57" t="s">
        <v>29</v>
      </c>
      <c r="C1269" s="57" t="s">
        <v>29</v>
      </c>
      <c r="D1269" s="57" t="s">
        <v>29</v>
      </c>
      <c r="E1269" s="61"/>
    </row>
    <row r="1270" spans="2:5" s="1" customFormat="1" ht="13.9" customHeight="1">
      <c r="B1270" s="57" t="s">
        <v>29</v>
      </c>
      <c r="C1270" s="57" t="s">
        <v>29</v>
      </c>
      <c r="D1270" s="57" t="s">
        <v>29</v>
      </c>
      <c r="E1270" s="61"/>
    </row>
    <row r="1271" spans="2:5" s="1" customFormat="1" ht="13.9" customHeight="1">
      <c r="B1271" s="57" t="s">
        <v>29</v>
      </c>
      <c r="C1271" s="57" t="s">
        <v>29</v>
      </c>
      <c r="D1271" s="57" t="s">
        <v>29</v>
      </c>
      <c r="E1271" s="61"/>
    </row>
    <row r="1272" spans="2:5" s="1" customFormat="1" ht="13.9" customHeight="1">
      <c r="B1272" s="57" t="s">
        <v>29</v>
      </c>
      <c r="C1272" s="57" t="s">
        <v>29</v>
      </c>
      <c r="D1272" s="57" t="s">
        <v>29</v>
      </c>
      <c r="E1272" s="61"/>
    </row>
    <row r="1273" spans="2:5" s="1" customFormat="1" ht="13.9" customHeight="1">
      <c r="B1273" s="57" t="s">
        <v>29</v>
      </c>
      <c r="C1273" s="57" t="s">
        <v>29</v>
      </c>
      <c r="D1273" s="57" t="s">
        <v>29</v>
      </c>
      <c r="E1273" s="61"/>
    </row>
    <row r="1274" spans="2:5" s="1" customFormat="1" ht="13.9" customHeight="1">
      <c r="B1274" s="57" t="s">
        <v>29</v>
      </c>
      <c r="C1274" s="57" t="s">
        <v>29</v>
      </c>
      <c r="D1274" s="57" t="s">
        <v>29</v>
      </c>
      <c r="E1274" s="61"/>
    </row>
    <row r="1275" spans="2:5" s="1" customFormat="1" ht="13.9" customHeight="1">
      <c r="B1275" s="57" t="s">
        <v>29</v>
      </c>
      <c r="C1275" s="57" t="s">
        <v>29</v>
      </c>
      <c r="D1275" s="57" t="s">
        <v>29</v>
      </c>
      <c r="E1275" s="61"/>
    </row>
    <row r="1276" spans="2:5" s="1" customFormat="1" ht="13.9" customHeight="1">
      <c r="B1276" s="57" t="s">
        <v>29</v>
      </c>
      <c r="C1276" s="57" t="s">
        <v>29</v>
      </c>
      <c r="D1276" s="57" t="s">
        <v>29</v>
      </c>
      <c r="E1276" s="61"/>
    </row>
    <row r="1277" spans="2:5" s="1" customFormat="1" ht="13.9" customHeight="1">
      <c r="B1277" s="57" t="s">
        <v>29</v>
      </c>
      <c r="C1277" s="57" t="s">
        <v>29</v>
      </c>
      <c r="D1277" s="57" t="s">
        <v>29</v>
      </c>
      <c r="E1277" s="61"/>
    </row>
    <row r="1278" spans="2:5" s="1" customFormat="1" ht="13.9" customHeight="1">
      <c r="B1278" s="57" t="s">
        <v>29</v>
      </c>
      <c r="C1278" s="57" t="s">
        <v>29</v>
      </c>
      <c r="D1278" s="57" t="s">
        <v>29</v>
      </c>
      <c r="E1278" s="61"/>
    </row>
    <row r="1279" spans="2:5" s="1" customFormat="1" ht="13.9" customHeight="1">
      <c r="B1279" s="57" t="s">
        <v>29</v>
      </c>
      <c r="C1279" s="57" t="s">
        <v>29</v>
      </c>
      <c r="D1279" s="57" t="s">
        <v>29</v>
      </c>
      <c r="E1279" s="61"/>
    </row>
    <row r="1280" spans="2:5" s="1" customFormat="1" ht="13.9" customHeight="1">
      <c r="B1280" s="57" t="s">
        <v>29</v>
      </c>
      <c r="C1280" s="57" t="s">
        <v>29</v>
      </c>
      <c r="D1280" s="57" t="s">
        <v>29</v>
      </c>
      <c r="E1280" s="61"/>
    </row>
    <row r="1281" spans="2:5" s="1" customFormat="1" ht="13.9" customHeight="1">
      <c r="B1281" s="57" t="s">
        <v>29</v>
      </c>
      <c r="C1281" s="57" t="s">
        <v>29</v>
      </c>
      <c r="D1281" s="57" t="s">
        <v>29</v>
      </c>
      <c r="E1281" s="61"/>
    </row>
    <row r="1282" spans="2:5" s="1" customFormat="1" ht="13.9" customHeight="1">
      <c r="B1282" s="57" t="s">
        <v>29</v>
      </c>
      <c r="C1282" s="57" t="s">
        <v>29</v>
      </c>
      <c r="D1282" s="57" t="s">
        <v>29</v>
      </c>
      <c r="E1282" s="61"/>
    </row>
    <row r="1283" spans="2:5" s="1" customFormat="1" ht="13.9" customHeight="1">
      <c r="B1283" s="57" t="s">
        <v>29</v>
      </c>
      <c r="C1283" s="57" t="s">
        <v>29</v>
      </c>
      <c r="D1283" s="57" t="s">
        <v>29</v>
      </c>
      <c r="E1283" s="61"/>
    </row>
    <row r="1284" spans="2:5" s="1" customFormat="1" ht="13.9" customHeight="1">
      <c r="B1284" s="57" t="s">
        <v>29</v>
      </c>
      <c r="C1284" s="57" t="s">
        <v>29</v>
      </c>
      <c r="D1284" s="57" t="s">
        <v>29</v>
      </c>
      <c r="E1284" s="61"/>
    </row>
    <row r="1285" spans="2:5" s="1" customFormat="1" ht="13.9" customHeight="1">
      <c r="B1285" s="57" t="s">
        <v>29</v>
      </c>
      <c r="C1285" s="57" t="s">
        <v>29</v>
      </c>
      <c r="D1285" s="57" t="s">
        <v>29</v>
      </c>
      <c r="E1285" s="61"/>
    </row>
    <row r="1286" spans="2:5" s="1" customFormat="1" ht="13.9" customHeight="1">
      <c r="B1286" s="57" t="s">
        <v>29</v>
      </c>
      <c r="C1286" s="57" t="s">
        <v>29</v>
      </c>
      <c r="D1286" s="57" t="s">
        <v>29</v>
      </c>
      <c r="E1286" s="61"/>
    </row>
    <row r="1287" spans="2:5" s="1" customFormat="1" ht="13.9" customHeight="1">
      <c r="B1287" s="57" t="s">
        <v>29</v>
      </c>
      <c r="C1287" s="57" t="s">
        <v>29</v>
      </c>
      <c r="D1287" s="57" t="s">
        <v>29</v>
      </c>
      <c r="E1287" s="61"/>
    </row>
    <row r="1288" spans="2:5" s="1" customFormat="1" ht="13.9" customHeight="1">
      <c r="B1288" s="57" t="s">
        <v>29</v>
      </c>
      <c r="C1288" s="57" t="s">
        <v>29</v>
      </c>
      <c r="D1288" s="57" t="s">
        <v>29</v>
      </c>
      <c r="E1288" s="61"/>
    </row>
    <row r="1289" spans="2:5" s="1" customFormat="1" ht="13.9" customHeight="1">
      <c r="B1289" s="57" t="s">
        <v>29</v>
      </c>
      <c r="C1289" s="57" t="s">
        <v>29</v>
      </c>
      <c r="D1289" s="57" t="s">
        <v>29</v>
      </c>
      <c r="E1289" s="61"/>
    </row>
    <row r="1290" spans="2:5" s="1" customFormat="1" ht="13.9" customHeight="1">
      <c r="B1290" s="57" t="s">
        <v>29</v>
      </c>
      <c r="C1290" s="57" t="s">
        <v>29</v>
      </c>
      <c r="D1290" s="57" t="s">
        <v>29</v>
      </c>
      <c r="E1290" s="61"/>
    </row>
    <row r="1291" spans="2:5" s="1" customFormat="1" ht="13.9" customHeight="1">
      <c r="B1291" s="57" t="s">
        <v>29</v>
      </c>
      <c r="C1291" s="57" t="s">
        <v>29</v>
      </c>
      <c r="D1291" s="57" t="s">
        <v>29</v>
      </c>
      <c r="E1291" s="61"/>
    </row>
    <row r="1292" spans="2:5" s="1" customFormat="1" ht="13.9" customHeight="1">
      <c r="B1292" s="57" t="s">
        <v>29</v>
      </c>
      <c r="C1292" s="57" t="s">
        <v>29</v>
      </c>
      <c r="D1292" s="57" t="s">
        <v>29</v>
      </c>
      <c r="E1292" s="61"/>
    </row>
    <row r="1293" spans="2:5" s="1" customFormat="1" ht="13.9" customHeight="1">
      <c r="B1293" s="57" t="s">
        <v>29</v>
      </c>
      <c r="C1293" s="57" t="s">
        <v>29</v>
      </c>
      <c r="D1293" s="57" t="s">
        <v>29</v>
      </c>
      <c r="E1293" s="61"/>
    </row>
    <row r="1294" spans="2:5" s="1" customFormat="1" ht="13.9" customHeight="1">
      <c r="B1294" s="57" t="s">
        <v>29</v>
      </c>
      <c r="C1294" s="57" t="s">
        <v>29</v>
      </c>
      <c r="D1294" s="57" t="s">
        <v>29</v>
      </c>
      <c r="E1294" s="61"/>
    </row>
    <row r="1295" spans="2:5" s="1" customFormat="1" ht="13.9" customHeight="1">
      <c r="B1295" s="57" t="s">
        <v>29</v>
      </c>
      <c r="C1295" s="57" t="s">
        <v>29</v>
      </c>
      <c r="D1295" s="57" t="s">
        <v>29</v>
      </c>
      <c r="E1295" s="61"/>
    </row>
    <row r="1296" spans="2:5" s="1" customFormat="1" ht="13.9" customHeight="1">
      <c r="B1296" s="57" t="s">
        <v>29</v>
      </c>
      <c r="C1296" s="57" t="s">
        <v>29</v>
      </c>
      <c r="D1296" s="57" t="s">
        <v>29</v>
      </c>
      <c r="E1296" s="61"/>
    </row>
    <row r="1297" spans="2:5" s="1" customFormat="1" ht="13.9" customHeight="1">
      <c r="B1297" s="57" t="s">
        <v>29</v>
      </c>
      <c r="C1297" s="57" t="s">
        <v>29</v>
      </c>
      <c r="D1297" s="57" t="s">
        <v>29</v>
      </c>
      <c r="E1297" s="61"/>
    </row>
    <row r="1298" spans="2:5" s="1" customFormat="1" ht="13.9" customHeight="1">
      <c r="B1298" s="57" t="s">
        <v>29</v>
      </c>
      <c r="C1298" s="57" t="s">
        <v>29</v>
      </c>
      <c r="D1298" s="57" t="s">
        <v>29</v>
      </c>
      <c r="E1298" s="61"/>
    </row>
    <row r="1299" spans="2:5" s="1" customFormat="1" ht="13.9" customHeight="1">
      <c r="B1299" s="57" t="s">
        <v>29</v>
      </c>
      <c r="C1299" s="57" t="s">
        <v>29</v>
      </c>
      <c r="D1299" s="57" t="s">
        <v>29</v>
      </c>
      <c r="E1299" s="61"/>
    </row>
    <row r="1300" spans="2:5" s="1" customFormat="1" ht="13.9" customHeight="1">
      <c r="B1300" s="57" t="s">
        <v>29</v>
      </c>
      <c r="C1300" s="57" t="s">
        <v>29</v>
      </c>
      <c r="D1300" s="57" t="s">
        <v>29</v>
      </c>
      <c r="E1300" s="61"/>
    </row>
    <row r="1301" spans="2:5" s="1" customFormat="1" ht="13.9" customHeight="1">
      <c r="B1301" s="57" t="s">
        <v>29</v>
      </c>
      <c r="C1301" s="57" t="s">
        <v>29</v>
      </c>
      <c r="D1301" s="57" t="s">
        <v>29</v>
      </c>
      <c r="E1301" s="61"/>
    </row>
    <row r="1302" spans="2:5" s="1" customFormat="1" ht="13.9" customHeight="1">
      <c r="B1302" s="57" t="s">
        <v>29</v>
      </c>
      <c r="C1302" s="57" t="s">
        <v>29</v>
      </c>
      <c r="D1302" s="57" t="s">
        <v>29</v>
      </c>
      <c r="E1302" s="61"/>
    </row>
    <row r="1303" spans="2:5" s="1" customFormat="1" ht="13.9" customHeight="1">
      <c r="B1303" s="57" t="s">
        <v>29</v>
      </c>
      <c r="C1303" s="57" t="s">
        <v>29</v>
      </c>
      <c r="D1303" s="57" t="s">
        <v>29</v>
      </c>
      <c r="E1303" s="61"/>
    </row>
    <row r="1304" spans="2:5" s="1" customFormat="1" ht="13.9" customHeight="1">
      <c r="B1304" s="57" t="s">
        <v>29</v>
      </c>
      <c r="C1304" s="57" t="s">
        <v>29</v>
      </c>
      <c r="D1304" s="57" t="s">
        <v>29</v>
      </c>
      <c r="E1304" s="61"/>
    </row>
    <row r="1305" spans="2:5" s="1" customFormat="1" ht="13.9" customHeight="1">
      <c r="B1305" s="57" t="s">
        <v>29</v>
      </c>
      <c r="C1305" s="57" t="s">
        <v>29</v>
      </c>
      <c r="D1305" s="57" t="s">
        <v>29</v>
      </c>
      <c r="E1305" s="61"/>
    </row>
    <row r="1306" spans="2:5" s="1" customFormat="1" ht="13.9" customHeight="1">
      <c r="B1306" s="57" t="s">
        <v>29</v>
      </c>
      <c r="C1306" s="57" t="s">
        <v>29</v>
      </c>
      <c r="D1306" s="57" t="s">
        <v>29</v>
      </c>
      <c r="E1306" s="61"/>
    </row>
    <row r="1307" spans="2:5" s="1" customFormat="1" ht="13.9" customHeight="1">
      <c r="B1307" s="57" t="s">
        <v>29</v>
      </c>
      <c r="C1307" s="57" t="s">
        <v>29</v>
      </c>
      <c r="D1307" s="57" t="s">
        <v>29</v>
      </c>
      <c r="E1307" s="61"/>
    </row>
    <row r="1308" spans="2:5" s="1" customFormat="1" ht="13.9" customHeight="1">
      <c r="B1308" s="57" t="s">
        <v>29</v>
      </c>
      <c r="C1308" s="57" t="s">
        <v>29</v>
      </c>
      <c r="D1308" s="57" t="s">
        <v>29</v>
      </c>
      <c r="E1308" s="61"/>
    </row>
    <row r="1309" spans="2:5" s="1" customFormat="1" ht="13.9" customHeight="1">
      <c r="B1309" s="57" t="s">
        <v>29</v>
      </c>
      <c r="C1309" s="57" t="s">
        <v>29</v>
      </c>
      <c r="D1309" s="57" t="s">
        <v>29</v>
      </c>
      <c r="E1309" s="61"/>
    </row>
    <row r="1310" spans="2:5" s="1" customFormat="1" ht="13.9" customHeight="1">
      <c r="B1310" s="57" t="s">
        <v>29</v>
      </c>
      <c r="C1310" s="57" t="s">
        <v>29</v>
      </c>
      <c r="D1310" s="57" t="s">
        <v>29</v>
      </c>
      <c r="E1310" s="61"/>
    </row>
    <row r="1311" spans="2:5" s="1" customFormat="1" ht="13.9" customHeight="1">
      <c r="B1311" s="57" t="s">
        <v>29</v>
      </c>
      <c r="C1311" s="57" t="s">
        <v>29</v>
      </c>
      <c r="D1311" s="57" t="s">
        <v>29</v>
      </c>
      <c r="E1311" s="61"/>
    </row>
    <row r="1312" spans="2:5" s="1" customFormat="1" ht="13.9" customHeight="1">
      <c r="B1312" s="57" t="s">
        <v>29</v>
      </c>
      <c r="C1312" s="57" t="s">
        <v>29</v>
      </c>
      <c r="D1312" s="57" t="s">
        <v>29</v>
      </c>
      <c r="E1312" s="61"/>
    </row>
    <row r="1313" spans="2:5" s="1" customFormat="1" ht="13.9" customHeight="1">
      <c r="B1313" s="57" t="s">
        <v>29</v>
      </c>
      <c r="C1313" s="57" t="s">
        <v>29</v>
      </c>
      <c r="D1313" s="57" t="s">
        <v>29</v>
      </c>
      <c r="E1313" s="61"/>
    </row>
    <row r="1314" spans="2:5" s="1" customFormat="1" ht="13.9" customHeight="1">
      <c r="B1314" s="57" t="s">
        <v>29</v>
      </c>
      <c r="C1314" s="57" t="s">
        <v>29</v>
      </c>
      <c r="D1314" s="57" t="s">
        <v>29</v>
      </c>
      <c r="E1314" s="61"/>
    </row>
    <row r="1315" spans="2:5" s="1" customFormat="1" ht="13.9" customHeight="1">
      <c r="B1315" s="57" t="s">
        <v>29</v>
      </c>
      <c r="C1315" s="57" t="s">
        <v>29</v>
      </c>
      <c r="D1315" s="57" t="s">
        <v>29</v>
      </c>
      <c r="E1315" s="61"/>
    </row>
    <row r="1316" spans="2:5" s="1" customFormat="1" ht="13.9" customHeight="1">
      <c r="B1316" s="57" t="s">
        <v>29</v>
      </c>
      <c r="C1316" s="57" t="s">
        <v>29</v>
      </c>
      <c r="D1316" s="57" t="s">
        <v>29</v>
      </c>
      <c r="E1316" s="61"/>
    </row>
    <row r="1317" spans="2:5" s="1" customFormat="1" ht="13.9" customHeight="1">
      <c r="B1317" s="57" t="s">
        <v>29</v>
      </c>
      <c r="C1317" s="57" t="s">
        <v>29</v>
      </c>
      <c r="D1317" s="57" t="s">
        <v>29</v>
      </c>
      <c r="E1317" s="61"/>
    </row>
    <row r="1318" spans="2:5" s="1" customFormat="1" ht="13.9" customHeight="1">
      <c r="B1318" s="57" t="s">
        <v>29</v>
      </c>
      <c r="C1318" s="57" t="s">
        <v>29</v>
      </c>
      <c r="D1318" s="57" t="s">
        <v>29</v>
      </c>
      <c r="E1318" s="61"/>
    </row>
    <row r="1319" spans="2:5" s="1" customFormat="1" ht="13.9" customHeight="1">
      <c r="B1319" s="57" t="s">
        <v>29</v>
      </c>
      <c r="C1319" s="57" t="s">
        <v>29</v>
      </c>
      <c r="D1319" s="57" t="s">
        <v>29</v>
      </c>
      <c r="E1319" s="61"/>
    </row>
    <row r="1320" spans="2:5" s="1" customFormat="1" ht="13.9" customHeight="1">
      <c r="B1320" s="57" t="s">
        <v>29</v>
      </c>
      <c r="C1320" s="57" t="s">
        <v>29</v>
      </c>
      <c r="D1320" s="57" t="s">
        <v>29</v>
      </c>
      <c r="E1320" s="61"/>
    </row>
    <row r="1321" spans="2:5" s="1" customFormat="1" ht="13.9" customHeight="1">
      <c r="B1321" s="57" t="s">
        <v>29</v>
      </c>
      <c r="C1321" s="57" t="s">
        <v>29</v>
      </c>
      <c r="D1321" s="57" t="s">
        <v>29</v>
      </c>
      <c r="E1321" s="61"/>
    </row>
    <row r="1322" spans="2:5" s="1" customFormat="1" ht="13.9" customHeight="1">
      <c r="B1322" s="57" t="s">
        <v>29</v>
      </c>
      <c r="C1322" s="57" t="s">
        <v>29</v>
      </c>
      <c r="D1322" s="57" t="s">
        <v>29</v>
      </c>
      <c r="E1322" s="61"/>
    </row>
    <row r="1323" spans="2:5" s="1" customFormat="1" ht="13.9" customHeight="1">
      <c r="B1323" s="57" t="s">
        <v>29</v>
      </c>
      <c r="C1323" s="57" t="s">
        <v>29</v>
      </c>
      <c r="D1323" s="57" t="s">
        <v>29</v>
      </c>
      <c r="E1323" s="61"/>
    </row>
    <row r="1324" spans="2:5" s="1" customFormat="1" ht="13.9" customHeight="1">
      <c r="B1324" s="57" t="s">
        <v>29</v>
      </c>
      <c r="C1324" s="57" t="s">
        <v>29</v>
      </c>
      <c r="D1324" s="57" t="s">
        <v>29</v>
      </c>
      <c r="E1324" s="61"/>
    </row>
    <row r="1325" spans="2:5" s="1" customFormat="1" ht="13.9" customHeight="1">
      <c r="B1325" s="57" t="s">
        <v>29</v>
      </c>
      <c r="C1325" s="57" t="s">
        <v>29</v>
      </c>
      <c r="D1325" s="57" t="s">
        <v>29</v>
      </c>
      <c r="E1325" s="61"/>
    </row>
    <row r="1326" spans="2:5" s="1" customFormat="1" ht="13.9" customHeight="1">
      <c r="B1326" s="57" t="s">
        <v>29</v>
      </c>
      <c r="C1326" s="57" t="s">
        <v>29</v>
      </c>
      <c r="D1326" s="57" t="s">
        <v>29</v>
      </c>
      <c r="E1326" s="61"/>
    </row>
    <row r="1327" spans="2:5" s="1" customFormat="1" ht="13.9" customHeight="1">
      <c r="B1327" s="57" t="s">
        <v>29</v>
      </c>
      <c r="C1327" s="57" t="s">
        <v>29</v>
      </c>
      <c r="D1327" s="57" t="s">
        <v>29</v>
      </c>
      <c r="E1327" s="61"/>
    </row>
    <row r="1328" spans="2:5" s="1" customFormat="1" ht="13.9" customHeight="1">
      <c r="B1328" s="57" t="s">
        <v>29</v>
      </c>
      <c r="C1328" s="57" t="s">
        <v>29</v>
      </c>
      <c r="D1328" s="57" t="s">
        <v>29</v>
      </c>
      <c r="E1328" s="61"/>
    </row>
    <row r="1329" spans="2:5" s="1" customFormat="1" ht="13.9" customHeight="1">
      <c r="B1329" s="57" t="s">
        <v>29</v>
      </c>
      <c r="C1329" s="57" t="s">
        <v>29</v>
      </c>
      <c r="D1329" s="57" t="s">
        <v>29</v>
      </c>
      <c r="E1329" s="61"/>
    </row>
    <row r="1330" spans="2:5" s="1" customFormat="1" ht="13.9" customHeight="1">
      <c r="B1330" s="57" t="s">
        <v>29</v>
      </c>
      <c r="C1330" s="57" t="s">
        <v>29</v>
      </c>
      <c r="D1330" s="57" t="s">
        <v>29</v>
      </c>
      <c r="E1330" s="61"/>
    </row>
    <row r="1331" spans="2:5" s="1" customFormat="1" ht="13.9" customHeight="1">
      <c r="B1331" s="57" t="s">
        <v>29</v>
      </c>
      <c r="C1331" s="57" t="s">
        <v>29</v>
      </c>
      <c r="D1331" s="57" t="s">
        <v>29</v>
      </c>
      <c r="E1331" s="61"/>
    </row>
    <row r="1332" spans="2:5" s="1" customFormat="1" ht="13.9" customHeight="1">
      <c r="B1332" s="57" t="s">
        <v>29</v>
      </c>
      <c r="C1332" s="57" t="s">
        <v>29</v>
      </c>
      <c r="D1332" s="57" t="s">
        <v>29</v>
      </c>
      <c r="E1332" s="61"/>
    </row>
    <row r="1333" spans="2:5" s="1" customFormat="1" ht="13.9" customHeight="1">
      <c r="B1333" s="57" t="s">
        <v>29</v>
      </c>
      <c r="C1333" s="57" t="s">
        <v>29</v>
      </c>
      <c r="D1333" s="57" t="s">
        <v>29</v>
      </c>
      <c r="E1333" s="61"/>
    </row>
    <row r="1334" spans="2:5" s="1" customFormat="1" ht="13.9" customHeight="1">
      <c r="B1334" s="57" t="s">
        <v>29</v>
      </c>
      <c r="C1334" s="57" t="s">
        <v>29</v>
      </c>
      <c r="D1334" s="57" t="s">
        <v>29</v>
      </c>
      <c r="E1334" s="61"/>
    </row>
    <row r="1335" spans="2:5" s="1" customFormat="1" ht="13.9" customHeight="1">
      <c r="B1335" s="57" t="s">
        <v>29</v>
      </c>
      <c r="C1335" s="57" t="s">
        <v>29</v>
      </c>
      <c r="D1335" s="57" t="s">
        <v>29</v>
      </c>
      <c r="E1335" s="61"/>
    </row>
    <row r="1336" spans="2:5" s="1" customFormat="1" ht="13.9" customHeight="1">
      <c r="B1336" s="57" t="s">
        <v>29</v>
      </c>
      <c r="C1336" s="57" t="s">
        <v>29</v>
      </c>
      <c r="D1336" s="57" t="s">
        <v>29</v>
      </c>
      <c r="E1336" s="61"/>
    </row>
    <row r="1337" spans="2:5" s="1" customFormat="1" ht="13.9" customHeight="1">
      <c r="B1337" s="57" t="s">
        <v>29</v>
      </c>
      <c r="C1337" s="57" t="s">
        <v>29</v>
      </c>
      <c r="D1337" s="57" t="s">
        <v>29</v>
      </c>
      <c r="E1337" s="61"/>
    </row>
    <row r="1338" spans="2:5" s="1" customFormat="1" ht="13.9" customHeight="1">
      <c r="B1338" s="57" t="s">
        <v>29</v>
      </c>
      <c r="C1338" s="57" t="s">
        <v>29</v>
      </c>
      <c r="D1338" s="57" t="s">
        <v>29</v>
      </c>
      <c r="E1338" s="61"/>
    </row>
    <row r="1339" spans="2:5" s="1" customFormat="1" ht="13.9" customHeight="1">
      <c r="B1339" s="57" t="s">
        <v>29</v>
      </c>
      <c r="C1339" s="57" t="s">
        <v>29</v>
      </c>
      <c r="D1339" s="57" t="s">
        <v>29</v>
      </c>
      <c r="E1339" s="61"/>
    </row>
    <row r="1340" spans="2:5" s="1" customFormat="1" ht="13.9" customHeight="1">
      <c r="B1340" s="57" t="s">
        <v>29</v>
      </c>
      <c r="C1340" s="57" t="s">
        <v>29</v>
      </c>
      <c r="D1340" s="57" t="s">
        <v>29</v>
      </c>
      <c r="E1340" s="61"/>
    </row>
    <row r="1341" spans="2:5" s="1" customFormat="1" ht="13.9" customHeight="1">
      <c r="B1341" s="57" t="s">
        <v>29</v>
      </c>
      <c r="C1341" s="57" t="s">
        <v>29</v>
      </c>
      <c r="D1341" s="57" t="s">
        <v>29</v>
      </c>
      <c r="E1341" s="61"/>
    </row>
    <row r="1342" spans="2:5" s="1" customFormat="1" ht="13.9" customHeight="1">
      <c r="B1342" s="57" t="s">
        <v>29</v>
      </c>
      <c r="C1342" s="57" t="s">
        <v>29</v>
      </c>
      <c r="D1342" s="57" t="s">
        <v>29</v>
      </c>
      <c r="E1342" s="61"/>
    </row>
    <row r="1343" spans="2:5" s="1" customFormat="1" ht="13.9" customHeight="1">
      <c r="B1343" s="57" t="s">
        <v>29</v>
      </c>
      <c r="C1343" s="57" t="s">
        <v>29</v>
      </c>
      <c r="D1343" s="57" t="s">
        <v>29</v>
      </c>
      <c r="E1343" s="61"/>
    </row>
    <row r="1344" spans="2:5" s="1" customFormat="1" ht="13.9" customHeight="1">
      <c r="B1344" s="57" t="s">
        <v>29</v>
      </c>
      <c r="C1344" s="57" t="s">
        <v>29</v>
      </c>
      <c r="D1344" s="57" t="s">
        <v>29</v>
      </c>
      <c r="E1344" s="61"/>
    </row>
    <row r="1345" spans="2:5" s="1" customFormat="1" ht="13.9" customHeight="1">
      <c r="B1345" s="57" t="s">
        <v>29</v>
      </c>
      <c r="C1345" s="57" t="s">
        <v>29</v>
      </c>
      <c r="D1345" s="57" t="s">
        <v>29</v>
      </c>
      <c r="E1345" s="61"/>
    </row>
    <row r="1346" spans="2:5" s="1" customFormat="1" ht="13.9" customHeight="1">
      <c r="B1346" s="57" t="s">
        <v>29</v>
      </c>
      <c r="C1346" s="57" t="s">
        <v>29</v>
      </c>
      <c r="D1346" s="57" t="s">
        <v>29</v>
      </c>
      <c r="E1346" s="61"/>
    </row>
    <row r="1347" spans="2:5" s="1" customFormat="1" ht="13.9" customHeight="1">
      <c r="B1347" s="57" t="s">
        <v>29</v>
      </c>
      <c r="C1347" s="57" t="s">
        <v>29</v>
      </c>
      <c r="D1347" s="57" t="s">
        <v>29</v>
      </c>
      <c r="E1347" s="61"/>
    </row>
    <row r="1348" spans="2:5" s="1" customFormat="1" ht="13.9" customHeight="1">
      <c r="B1348" s="57" t="s">
        <v>29</v>
      </c>
      <c r="C1348" s="57" t="s">
        <v>29</v>
      </c>
      <c r="D1348" s="57" t="s">
        <v>29</v>
      </c>
      <c r="E1348" s="61"/>
    </row>
    <row r="1349" spans="2:5" s="1" customFormat="1" ht="13.9" customHeight="1">
      <c r="B1349" s="57" t="s">
        <v>29</v>
      </c>
      <c r="C1349" s="57" t="s">
        <v>29</v>
      </c>
      <c r="D1349" s="57" t="s">
        <v>29</v>
      </c>
      <c r="E1349" s="61"/>
    </row>
    <row r="1350" spans="2:5" s="1" customFormat="1" ht="13.9" customHeight="1">
      <c r="B1350" s="57" t="s">
        <v>29</v>
      </c>
      <c r="C1350" s="57" t="s">
        <v>29</v>
      </c>
      <c r="D1350" s="57" t="s">
        <v>29</v>
      </c>
      <c r="E1350" s="61"/>
    </row>
    <row r="1351" spans="2:5" s="1" customFormat="1" ht="13.9" customHeight="1">
      <c r="B1351" s="57" t="s">
        <v>29</v>
      </c>
      <c r="C1351" s="57" t="s">
        <v>29</v>
      </c>
      <c r="D1351" s="57" t="s">
        <v>29</v>
      </c>
      <c r="E1351" s="61"/>
    </row>
    <row r="1352" spans="2:5" s="1" customFormat="1" ht="13.9" customHeight="1">
      <c r="B1352" s="57" t="s">
        <v>29</v>
      </c>
      <c r="C1352" s="57" t="s">
        <v>29</v>
      </c>
      <c r="D1352" s="57" t="s">
        <v>29</v>
      </c>
      <c r="E1352" s="61"/>
    </row>
    <row r="1353" spans="2:5" s="1" customFormat="1" ht="13.9" customHeight="1">
      <c r="B1353" s="57" t="s">
        <v>29</v>
      </c>
      <c r="C1353" s="57" t="s">
        <v>29</v>
      </c>
      <c r="D1353" s="57" t="s">
        <v>29</v>
      </c>
      <c r="E1353" s="61"/>
    </row>
    <row r="1354" spans="2:5" s="1" customFormat="1" ht="13.9" customHeight="1">
      <c r="B1354" s="57" t="s">
        <v>29</v>
      </c>
      <c r="C1354" s="57" t="s">
        <v>29</v>
      </c>
      <c r="D1354" s="57" t="s">
        <v>29</v>
      </c>
      <c r="E1354" s="61"/>
    </row>
    <row r="1355" spans="2:5" s="1" customFormat="1" ht="13.9" customHeight="1">
      <c r="B1355" s="57" t="s">
        <v>29</v>
      </c>
      <c r="C1355" s="57" t="s">
        <v>29</v>
      </c>
      <c r="D1355" s="57" t="s">
        <v>29</v>
      </c>
      <c r="E1355" s="61"/>
    </row>
    <row r="1356" spans="2:5" s="1" customFormat="1" ht="13.9" customHeight="1">
      <c r="B1356" s="57" t="s">
        <v>29</v>
      </c>
      <c r="C1356" s="57" t="s">
        <v>29</v>
      </c>
      <c r="D1356" s="57" t="s">
        <v>29</v>
      </c>
      <c r="E1356" s="61"/>
    </row>
    <row r="1357" spans="2:5" s="1" customFormat="1" ht="13.9" customHeight="1">
      <c r="B1357" s="57" t="s">
        <v>29</v>
      </c>
      <c r="C1357" s="57" t="s">
        <v>29</v>
      </c>
      <c r="D1357" s="57" t="s">
        <v>29</v>
      </c>
      <c r="E1357" s="61"/>
    </row>
    <row r="1358" spans="2:5" s="1" customFormat="1" ht="13.9" customHeight="1">
      <c r="B1358" s="57" t="s">
        <v>29</v>
      </c>
      <c r="C1358" s="57" t="s">
        <v>29</v>
      </c>
      <c r="D1358" s="57" t="s">
        <v>29</v>
      </c>
      <c r="E1358" s="61"/>
    </row>
    <row r="1359" spans="2:5" s="1" customFormat="1" ht="13.9" customHeight="1">
      <c r="B1359" s="57" t="s">
        <v>29</v>
      </c>
      <c r="C1359" s="57" t="s">
        <v>29</v>
      </c>
      <c r="D1359" s="57" t="s">
        <v>29</v>
      </c>
      <c r="E1359" s="61"/>
    </row>
    <row r="1360" spans="2:5" s="1" customFormat="1" ht="13.9" customHeight="1">
      <c r="B1360" s="57" t="s">
        <v>29</v>
      </c>
      <c r="C1360" s="57" t="s">
        <v>29</v>
      </c>
      <c r="D1360" s="57" t="s">
        <v>29</v>
      </c>
      <c r="E1360" s="61"/>
    </row>
    <row r="1361" spans="2:5" s="1" customFormat="1" ht="13.9" customHeight="1">
      <c r="B1361" s="57" t="s">
        <v>29</v>
      </c>
      <c r="C1361" s="57" t="s">
        <v>29</v>
      </c>
      <c r="D1361" s="57" t="s">
        <v>29</v>
      </c>
      <c r="E1361" s="61"/>
    </row>
    <row r="1362" spans="2:5" s="1" customFormat="1" ht="13.9" customHeight="1">
      <c r="B1362" s="57" t="s">
        <v>29</v>
      </c>
      <c r="C1362" s="57" t="s">
        <v>29</v>
      </c>
      <c r="D1362" s="57" t="s">
        <v>29</v>
      </c>
      <c r="E1362" s="61"/>
    </row>
    <row r="1363" spans="2:5" s="1" customFormat="1" ht="13.9" customHeight="1">
      <c r="B1363" s="57" t="s">
        <v>29</v>
      </c>
      <c r="C1363" s="57" t="s">
        <v>29</v>
      </c>
      <c r="D1363" s="57" t="s">
        <v>29</v>
      </c>
      <c r="E1363" s="61"/>
    </row>
    <row r="1364" spans="2:5" s="1" customFormat="1" ht="13.9" customHeight="1">
      <c r="B1364" s="57" t="s">
        <v>29</v>
      </c>
      <c r="C1364" s="57" t="s">
        <v>29</v>
      </c>
      <c r="D1364" s="57" t="s">
        <v>29</v>
      </c>
      <c r="E1364" s="61"/>
    </row>
    <row r="1365" spans="2:5" s="1" customFormat="1" ht="13.9" customHeight="1">
      <c r="B1365" s="57" t="s">
        <v>29</v>
      </c>
      <c r="C1365" s="57" t="s">
        <v>29</v>
      </c>
      <c r="D1365" s="57" t="s">
        <v>29</v>
      </c>
      <c r="E1365" s="61"/>
    </row>
    <row r="1366" spans="2:5" s="1" customFormat="1" ht="13.9" customHeight="1">
      <c r="B1366" s="57" t="s">
        <v>29</v>
      </c>
      <c r="C1366" s="57" t="s">
        <v>29</v>
      </c>
      <c r="D1366" s="57" t="s">
        <v>29</v>
      </c>
      <c r="E1366" s="61"/>
    </row>
    <row r="1367" spans="2:5" s="1" customFormat="1" ht="13.9" customHeight="1">
      <c r="B1367" s="57" t="s">
        <v>29</v>
      </c>
      <c r="C1367" s="57" t="s">
        <v>29</v>
      </c>
      <c r="D1367" s="57" t="s">
        <v>29</v>
      </c>
      <c r="E1367" s="61"/>
    </row>
    <row r="1368" spans="2:5" s="1" customFormat="1" ht="13.9" customHeight="1">
      <c r="B1368" s="57" t="s">
        <v>29</v>
      </c>
      <c r="C1368" s="57" t="s">
        <v>29</v>
      </c>
      <c r="D1368" s="57" t="s">
        <v>29</v>
      </c>
      <c r="E1368" s="61"/>
    </row>
    <row r="1369" spans="2:5" s="1" customFormat="1" ht="13.9" customHeight="1">
      <c r="B1369" s="57" t="s">
        <v>29</v>
      </c>
      <c r="C1369" s="57" t="s">
        <v>29</v>
      </c>
      <c r="D1369" s="57" t="s">
        <v>29</v>
      </c>
      <c r="E1369" s="61"/>
    </row>
    <row r="1370" spans="2:5" s="1" customFormat="1" ht="13.9" customHeight="1">
      <c r="B1370" s="57" t="s">
        <v>29</v>
      </c>
      <c r="C1370" s="57" t="s">
        <v>29</v>
      </c>
      <c r="D1370" s="57" t="s">
        <v>29</v>
      </c>
      <c r="E1370" s="61"/>
    </row>
    <row r="1371" spans="2:5" s="1" customFormat="1" ht="13.9" customHeight="1">
      <c r="B1371" s="57" t="s">
        <v>29</v>
      </c>
      <c r="C1371" s="57" t="s">
        <v>29</v>
      </c>
      <c r="D1371" s="57" t="s">
        <v>29</v>
      </c>
      <c r="E1371" s="61"/>
    </row>
    <row r="1372" spans="2:5" s="1" customFormat="1" ht="13.9" customHeight="1">
      <c r="B1372" s="57" t="s">
        <v>29</v>
      </c>
      <c r="C1372" s="57" t="s">
        <v>29</v>
      </c>
      <c r="D1372" s="57" t="s">
        <v>29</v>
      </c>
      <c r="E1372" s="61"/>
    </row>
    <row r="1373" spans="2:5" s="1" customFormat="1" ht="13.9" customHeight="1">
      <c r="B1373" s="57" t="s">
        <v>29</v>
      </c>
      <c r="C1373" s="57" t="s">
        <v>29</v>
      </c>
      <c r="D1373" s="57" t="s">
        <v>29</v>
      </c>
      <c r="E1373" s="61"/>
    </row>
    <row r="1374" spans="2:5" s="1" customFormat="1" ht="13.9" customHeight="1">
      <c r="B1374" s="57" t="s">
        <v>29</v>
      </c>
      <c r="C1374" s="57" t="s">
        <v>29</v>
      </c>
      <c r="D1374" s="57" t="s">
        <v>29</v>
      </c>
      <c r="E1374" s="61"/>
    </row>
    <row r="1375" spans="2:5" s="1" customFormat="1" ht="13.9" customHeight="1">
      <c r="B1375" s="57" t="s">
        <v>29</v>
      </c>
      <c r="C1375" s="57" t="s">
        <v>29</v>
      </c>
      <c r="D1375" s="57" t="s">
        <v>29</v>
      </c>
      <c r="E1375" s="61"/>
    </row>
    <row r="1376" spans="2:5" s="1" customFormat="1" ht="13.9" customHeight="1">
      <c r="B1376" s="57" t="s">
        <v>29</v>
      </c>
      <c r="C1376" s="57" t="s">
        <v>29</v>
      </c>
      <c r="D1376" s="57" t="s">
        <v>29</v>
      </c>
      <c r="E1376" s="61"/>
    </row>
    <row r="1377" spans="2:5" s="1" customFormat="1" ht="13.9" customHeight="1">
      <c r="B1377" s="57" t="s">
        <v>29</v>
      </c>
      <c r="C1377" s="57" t="s">
        <v>29</v>
      </c>
      <c r="D1377" s="57" t="s">
        <v>29</v>
      </c>
      <c r="E1377" s="61"/>
    </row>
    <row r="1378" spans="2:5" s="1" customFormat="1" ht="13.9" customHeight="1">
      <c r="B1378" s="57" t="s">
        <v>29</v>
      </c>
      <c r="C1378" s="57" t="s">
        <v>29</v>
      </c>
      <c r="D1378" s="57" t="s">
        <v>29</v>
      </c>
      <c r="E1378" s="61"/>
    </row>
    <row r="1379" spans="2:5" s="1" customFormat="1" ht="13.9" customHeight="1">
      <c r="B1379" s="57" t="s">
        <v>29</v>
      </c>
      <c r="C1379" s="57" t="s">
        <v>29</v>
      </c>
      <c r="D1379" s="57" t="s">
        <v>29</v>
      </c>
      <c r="E1379" s="61"/>
    </row>
    <row r="1380" spans="2:5" s="1" customFormat="1" ht="13.9" customHeight="1">
      <c r="B1380" s="57" t="s">
        <v>29</v>
      </c>
      <c r="C1380" s="57" t="s">
        <v>29</v>
      </c>
      <c r="D1380" s="57" t="s">
        <v>29</v>
      </c>
      <c r="E1380" s="61"/>
    </row>
    <row r="1381" spans="2:5" s="1" customFormat="1" ht="13.9" customHeight="1">
      <c r="B1381" s="57" t="s">
        <v>29</v>
      </c>
      <c r="C1381" s="57" t="s">
        <v>29</v>
      </c>
      <c r="D1381" s="57" t="s">
        <v>29</v>
      </c>
      <c r="E1381" s="61"/>
    </row>
    <row r="1382" spans="2:5" s="1" customFormat="1" ht="13.9" customHeight="1">
      <c r="B1382" s="57" t="s">
        <v>29</v>
      </c>
      <c r="C1382" s="57" t="s">
        <v>29</v>
      </c>
      <c r="D1382" s="57" t="s">
        <v>29</v>
      </c>
      <c r="E1382" s="61"/>
    </row>
    <row r="1383" spans="2:5" s="1" customFormat="1" ht="13.9" customHeight="1">
      <c r="B1383" s="57" t="s">
        <v>29</v>
      </c>
      <c r="C1383" s="57" t="s">
        <v>29</v>
      </c>
      <c r="D1383" s="57" t="s">
        <v>29</v>
      </c>
      <c r="E1383" s="61"/>
    </row>
    <row r="1384" spans="2:5" s="1" customFormat="1" ht="13.9" customHeight="1">
      <c r="B1384" s="57" t="s">
        <v>29</v>
      </c>
      <c r="C1384" s="57" t="s">
        <v>29</v>
      </c>
      <c r="D1384" s="57" t="s">
        <v>29</v>
      </c>
      <c r="E1384" s="61"/>
    </row>
    <row r="1385" spans="2:5" s="1" customFormat="1" ht="13.9" customHeight="1">
      <c r="B1385" s="57" t="s">
        <v>29</v>
      </c>
      <c r="C1385" s="57" t="s">
        <v>29</v>
      </c>
      <c r="D1385" s="57" t="s">
        <v>29</v>
      </c>
      <c r="E1385" s="61"/>
    </row>
    <row r="1386" spans="2:5" s="1" customFormat="1" ht="13.9" customHeight="1">
      <c r="B1386" s="57" t="s">
        <v>29</v>
      </c>
      <c r="C1386" s="57" t="s">
        <v>29</v>
      </c>
      <c r="D1386" s="57" t="s">
        <v>29</v>
      </c>
      <c r="E1386" s="61"/>
    </row>
    <row r="1387" spans="2:5" s="1" customFormat="1" ht="13.9" customHeight="1">
      <c r="B1387" s="57" t="s">
        <v>29</v>
      </c>
      <c r="C1387" s="57" t="s">
        <v>29</v>
      </c>
      <c r="D1387" s="57" t="s">
        <v>29</v>
      </c>
      <c r="E1387" s="61"/>
    </row>
    <row r="1388" spans="2:5" s="1" customFormat="1" ht="13.9" customHeight="1">
      <c r="B1388" s="57" t="s">
        <v>29</v>
      </c>
      <c r="C1388" s="57" t="s">
        <v>29</v>
      </c>
      <c r="D1388" s="57" t="s">
        <v>29</v>
      </c>
      <c r="E1388" s="61"/>
    </row>
    <row r="1389" spans="2:5" s="1" customFormat="1" ht="13.9" customHeight="1">
      <c r="B1389" s="57" t="s">
        <v>29</v>
      </c>
      <c r="C1389" s="57" t="s">
        <v>29</v>
      </c>
      <c r="D1389" s="57" t="s">
        <v>29</v>
      </c>
      <c r="E1389" s="61"/>
    </row>
    <row r="1390" spans="2:5" s="1" customFormat="1" ht="13.9" customHeight="1">
      <c r="B1390" s="57" t="s">
        <v>29</v>
      </c>
      <c r="C1390" s="57" t="s">
        <v>29</v>
      </c>
      <c r="D1390" s="57" t="s">
        <v>29</v>
      </c>
      <c r="E1390" s="61"/>
    </row>
    <row r="1391" spans="2:5" s="1" customFormat="1" ht="13.9" customHeight="1">
      <c r="B1391" s="57" t="s">
        <v>29</v>
      </c>
      <c r="C1391" s="57" t="s">
        <v>29</v>
      </c>
      <c r="D1391" s="57" t="s">
        <v>29</v>
      </c>
      <c r="E1391" s="61"/>
    </row>
    <row r="1392" spans="2:5" s="1" customFormat="1" ht="13.9" customHeight="1">
      <c r="B1392" s="57" t="s">
        <v>29</v>
      </c>
      <c r="C1392" s="57" t="s">
        <v>29</v>
      </c>
      <c r="D1392" s="57" t="s">
        <v>29</v>
      </c>
      <c r="E1392" s="61"/>
    </row>
    <row r="1393" spans="2:5" s="1" customFormat="1" ht="13.9" customHeight="1">
      <c r="B1393" s="57" t="s">
        <v>29</v>
      </c>
      <c r="C1393" s="57" t="s">
        <v>29</v>
      </c>
      <c r="D1393" s="57" t="s">
        <v>29</v>
      </c>
      <c r="E1393" s="61"/>
    </row>
    <row r="1394" spans="2:5" s="1" customFormat="1" ht="13.9" customHeight="1">
      <c r="B1394" s="57" t="s">
        <v>29</v>
      </c>
      <c r="C1394" s="57" t="s">
        <v>29</v>
      </c>
      <c r="D1394" s="57" t="s">
        <v>29</v>
      </c>
      <c r="E1394" s="61"/>
    </row>
    <row r="1395" spans="2:5" s="1" customFormat="1" ht="13.9" customHeight="1">
      <c r="B1395" s="57" t="s">
        <v>29</v>
      </c>
      <c r="C1395" s="57" t="s">
        <v>29</v>
      </c>
      <c r="D1395" s="57" t="s">
        <v>29</v>
      </c>
      <c r="E1395" s="61"/>
    </row>
    <row r="1396" spans="2:5" s="1" customFormat="1" ht="13.9" customHeight="1">
      <c r="B1396" s="57" t="s">
        <v>29</v>
      </c>
      <c r="C1396" s="57" t="s">
        <v>29</v>
      </c>
      <c r="D1396" s="57" t="s">
        <v>29</v>
      </c>
      <c r="E1396" s="61"/>
    </row>
    <row r="1397" spans="2:5" s="1" customFormat="1" ht="13.9" customHeight="1">
      <c r="B1397" s="57" t="s">
        <v>29</v>
      </c>
      <c r="C1397" s="57" t="s">
        <v>29</v>
      </c>
      <c r="D1397" s="57" t="s">
        <v>29</v>
      </c>
      <c r="E1397" s="61"/>
    </row>
    <row r="1398" spans="2:5" s="1" customFormat="1" ht="13.9" customHeight="1">
      <c r="B1398" s="57" t="s">
        <v>29</v>
      </c>
      <c r="C1398" s="57" t="s">
        <v>29</v>
      </c>
      <c r="D1398" s="57" t="s">
        <v>29</v>
      </c>
      <c r="E1398" s="61"/>
    </row>
    <row r="1399" spans="2:5" s="1" customFormat="1" ht="13.9" customHeight="1">
      <c r="B1399" s="57" t="s">
        <v>29</v>
      </c>
      <c r="C1399" s="57" t="s">
        <v>29</v>
      </c>
      <c r="D1399" s="57" t="s">
        <v>29</v>
      </c>
      <c r="E1399" s="61"/>
    </row>
    <row r="1400" spans="2:5" s="1" customFormat="1" ht="13.9" customHeight="1">
      <c r="B1400" s="57" t="s">
        <v>29</v>
      </c>
      <c r="C1400" s="57" t="s">
        <v>29</v>
      </c>
      <c r="D1400" s="57" t="s">
        <v>29</v>
      </c>
      <c r="E1400" s="61"/>
    </row>
    <row r="1401" spans="2:5" s="1" customFormat="1" ht="13.9" customHeight="1">
      <c r="B1401" s="57" t="s">
        <v>29</v>
      </c>
      <c r="C1401" s="57" t="s">
        <v>29</v>
      </c>
      <c r="D1401" s="57" t="s">
        <v>29</v>
      </c>
      <c r="E1401" s="61"/>
    </row>
    <row r="1402" spans="2:5" s="1" customFormat="1" ht="13.9" customHeight="1">
      <c r="B1402" s="57" t="s">
        <v>29</v>
      </c>
      <c r="C1402" s="57" t="s">
        <v>29</v>
      </c>
      <c r="D1402" s="57" t="s">
        <v>29</v>
      </c>
      <c r="E1402" s="61"/>
    </row>
    <row r="1403" spans="2:5" s="1" customFormat="1" ht="13.9" customHeight="1">
      <c r="B1403" s="57" t="s">
        <v>29</v>
      </c>
      <c r="C1403" s="57" t="s">
        <v>29</v>
      </c>
      <c r="D1403" s="57" t="s">
        <v>29</v>
      </c>
      <c r="E1403" s="61"/>
    </row>
    <row r="1404" spans="2:5" s="1" customFormat="1" ht="13.9" customHeight="1">
      <c r="B1404" s="57" t="s">
        <v>29</v>
      </c>
      <c r="C1404" s="57" t="s">
        <v>29</v>
      </c>
      <c r="D1404" s="57" t="s">
        <v>29</v>
      </c>
      <c r="E1404" s="61"/>
    </row>
    <row r="1405" spans="2:5" s="1" customFormat="1" ht="13.9" customHeight="1">
      <c r="B1405" s="57" t="s">
        <v>29</v>
      </c>
      <c r="C1405" s="57" t="s">
        <v>29</v>
      </c>
      <c r="D1405" s="57" t="s">
        <v>29</v>
      </c>
      <c r="E1405" s="61"/>
    </row>
    <row r="1406" spans="2:5" s="1" customFormat="1" ht="13.9" customHeight="1">
      <c r="B1406" s="57" t="s">
        <v>29</v>
      </c>
      <c r="C1406" s="57" t="s">
        <v>29</v>
      </c>
      <c r="D1406" s="57" t="s">
        <v>29</v>
      </c>
      <c r="E1406" s="61"/>
    </row>
    <row r="1407" spans="2:5" s="1" customFormat="1" ht="13.9" customHeight="1">
      <c r="B1407" s="57" t="s">
        <v>29</v>
      </c>
      <c r="C1407" s="57" t="s">
        <v>29</v>
      </c>
      <c r="D1407" s="57" t="s">
        <v>29</v>
      </c>
      <c r="E1407" s="61"/>
    </row>
    <row r="1408" spans="2:5" s="1" customFormat="1" ht="13.9" customHeight="1">
      <c r="B1408" s="57" t="s">
        <v>29</v>
      </c>
      <c r="C1408" s="57" t="s">
        <v>29</v>
      </c>
      <c r="D1408" s="57" t="s">
        <v>29</v>
      </c>
      <c r="E1408" s="61"/>
    </row>
    <row r="1409" spans="2:5" s="1" customFormat="1" ht="13.9" customHeight="1">
      <c r="B1409" s="57" t="s">
        <v>29</v>
      </c>
      <c r="C1409" s="57" t="s">
        <v>29</v>
      </c>
      <c r="D1409" s="57" t="s">
        <v>29</v>
      </c>
      <c r="E1409" s="61"/>
    </row>
    <row r="1410" spans="2:5" s="1" customFormat="1" ht="13.9" customHeight="1">
      <c r="B1410" s="57" t="s">
        <v>29</v>
      </c>
      <c r="C1410" s="57" t="s">
        <v>29</v>
      </c>
      <c r="D1410" s="57" t="s">
        <v>29</v>
      </c>
      <c r="E1410" s="61"/>
    </row>
    <row r="1411" spans="2:5" s="1" customFormat="1" ht="13.9" customHeight="1">
      <c r="B1411" s="57" t="s">
        <v>29</v>
      </c>
      <c r="C1411" s="57" t="s">
        <v>29</v>
      </c>
      <c r="D1411" s="57" t="s">
        <v>29</v>
      </c>
      <c r="E1411" s="61"/>
    </row>
    <row r="1412" spans="2:5" s="1" customFormat="1" ht="13.9" customHeight="1">
      <c r="B1412" s="57" t="s">
        <v>29</v>
      </c>
      <c r="C1412" s="57" t="s">
        <v>29</v>
      </c>
      <c r="D1412" s="57" t="s">
        <v>29</v>
      </c>
      <c r="E1412" s="61"/>
    </row>
    <row r="1413" spans="2:5" s="1" customFormat="1" ht="13.9" customHeight="1">
      <c r="B1413" s="57" t="s">
        <v>29</v>
      </c>
      <c r="C1413" s="57" t="s">
        <v>29</v>
      </c>
      <c r="D1413" s="57" t="s">
        <v>29</v>
      </c>
      <c r="E1413" s="61"/>
    </row>
    <row r="1414" spans="2:5" s="1" customFormat="1" ht="13.9" customHeight="1">
      <c r="B1414" s="57" t="s">
        <v>29</v>
      </c>
      <c r="C1414" s="57" t="s">
        <v>29</v>
      </c>
      <c r="D1414" s="57" t="s">
        <v>29</v>
      </c>
      <c r="E1414" s="61"/>
    </row>
    <row r="1415" spans="2:5" s="1" customFormat="1" ht="13.9" customHeight="1">
      <c r="B1415" s="57" t="s">
        <v>29</v>
      </c>
      <c r="C1415" s="57" t="s">
        <v>29</v>
      </c>
      <c r="D1415" s="57" t="s">
        <v>29</v>
      </c>
      <c r="E1415" s="61"/>
    </row>
    <row r="1416" spans="2:5" s="1" customFormat="1" ht="13.9" customHeight="1">
      <c r="B1416" s="57" t="s">
        <v>29</v>
      </c>
      <c r="C1416" s="57" t="s">
        <v>29</v>
      </c>
      <c r="D1416" s="57" t="s">
        <v>29</v>
      </c>
      <c r="E1416" s="61"/>
    </row>
    <row r="1417" spans="2:5" s="1" customFormat="1" ht="13.9" customHeight="1">
      <c r="B1417" s="57" t="s">
        <v>29</v>
      </c>
      <c r="C1417" s="57" t="s">
        <v>29</v>
      </c>
      <c r="D1417" s="57" t="s">
        <v>29</v>
      </c>
      <c r="E1417" s="61"/>
    </row>
    <row r="1418" spans="2:5" s="1" customFormat="1" ht="13.9" customHeight="1">
      <c r="B1418" s="57" t="s">
        <v>29</v>
      </c>
      <c r="C1418" s="57" t="s">
        <v>29</v>
      </c>
      <c r="D1418" s="57" t="s">
        <v>29</v>
      </c>
      <c r="E1418" s="61"/>
    </row>
    <row r="1419" spans="2:5" s="1" customFormat="1" ht="13.9" customHeight="1">
      <c r="B1419" s="57" t="s">
        <v>29</v>
      </c>
      <c r="C1419" s="57" t="s">
        <v>29</v>
      </c>
      <c r="D1419" s="57" t="s">
        <v>29</v>
      </c>
      <c r="E1419" s="61"/>
    </row>
    <row r="1420" spans="2:5" s="1" customFormat="1" ht="13.9" customHeight="1">
      <c r="B1420" s="57" t="s">
        <v>29</v>
      </c>
      <c r="C1420" s="57" t="s">
        <v>29</v>
      </c>
      <c r="D1420" s="57" t="s">
        <v>29</v>
      </c>
      <c r="E1420" s="61"/>
    </row>
    <row r="1421" spans="2:5" s="1" customFormat="1" ht="13.9" customHeight="1">
      <c r="B1421" s="57" t="s">
        <v>29</v>
      </c>
      <c r="C1421" s="57" t="s">
        <v>29</v>
      </c>
      <c r="D1421" s="57" t="s">
        <v>29</v>
      </c>
      <c r="E1421" s="61"/>
    </row>
    <row r="1422" spans="2:5" s="1" customFormat="1" ht="13.9" customHeight="1">
      <c r="B1422" s="57" t="s">
        <v>29</v>
      </c>
      <c r="C1422" s="57" t="s">
        <v>29</v>
      </c>
      <c r="D1422" s="57" t="s">
        <v>29</v>
      </c>
      <c r="E1422" s="61"/>
    </row>
    <row r="1423" spans="2:5" s="1" customFormat="1" ht="13.9" customHeight="1">
      <c r="B1423" s="57" t="s">
        <v>29</v>
      </c>
      <c r="C1423" s="57" t="s">
        <v>29</v>
      </c>
      <c r="D1423" s="57" t="s">
        <v>29</v>
      </c>
      <c r="E1423" s="61"/>
    </row>
    <row r="1424" spans="2:5" s="1" customFormat="1" ht="13.9" customHeight="1">
      <c r="B1424" s="57" t="s">
        <v>29</v>
      </c>
      <c r="C1424" s="57" t="s">
        <v>29</v>
      </c>
      <c r="D1424" s="57" t="s">
        <v>29</v>
      </c>
      <c r="E1424" s="61"/>
    </row>
    <row r="1425" spans="2:5" s="1" customFormat="1" ht="13.9" customHeight="1">
      <c r="B1425" s="57" t="s">
        <v>29</v>
      </c>
      <c r="C1425" s="57" t="s">
        <v>29</v>
      </c>
      <c r="D1425" s="57" t="s">
        <v>29</v>
      </c>
      <c r="E1425" s="61"/>
    </row>
    <row r="1426" spans="2:5" s="1" customFormat="1" ht="13.9" customHeight="1">
      <c r="B1426" s="57" t="s">
        <v>29</v>
      </c>
      <c r="C1426" s="57" t="s">
        <v>29</v>
      </c>
      <c r="D1426" s="57" t="s">
        <v>29</v>
      </c>
      <c r="E1426" s="61"/>
    </row>
    <row r="1427" spans="2:5" s="1" customFormat="1" ht="13.9" customHeight="1">
      <c r="B1427" s="57" t="s">
        <v>29</v>
      </c>
      <c r="C1427" s="57" t="s">
        <v>29</v>
      </c>
      <c r="D1427" s="57" t="s">
        <v>29</v>
      </c>
      <c r="E1427" s="61"/>
    </row>
    <row r="1428" spans="2:5" s="1" customFormat="1" ht="13.9" customHeight="1">
      <c r="B1428" s="57" t="s">
        <v>29</v>
      </c>
      <c r="C1428" s="57" t="s">
        <v>29</v>
      </c>
      <c r="D1428" s="57" t="s">
        <v>29</v>
      </c>
      <c r="E1428" s="61"/>
    </row>
    <row r="1429" spans="2:5" s="1" customFormat="1" ht="13.9" customHeight="1">
      <c r="B1429" s="57" t="s">
        <v>29</v>
      </c>
      <c r="C1429" s="57" t="s">
        <v>29</v>
      </c>
      <c r="D1429" s="57" t="s">
        <v>29</v>
      </c>
      <c r="E1429" s="61"/>
    </row>
    <row r="1430" spans="2:5" s="1" customFormat="1" ht="13.9" customHeight="1">
      <c r="B1430" s="57" t="s">
        <v>29</v>
      </c>
      <c r="C1430" s="57" t="s">
        <v>29</v>
      </c>
      <c r="D1430" s="57" t="s">
        <v>29</v>
      </c>
      <c r="E1430" s="61"/>
    </row>
    <row r="1431" spans="2:5" s="1" customFormat="1" ht="13.9" customHeight="1">
      <c r="B1431" s="57" t="s">
        <v>29</v>
      </c>
      <c r="C1431" s="57" t="s">
        <v>29</v>
      </c>
      <c r="D1431" s="57" t="s">
        <v>29</v>
      </c>
      <c r="E1431" s="61"/>
    </row>
    <row r="1432" spans="2:5" s="1" customFormat="1" ht="13.9" customHeight="1">
      <c r="B1432" s="57" t="s">
        <v>29</v>
      </c>
      <c r="C1432" s="57" t="s">
        <v>29</v>
      </c>
      <c r="D1432" s="57" t="s">
        <v>29</v>
      </c>
      <c r="E1432" s="61"/>
    </row>
    <row r="1433" spans="2:5" s="1" customFormat="1" ht="13.9" customHeight="1">
      <c r="B1433" s="57" t="s">
        <v>29</v>
      </c>
      <c r="C1433" s="57" t="s">
        <v>29</v>
      </c>
      <c r="D1433" s="57" t="s">
        <v>29</v>
      </c>
      <c r="E1433" s="61"/>
    </row>
    <row r="1434" spans="2:5" s="1" customFormat="1" ht="13.9" customHeight="1">
      <c r="B1434" s="57" t="s">
        <v>29</v>
      </c>
      <c r="C1434" s="57" t="s">
        <v>29</v>
      </c>
      <c r="D1434" s="57" t="s">
        <v>29</v>
      </c>
      <c r="E1434" s="61"/>
    </row>
    <row r="1435" spans="2:5" s="1" customFormat="1" ht="13.9" customHeight="1">
      <c r="B1435" s="57" t="s">
        <v>29</v>
      </c>
      <c r="C1435" s="57" t="s">
        <v>29</v>
      </c>
      <c r="D1435" s="57" t="s">
        <v>29</v>
      </c>
      <c r="E1435" s="61"/>
    </row>
    <row r="1436" spans="2:5" s="1" customFormat="1" ht="13.9" customHeight="1">
      <c r="B1436" s="57" t="s">
        <v>29</v>
      </c>
      <c r="C1436" s="57" t="s">
        <v>29</v>
      </c>
      <c r="D1436" s="57" t="s">
        <v>29</v>
      </c>
      <c r="E1436" s="61"/>
    </row>
    <row r="1437" spans="2:5" s="1" customFormat="1" ht="13.9" customHeight="1">
      <c r="B1437" s="57" t="s">
        <v>29</v>
      </c>
      <c r="C1437" s="57" t="s">
        <v>29</v>
      </c>
      <c r="D1437" s="57" t="s">
        <v>29</v>
      </c>
      <c r="E1437" s="61"/>
    </row>
    <row r="1438" spans="2:5" s="1" customFormat="1" ht="13.9" customHeight="1">
      <c r="B1438" s="57" t="s">
        <v>29</v>
      </c>
      <c r="C1438" s="57" t="s">
        <v>29</v>
      </c>
      <c r="D1438" s="57" t="s">
        <v>29</v>
      </c>
      <c r="E1438" s="61"/>
    </row>
    <row r="1439" spans="2:5" s="1" customFormat="1" ht="13.9" customHeight="1">
      <c r="B1439" s="57" t="s">
        <v>29</v>
      </c>
      <c r="C1439" s="57" t="s">
        <v>29</v>
      </c>
      <c r="D1439" s="57" t="s">
        <v>29</v>
      </c>
      <c r="E1439" s="61"/>
    </row>
    <row r="1440" spans="2:5" s="1" customFormat="1" ht="13.9" customHeight="1">
      <c r="B1440" s="57" t="s">
        <v>29</v>
      </c>
      <c r="C1440" s="57" t="s">
        <v>29</v>
      </c>
      <c r="D1440" s="57" t="s">
        <v>29</v>
      </c>
      <c r="E1440" s="61"/>
    </row>
    <row r="1441" spans="2:5" s="1" customFormat="1" ht="13.9" customHeight="1">
      <c r="B1441" s="57" t="s">
        <v>29</v>
      </c>
      <c r="C1441" s="57" t="s">
        <v>29</v>
      </c>
      <c r="D1441" s="57" t="s">
        <v>29</v>
      </c>
      <c r="E1441" s="61"/>
    </row>
    <row r="1442" spans="2:5" s="1" customFormat="1" ht="13.9" customHeight="1">
      <c r="B1442" s="57" t="s">
        <v>29</v>
      </c>
      <c r="C1442" s="57" t="s">
        <v>29</v>
      </c>
      <c r="D1442" s="57" t="s">
        <v>29</v>
      </c>
      <c r="E1442" s="61"/>
    </row>
    <row r="1443" spans="2:5" s="1" customFormat="1" ht="13.9" customHeight="1">
      <c r="B1443" s="57" t="s">
        <v>29</v>
      </c>
      <c r="C1443" s="57" t="s">
        <v>29</v>
      </c>
      <c r="D1443" s="57" t="s">
        <v>29</v>
      </c>
      <c r="E1443" s="61"/>
    </row>
    <row r="1444" spans="2:5" s="1" customFormat="1" ht="13.9" customHeight="1">
      <c r="B1444" s="57" t="s">
        <v>29</v>
      </c>
      <c r="C1444" s="57" t="s">
        <v>29</v>
      </c>
      <c r="D1444" s="57" t="s">
        <v>29</v>
      </c>
      <c r="E1444" s="61"/>
    </row>
    <row r="1445" spans="2:5" s="1" customFormat="1" ht="13.9" customHeight="1">
      <c r="B1445" s="57" t="s">
        <v>29</v>
      </c>
      <c r="C1445" s="57" t="s">
        <v>29</v>
      </c>
      <c r="D1445" s="57" t="s">
        <v>29</v>
      </c>
      <c r="E1445" s="61"/>
    </row>
    <row r="1446" spans="2:5" s="1" customFormat="1" ht="13.9" customHeight="1">
      <c r="B1446" s="57" t="s">
        <v>29</v>
      </c>
      <c r="C1446" s="57" t="s">
        <v>29</v>
      </c>
      <c r="D1446" s="57" t="s">
        <v>29</v>
      </c>
      <c r="E1446" s="61"/>
    </row>
    <row r="1447" spans="2:5" s="1" customFormat="1" ht="13.9" customHeight="1">
      <c r="B1447" s="57" t="s">
        <v>29</v>
      </c>
      <c r="C1447" s="57" t="s">
        <v>29</v>
      </c>
      <c r="D1447" s="57" t="s">
        <v>29</v>
      </c>
      <c r="E1447" s="61"/>
    </row>
    <row r="1448" spans="2:5" s="1" customFormat="1" ht="13.9" customHeight="1">
      <c r="B1448" s="57" t="s">
        <v>29</v>
      </c>
      <c r="C1448" s="57" t="s">
        <v>29</v>
      </c>
      <c r="D1448" s="57" t="s">
        <v>29</v>
      </c>
      <c r="E1448" s="61"/>
    </row>
    <row r="1449" spans="2:5" s="1" customFormat="1" ht="13.9" customHeight="1">
      <c r="B1449" s="57" t="s">
        <v>29</v>
      </c>
      <c r="C1449" s="57" t="s">
        <v>29</v>
      </c>
      <c r="D1449" s="57" t="s">
        <v>29</v>
      </c>
      <c r="E1449" s="61"/>
    </row>
    <row r="1450" spans="2:5" s="1" customFormat="1" ht="13.9" customHeight="1">
      <c r="B1450" s="57" t="s">
        <v>29</v>
      </c>
      <c r="C1450" s="57" t="s">
        <v>29</v>
      </c>
      <c r="D1450" s="57" t="s">
        <v>29</v>
      </c>
      <c r="E1450" s="61"/>
    </row>
    <row r="1451" spans="2:5" s="1" customFormat="1" ht="13.9" customHeight="1">
      <c r="B1451" s="57" t="s">
        <v>29</v>
      </c>
      <c r="C1451" s="57" t="s">
        <v>29</v>
      </c>
      <c r="D1451" s="57" t="s">
        <v>29</v>
      </c>
      <c r="E1451" s="61"/>
    </row>
    <row r="1452" spans="2:5" s="1" customFormat="1" ht="13.9" customHeight="1">
      <c r="B1452" s="57" t="s">
        <v>29</v>
      </c>
      <c r="C1452" s="57" t="s">
        <v>29</v>
      </c>
      <c r="D1452" s="57" t="s">
        <v>29</v>
      </c>
      <c r="E1452" s="61"/>
    </row>
    <row r="1453" spans="2:5" s="1" customFormat="1" ht="13.9" customHeight="1">
      <c r="B1453" s="57" t="s">
        <v>29</v>
      </c>
      <c r="C1453" s="57" t="s">
        <v>29</v>
      </c>
      <c r="D1453" s="57" t="s">
        <v>29</v>
      </c>
      <c r="E1453" s="61"/>
    </row>
    <row r="1454" spans="2:5" s="1" customFormat="1" ht="13.9" customHeight="1">
      <c r="B1454" s="57" t="s">
        <v>29</v>
      </c>
      <c r="C1454" s="57" t="s">
        <v>29</v>
      </c>
      <c r="D1454" s="57" t="s">
        <v>29</v>
      </c>
      <c r="E1454" s="61"/>
    </row>
    <row r="1455" spans="2:5" s="1" customFormat="1" ht="13.9" customHeight="1">
      <c r="B1455" s="57" t="s">
        <v>29</v>
      </c>
      <c r="C1455" s="57" t="s">
        <v>29</v>
      </c>
      <c r="D1455" s="57" t="s">
        <v>29</v>
      </c>
      <c r="E1455" s="61"/>
    </row>
    <row r="1456" spans="2:5" s="1" customFormat="1" ht="13.9" customHeight="1">
      <c r="B1456" s="57" t="s">
        <v>29</v>
      </c>
      <c r="C1456" s="57" t="s">
        <v>29</v>
      </c>
      <c r="D1456" s="57" t="s">
        <v>29</v>
      </c>
      <c r="E1456" s="61"/>
    </row>
    <row r="1457" spans="2:5" s="1" customFormat="1" ht="13.9" customHeight="1">
      <c r="B1457" s="57" t="s">
        <v>29</v>
      </c>
      <c r="C1457" s="57" t="s">
        <v>29</v>
      </c>
      <c r="D1457" s="57" t="s">
        <v>29</v>
      </c>
      <c r="E1457" s="61"/>
    </row>
    <row r="1458" spans="2:5" s="1" customFormat="1" ht="13.9" customHeight="1">
      <c r="B1458" s="57" t="s">
        <v>29</v>
      </c>
      <c r="C1458" s="57" t="s">
        <v>29</v>
      </c>
      <c r="D1458" s="57" t="s">
        <v>29</v>
      </c>
      <c r="E1458" s="61"/>
    </row>
    <row r="1459" spans="2:5" s="1" customFormat="1" ht="13.9" customHeight="1">
      <c r="B1459" s="57" t="s">
        <v>29</v>
      </c>
      <c r="C1459" s="57" t="s">
        <v>29</v>
      </c>
      <c r="D1459" s="57" t="s">
        <v>29</v>
      </c>
      <c r="E1459" s="61"/>
    </row>
    <row r="1460" spans="2:5" s="1" customFormat="1" ht="13.9" customHeight="1">
      <c r="B1460" s="57" t="s">
        <v>29</v>
      </c>
      <c r="C1460" s="57" t="s">
        <v>29</v>
      </c>
      <c r="D1460" s="57" t="s">
        <v>29</v>
      </c>
      <c r="E1460" s="61"/>
    </row>
    <row r="1461" spans="2:5" s="1" customFormat="1" ht="13.9" customHeight="1">
      <c r="B1461" s="57" t="s">
        <v>29</v>
      </c>
      <c r="C1461" s="57" t="s">
        <v>29</v>
      </c>
      <c r="D1461" s="57" t="s">
        <v>29</v>
      </c>
      <c r="E1461" s="61"/>
    </row>
    <row r="1462" spans="2:5" s="1" customFormat="1" ht="13.9" customHeight="1">
      <c r="B1462" s="57" t="s">
        <v>29</v>
      </c>
      <c r="C1462" s="57" t="s">
        <v>29</v>
      </c>
      <c r="D1462" s="57" t="s">
        <v>29</v>
      </c>
      <c r="E1462" s="61"/>
    </row>
    <row r="1463" spans="2:5" s="1" customFormat="1" ht="13.9" customHeight="1">
      <c r="B1463" s="57" t="s">
        <v>29</v>
      </c>
      <c r="C1463" s="57" t="s">
        <v>29</v>
      </c>
      <c r="D1463" s="57" t="s">
        <v>29</v>
      </c>
      <c r="E1463" s="61"/>
    </row>
    <row r="1464" spans="2:5" s="1" customFormat="1" ht="13.9" customHeight="1">
      <c r="B1464" s="57" t="s">
        <v>29</v>
      </c>
      <c r="C1464" s="57" t="s">
        <v>29</v>
      </c>
      <c r="D1464" s="57" t="s">
        <v>29</v>
      </c>
      <c r="E1464" s="61"/>
    </row>
    <row r="1465" spans="2:5" s="1" customFormat="1" ht="13.9" customHeight="1">
      <c r="B1465" s="57" t="s">
        <v>29</v>
      </c>
      <c r="C1465" s="57" t="s">
        <v>29</v>
      </c>
      <c r="D1465" s="57" t="s">
        <v>29</v>
      </c>
      <c r="E1465" s="61"/>
    </row>
    <row r="1466" spans="2:5" s="1" customFormat="1" ht="13.9" customHeight="1">
      <c r="B1466" s="57" t="s">
        <v>29</v>
      </c>
      <c r="C1466" s="57" t="s">
        <v>29</v>
      </c>
      <c r="D1466" s="57" t="s">
        <v>29</v>
      </c>
      <c r="E1466" s="61"/>
    </row>
    <row r="1467" spans="2:5" s="1" customFormat="1" ht="13.9" customHeight="1">
      <c r="B1467" s="57" t="s">
        <v>29</v>
      </c>
      <c r="C1467" s="57" t="s">
        <v>29</v>
      </c>
      <c r="D1467" s="57" t="s">
        <v>29</v>
      </c>
      <c r="E1467" s="61"/>
    </row>
    <row r="1468" spans="2:5" s="1" customFormat="1" ht="13.9" customHeight="1">
      <c r="B1468" s="57" t="s">
        <v>29</v>
      </c>
      <c r="C1468" s="57" t="s">
        <v>29</v>
      </c>
      <c r="D1468" s="57" t="s">
        <v>29</v>
      </c>
      <c r="E1468" s="61"/>
    </row>
    <row r="1469" spans="2:5" s="1" customFormat="1" ht="13.9" customHeight="1">
      <c r="B1469" s="57" t="s">
        <v>29</v>
      </c>
      <c r="C1469" s="57" t="s">
        <v>29</v>
      </c>
      <c r="D1469" s="57" t="s">
        <v>29</v>
      </c>
      <c r="E1469" s="61"/>
    </row>
    <row r="1470" spans="2:5" s="1" customFormat="1" ht="13.9" customHeight="1">
      <c r="B1470" s="57" t="s">
        <v>29</v>
      </c>
      <c r="C1470" s="57" t="s">
        <v>29</v>
      </c>
      <c r="D1470" s="57" t="s">
        <v>29</v>
      </c>
      <c r="E1470" s="61"/>
    </row>
    <row r="1471" spans="2:5" s="1" customFormat="1" ht="13.9" customHeight="1">
      <c r="B1471" s="57" t="s">
        <v>29</v>
      </c>
      <c r="C1471" s="57" t="s">
        <v>29</v>
      </c>
      <c r="D1471" s="57" t="s">
        <v>29</v>
      </c>
      <c r="E1471" s="61"/>
    </row>
    <row r="1472" spans="2:5" s="1" customFormat="1" ht="13.9" customHeight="1">
      <c r="B1472" s="57" t="s">
        <v>29</v>
      </c>
      <c r="C1472" s="57" t="s">
        <v>29</v>
      </c>
      <c r="D1472" s="57" t="s">
        <v>29</v>
      </c>
      <c r="E1472" s="61"/>
    </row>
    <row r="1473" spans="2:5" s="1" customFormat="1" ht="13.9" customHeight="1">
      <c r="B1473" s="57" t="s">
        <v>29</v>
      </c>
      <c r="C1473" s="57" t="s">
        <v>29</v>
      </c>
      <c r="D1473" s="57" t="s">
        <v>29</v>
      </c>
      <c r="E1473" s="61"/>
    </row>
    <row r="1474" spans="2:5" s="1" customFormat="1" ht="13.9" customHeight="1">
      <c r="B1474" s="57" t="s">
        <v>29</v>
      </c>
      <c r="C1474" s="57" t="s">
        <v>29</v>
      </c>
      <c r="D1474" s="57" t="s">
        <v>29</v>
      </c>
      <c r="E1474" s="61"/>
    </row>
    <row r="1475" spans="2:5" s="1" customFormat="1" ht="13.9" customHeight="1">
      <c r="B1475" s="57" t="s">
        <v>29</v>
      </c>
      <c r="C1475" s="57" t="s">
        <v>29</v>
      </c>
      <c r="D1475" s="57" t="s">
        <v>29</v>
      </c>
      <c r="E1475" s="61"/>
    </row>
    <row r="1476" spans="2:5" s="1" customFormat="1" ht="13.9" customHeight="1">
      <c r="B1476" s="57" t="s">
        <v>29</v>
      </c>
      <c r="C1476" s="57" t="s">
        <v>29</v>
      </c>
      <c r="D1476" s="57" t="s">
        <v>29</v>
      </c>
      <c r="E1476" s="61"/>
    </row>
    <row r="1477" spans="2:5" s="1" customFormat="1" ht="13.9" customHeight="1">
      <c r="B1477" s="57" t="s">
        <v>29</v>
      </c>
      <c r="C1477" s="57" t="s">
        <v>29</v>
      </c>
      <c r="D1477" s="57" t="s">
        <v>29</v>
      </c>
      <c r="E1477" s="61"/>
    </row>
    <row r="1478" spans="2:5" s="1" customFormat="1" ht="13.9" customHeight="1">
      <c r="B1478" s="57" t="s">
        <v>29</v>
      </c>
      <c r="C1478" s="57" t="s">
        <v>29</v>
      </c>
      <c r="D1478" s="57" t="s">
        <v>29</v>
      </c>
      <c r="E1478" s="61"/>
    </row>
    <row r="1479" spans="2:5" s="1" customFormat="1" ht="13.9" customHeight="1">
      <c r="B1479" s="57" t="s">
        <v>29</v>
      </c>
      <c r="C1479" s="57" t="s">
        <v>29</v>
      </c>
      <c r="D1479" s="57" t="s">
        <v>29</v>
      </c>
      <c r="E1479" s="61"/>
    </row>
    <row r="1480" spans="2:5" s="1" customFormat="1" ht="13.9" customHeight="1">
      <c r="B1480" s="57" t="s">
        <v>29</v>
      </c>
      <c r="C1480" s="57" t="s">
        <v>29</v>
      </c>
      <c r="D1480" s="57" t="s">
        <v>29</v>
      </c>
      <c r="E1480" s="61"/>
    </row>
    <row r="1481" spans="2:5" s="1" customFormat="1" ht="13.9" customHeight="1">
      <c r="B1481" s="57" t="s">
        <v>29</v>
      </c>
      <c r="C1481" s="57" t="s">
        <v>29</v>
      </c>
      <c r="D1481" s="57" t="s">
        <v>29</v>
      </c>
      <c r="E1481" s="61"/>
    </row>
    <row r="1482" spans="2:5" s="1" customFormat="1" ht="13.9" customHeight="1">
      <c r="B1482" s="57" t="s">
        <v>29</v>
      </c>
      <c r="C1482" s="57" t="s">
        <v>29</v>
      </c>
      <c r="D1482" s="57" t="s">
        <v>29</v>
      </c>
      <c r="E1482" s="61"/>
    </row>
    <row r="1483" spans="2:5" s="1" customFormat="1" ht="13.9" customHeight="1">
      <c r="B1483" s="57" t="s">
        <v>29</v>
      </c>
      <c r="C1483" s="57" t="s">
        <v>29</v>
      </c>
      <c r="D1483" s="57" t="s">
        <v>29</v>
      </c>
      <c r="E1483" s="61"/>
    </row>
    <row r="1484" spans="2:5" s="1" customFormat="1" ht="13.9" customHeight="1">
      <c r="B1484" s="57" t="s">
        <v>29</v>
      </c>
      <c r="C1484" s="57" t="s">
        <v>29</v>
      </c>
      <c r="D1484" s="57" t="s">
        <v>29</v>
      </c>
      <c r="E1484" s="61"/>
    </row>
    <row r="1485" spans="2:5" s="1" customFormat="1" ht="13.9" customHeight="1">
      <c r="B1485" s="57" t="s">
        <v>29</v>
      </c>
      <c r="C1485" s="57" t="s">
        <v>29</v>
      </c>
      <c r="D1485" s="57" t="s">
        <v>29</v>
      </c>
      <c r="E1485" s="61"/>
    </row>
    <row r="1486" spans="2:5" s="1" customFormat="1" ht="13.9" customHeight="1">
      <c r="B1486" s="57" t="s">
        <v>29</v>
      </c>
      <c r="C1486" s="57" t="s">
        <v>29</v>
      </c>
      <c r="D1486" s="57" t="s">
        <v>29</v>
      </c>
      <c r="E1486" s="61"/>
    </row>
    <row r="1487" spans="2:5" s="1" customFormat="1" ht="13.9" customHeight="1">
      <c r="B1487" s="57" t="s">
        <v>29</v>
      </c>
      <c r="C1487" s="57" t="s">
        <v>29</v>
      </c>
      <c r="D1487" s="57" t="s">
        <v>29</v>
      </c>
      <c r="E1487" s="61"/>
    </row>
    <row r="1488" spans="2:5" s="1" customFormat="1" ht="13.9" customHeight="1">
      <c r="B1488" s="57" t="s">
        <v>29</v>
      </c>
      <c r="C1488" s="57" t="s">
        <v>29</v>
      </c>
      <c r="D1488" s="57" t="s">
        <v>29</v>
      </c>
      <c r="E1488" s="61"/>
    </row>
    <row r="1489" spans="2:5" s="1" customFormat="1" ht="13.9" customHeight="1">
      <c r="B1489" s="57" t="s">
        <v>29</v>
      </c>
      <c r="C1489" s="57" t="s">
        <v>29</v>
      </c>
      <c r="D1489" s="57" t="s">
        <v>29</v>
      </c>
      <c r="E1489" s="61"/>
    </row>
    <row r="1490" spans="2:5" s="1" customFormat="1" ht="13.9" customHeight="1">
      <c r="B1490" s="57" t="s">
        <v>29</v>
      </c>
      <c r="C1490" s="57" t="s">
        <v>29</v>
      </c>
      <c r="D1490" s="57" t="s">
        <v>29</v>
      </c>
      <c r="E1490" s="61"/>
    </row>
    <row r="1491" spans="2:5" s="1" customFormat="1" ht="13.9" customHeight="1">
      <c r="B1491" s="57" t="s">
        <v>29</v>
      </c>
      <c r="C1491" s="57" t="s">
        <v>29</v>
      </c>
      <c r="D1491" s="57" t="s">
        <v>29</v>
      </c>
      <c r="E1491" s="61"/>
    </row>
    <row r="1492" spans="2:5" s="1" customFormat="1" ht="13.9" customHeight="1">
      <c r="B1492" s="57" t="s">
        <v>29</v>
      </c>
      <c r="C1492" s="57" t="s">
        <v>29</v>
      </c>
      <c r="D1492" s="57" t="s">
        <v>29</v>
      </c>
      <c r="E1492" s="61"/>
    </row>
    <row r="1493" spans="2:5" s="1" customFormat="1" ht="13.9" customHeight="1">
      <c r="E1493" s="61"/>
    </row>
    <row r="1494" spans="2:5" s="1" customFormat="1" ht="13.9" customHeight="1">
      <c r="E1494" s="61"/>
    </row>
    <row r="1495" spans="2:5" s="1" customFormat="1" ht="13.9" customHeight="1">
      <c r="E1495" s="61"/>
    </row>
    <row r="1496" spans="2:5" s="1" customFormat="1" ht="13.9" customHeight="1">
      <c r="E1496" s="61"/>
    </row>
    <row r="1497" spans="2:5" s="1" customFormat="1" ht="13.9" customHeight="1">
      <c r="E1497" s="61"/>
    </row>
    <row r="1498" spans="2:5" s="1" customFormat="1" ht="13.9" customHeight="1">
      <c r="E1498" s="61"/>
    </row>
    <row r="1499" spans="2:5" s="1" customFormat="1" ht="13.9" customHeight="1">
      <c r="E1499" s="61"/>
    </row>
    <row r="1500" spans="2:5" s="1" customFormat="1" ht="13.9" customHeight="1">
      <c r="E1500" s="61"/>
    </row>
    <row r="1501" spans="2:5" s="1" customFormat="1" ht="13.9" customHeight="1">
      <c r="E1501" s="61"/>
    </row>
    <row r="1502" spans="2:5" s="1" customFormat="1" ht="13.9" customHeight="1">
      <c r="E1502" s="61"/>
    </row>
    <row r="1503" spans="2:5" s="1" customFormat="1" ht="13.9" customHeight="1">
      <c r="E1503" s="61"/>
    </row>
    <row r="1504" spans="2:5" s="1" customFormat="1" ht="13.9" customHeight="1">
      <c r="E1504" s="61"/>
    </row>
    <row r="1505" spans="5:5" s="1" customFormat="1" ht="13.9" customHeight="1">
      <c r="E1505" s="61"/>
    </row>
    <row r="1506" spans="5:5" s="1" customFormat="1" ht="13.9" customHeight="1">
      <c r="E1506" s="61"/>
    </row>
    <row r="1507" spans="5:5" s="1" customFormat="1" ht="13.9" customHeight="1">
      <c r="E1507" s="61"/>
    </row>
    <row r="1508" spans="5:5" s="1" customFormat="1" ht="13.9" customHeight="1">
      <c r="E1508" s="61"/>
    </row>
    <row r="1509" spans="5:5" s="1" customFormat="1" ht="13.9" customHeight="1">
      <c r="E1509" s="61"/>
    </row>
    <row r="1510" spans="5:5" s="1" customFormat="1" ht="13.9" customHeight="1">
      <c r="E1510" s="61"/>
    </row>
    <row r="1511" spans="5:5" s="1" customFormat="1" ht="13.9" customHeight="1">
      <c r="E1511" s="61"/>
    </row>
    <row r="1512" spans="5:5" s="1" customFormat="1" ht="13.9" customHeight="1">
      <c r="E1512" s="61"/>
    </row>
    <row r="1513" spans="5:5" s="1" customFormat="1" ht="13.9" customHeight="1">
      <c r="E1513" s="61"/>
    </row>
    <row r="1514" spans="5:5" s="1" customFormat="1" ht="13.9" customHeight="1">
      <c r="E1514" s="61"/>
    </row>
    <row r="1515" spans="5:5" s="1" customFormat="1" ht="13.9" customHeight="1">
      <c r="E1515" s="61"/>
    </row>
    <row r="1516" spans="5:5" s="1" customFormat="1" ht="13.9" customHeight="1">
      <c r="E1516" s="61"/>
    </row>
    <row r="1517" spans="5:5" s="1" customFormat="1" ht="13.9" customHeight="1">
      <c r="E1517" s="61"/>
    </row>
    <row r="1518" spans="5:5" s="1" customFormat="1" ht="13.9" customHeight="1">
      <c r="E1518" s="61"/>
    </row>
    <row r="1519" spans="5:5" s="1" customFormat="1" ht="13.9" customHeight="1">
      <c r="E1519" s="61"/>
    </row>
    <row r="1520" spans="5:5" s="1" customFormat="1" ht="13.9" customHeight="1">
      <c r="E1520" s="61"/>
    </row>
    <row r="1521" spans="5:5" s="1" customFormat="1" ht="13.9" customHeight="1">
      <c r="E1521" s="61"/>
    </row>
    <row r="1522" spans="5:5" s="1" customFormat="1" ht="13.9" customHeight="1">
      <c r="E1522" s="61"/>
    </row>
    <row r="1523" spans="5:5" s="1" customFormat="1" ht="13.9" customHeight="1">
      <c r="E1523" s="61"/>
    </row>
    <row r="1524" spans="5:5" s="1" customFormat="1" ht="13.9" customHeight="1">
      <c r="E1524" s="61"/>
    </row>
    <row r="1525" spans="5:5" s="1" customFormat="1" ht="13.9" customHeight="1">
      <c r="E1525" s="61"/>
    </row>
    <row r="1526" spans="5:5" s="1" customFormat="1" ht="13.9" customHeight="1">
      <c r="E1526" s="61"/>
    </row>
    <row r="1527" spans="5:5" s="1" customFormat="1" ht="13.9" customHeight="1">
      <c r="E1527" s="61"/>
    </row>
    <row r="1528" spans="5:5" s="1" customFormat="1" ht="13.9" customHeight="1">
      <c r="E1528" s="61"/>
    </row>
    <row r="1529" spans="5:5" s="1" customFormat="1" ht="13.9" customHeight="1">
      <c r="E1529" s="61"/>
    </row>
    <row r="1530" spans="5:5" s="1" customFormat="1" ht="13.9" customHeight="1">
      <c r="E1530" s="61"/>
    </row>
    <row r="1531" spans="5:5" s="1" customFormat="1" ht="13.9" customHeight="1">
      <c r="E1531" s="61"/>
    </row>
    <row r="1532" spans="5:5" s="1" customFormat="1" ht="13.9" customHeight="1">
      <c r="E1532" s="61"/>
    </row>
    <row r="1533" spans="5:5" s="1" customFormat="1" ht="13.9" customHeight="1">
      <c r="E1533" s="61"/>
    </row>
    <row r="1534" spans="5:5" s="1" customFormat="1" ht="13.9" customHeight="1">
      <c r="E1534" s="61"/>
    </row>
    <row r="1535" spans="5:5" s="1" customFormat="1" ht="13.9" customHeight="1">
      <c r="E1535" s="61"/>
    </row>
    <row r="1536" spans="5:5" s="1" customFormat="1" ht="13.9" customHeight="1">
      <c r="E1536" s="61"/>
    </row>
    <row r="1537" spans="5:5" s="1" customFormat="1" ht="13.9" customHeight="1">
      <c r="E1537" s="61"/>
    </row>
    <row r="1538" spans="5:5" s="1" customFormat="1" ht="13.9" customHeight="1">
      <c r="E1538" s="61"/>
    </row>
    <row r="1539" spans="5:5" s="1" customFormat="1" ht="13.9" customHeight="1">
      <c r="E1539" s="61"/>
    </row>
    <row r="1540" spans="5:5" s="1" customFormat="1" ht="13.9" customHeight="1">
      <c r="E1540" s="61"/>
    </row>
    <row r="1541" spans="5:5" s="1" customFormat="1" ht="13.9" customHeight="1">
      <c r="E1541" s="61"/>
    </row>
    <row r="1542" spans="5:5" s="1" customFormat="1" ht="13.9" customHeight="1">
      <c r="E1542" s="61"/>
    </row>
    <row r="1543" spans="5:5" s="1" customFormat="1" ht="13.9" customHeight="1">
      <c r="E1543" s="61"/>
    </row>
    <row r="1544" spans="5:5" s="1" customFormat="1" ht="13.9" customHeight="1">
      <c r="E1544" s="61"/>
    </row>
    <row r="1545" spans="5:5" s="1" customFormat="1" ht="13.9" customHeight="1">
      <c r="E1545" s="61"/>
    </row>
    <row r="1546" spans="5:5" s="1" customFormat="1" ht="13.9" customHeight="1">
      <c r="E1546" s="61"/>
    </row>
    <row r="1547" spans="5:5" s="1" customFormat="1" ht="13.9" customHeight="1">
      <c r="E1547" s="61"/>
    </row>
    <row r="1548" spans="5:5" s="1" customFormat="1" ht="13.9" customHeight="1">
      <c r="E1548" s="61"/>
    </row>
    <row r="1549" spans="5:5" s="1" customFormat="1" ht="13.9" customHeight="1">
      <c r="E1549" s="61"/>
    </row>
    <row r="1550" spans="5:5" s="1" customFormat="1" ht="13.9" customHeight="1">
      <c r="E1550" s="61"/>
    </row>
    <row r="1551" spans="5:5" s="1" customFormat="1" ht="13.9" customHeight="1">
      <c r="E1551" s="61"/>
    </row>
    <row r="1552" spans="5:5" s="1" customFormat="1" ht="13.9" customHeight="1">
      <c r="E1552" s="61"/>
    </row>
    <row r="1553" spans="5:5" s="1" customFormat="1" ht="13.9" customHeight="1">
      <c r="E1553" s="61"/>
    </row>
    <row r="1554" spans="5:5" s="1" customFormat="1" ht="13.9" customHeight="1">
      <c r="E1554" s="61"/>
    </row>
    <row r="1555" spans="5:5" s="1" customFormat="1" ht="13.9" customHeight="1">
      <c r="E1555" s="61"/>
    </row>
    <row r="1556" spans="5:5" s="1" customFormat="1" ht="13.9" customHeight="1">
      <c r="E1556" s="61"/>
    </row>
    <row r="1557" spans="5:5" s="1" customFormat="1" ht="13.9" customHeight="1">
      <c r="E1557" s="61"/>
    </row>
    <row r="1558" spans="5:5" s="1" customFormat="1" ht="13.9" customHeight="1">
      <c r="E1558" s="61"/>
    </row>
    <row r="1559" spans="5:5" s="1" customFormat="1" ht="13.9" customHeight="1">
      <c r="E1559" s="61"/>
    </row>
    <row r="1560" spans="5:5" s="1" customFormat="1" ht="13.9" customHeight="1">
      <c r="E1560" s="61"/>
    </row>
    <row r="1561" spans="5:5" s="1" customFormat="1" ht="13.9" customHeight="1">
      <c r="E1561" s="61"/>
    </row>
    <row r="1562" spans="5:5" s="1" customFormat="1" ht="13.9" customHeight="1">
      <c r="E1562" s="61"/>
    </row>
    <row r="1563" spans="5:5" s="1" customFormat="1" ht="13.9" customHeight="1">
      <c r="E1563" s="61"/>
    </row>
    <row r="1564" spans="5:5" s="1" customFormat="1" ht="13.9" customHeight="1">
      <c r="E1564" s="61"/>
    </row>
    <row r="1565" spans="5:5" s="1" customFormat="1" ht="13.9" customHeight="1">
      <c r="E1565" s="61"/>
    </row>
    <row r="1566" spans="5:5" s="1" customFormat="1" ht="13.9" customHeight="1">
      <c r="E1566" s="61"/>
    </row>
    <row r="1567" spans="5:5" s="1" customFormat="1" ht="13.9" customHeight="1">
      <c r="E1567" s="61"/>
    </row>
    <row r="1568" spans="5:5" s="1" customFormat="1" ht="13.9" customHeight="1">
      <c r="E1568" s="61"/>
    </row>
    <row r="1569" spans="5:5" s="1" customFormat="1" ht="13.9" customHeight="1">
      <c r="E1569" s="61"/>
    </row>
    <row r="1570" spans="5:5" s="1" customFormat="1" ht="13.9" customHeight="1">
      <c r="E1570" s="61"/>
    </row>
    <row r="1571" spans="5:5" s="1" customFormat="1" ht="13.9" customHeight="1">
      <c r="E1571" s="61"/>
    </row>
    <row r="1572" spans="5:5" s="1" customFormat="1" ht="13.9" customHeight="1">
      <c r="E1572" s="61"/>
    </row>
    <row r="1573" spans="5:5" s="1" customFormat="1" ht="13.9" customHeight="1">
      <c r="E1573" s="61"/>
    </row>
    <row r="1574" spans="5:5" s="1" customFormat="1" ht="13.9" customHeight="1">
      <c r="E1574" s="61"/>
    </row>
    <row r="1575" spans="5:5" s="1" customFormat="1" ht="13.9" customHeight="1">
      <c r="E1575" s="61"/>
    </row>
    <row r="1576" spans="5:5" s="1" customFormat="1" ht="13.9" customHeight="1">
      <c r="E1576" s="61"/>
    </row>
    <row r="1577" spans="5:5" s="1" customFormat="1" ht="13.9" customHeight="1">
      <c r="E1577" s="61"/>
    </row>
    <row r="1578" spans="5:5" s="1" customFormat="1" ht="13.9" customHeight="1">
      <c r="E1578" s="61"/>
    </row>
    <row r="1579" spans="5:5" s="1" customFormat="1" ht="13.9" customHeight="1">
      <c r="E1579" s="61"/>
    </row>
    <row r="1580" spans="5:5" s="1" customFormat="1" ht="13.9" customHeight="1">
      <c r="E1580" s="61"/>
    </row>
    <row r="1581" spans="5:5" s="1" customFormat="1" ht="13.9" customHeight="1">
      <c r="E1581" s="61"/>
    </row>
    <row r="1582" spans="5:5" s="1" customFormat="1" ht="13.9" customHeight="1">
      <c r="E1582" s="61"/>
    </row>
    <row r="1583" spans="5:5" s="1" customFormat="1" ht="13.9" customHeight="1">
      <c r="E1583" s="61"/>
    </row>
    <row r="1584" spans="5:5" s="1" customFormat="1" ht="13.9" customHeight="1">
      <c r="E1584" s="61"/>
    </row>
    <row r="1585" spans="5:5" s="1" customFormat="1" ht="13.9" customHeight="1">
      <c r="E1585" s="61"/>
    </row>
    <row r="1586" spans="5:5" s="1" customFormat="1" ht="13.9" customHeight="1">
      <c r="E1586" s="61"/>
    </row>
    <row r="1587" spans="5:5" s="1" customFormat="1" ht="13.9" customHeight="1">
      <c r="E1587" s="61"/>
    </row>
    <row r="1588" spans="5:5" s="1" customFormat="1" ht="13.9" customHeight="1">
      <c r="E1588" s="61"/>
    </row>
    <row r="1589" spans="5:5" s="1" customFormat="1" ht="13.9" customHeight="1">
      <c r="E1589" s="61"/>
    </row>
    <row r="1590" spans="5:5" s="1" customFormat="1" ht="13.9" customHeight="1">
      <c r="E1590" s="61"/>
    </row>
    <row r="1591" spans="5:5" s="1" customFormat="1" ht="13.9" customHeight="1">
      <c r="E1591" s="61"/>
    </row>
    <row r="1592" spans="5:5" s="1" customFormat="1" ht="13.9" customHeight="1">
      <c r="E1592" s="61"/>
    </row>
    <row r="1593" spans="5:5" s="1" customFormat="1" ht="13.9" customHeight="1">
      <c r="E1593" s="61"/>
    </row>
    <row r="1594" spans="5:5" s="1" customFormat="1" ht="13.9" customHeight="1">
      <c r="E1594" s="61"/>
    </row>
    <row r="1595" spans="5:5" s="1" customFormat="1" ht="13.9" customHeight="1">
      <c r="E1595" s="61"/>
    </row>
    <row r="1596" spans="5:5" s="1" customFormat="1" ht="13.9" customHeight="1">
      <c r="E1596" s="61"/>
    </row>
    <row r="1597" spans="5:5" s="1" customFormat="1" ht="13.9" customHeight="1">
      <c r="E1597" s="61"/>
    </row>
    <row r="1598" spans="5:5" s="1" customFormat="1" ht="13.9" customHeight="1">
      <c r="E1598" s="61"/>
    </row>
    <row r="1599" spans="5:5" s="1" customFormat="1" ht="13.9" customHeight="1">
      <c r="E1599" s="61"/>
    </row>
    <row r="1600" spans="5:5" s="1" customFormat="1" ht="13.9" customHeight="1">
      <c r="E1600" s="61"/>
    </row>
    <row r="1601" spans="5:5" s="1" customFormat="1" ht="13.9" customHeight="1">
      <c r="E1601" s="61"/>
    </row>
    <row r="1602" spans="5:5" s="1" customFormat="1" ht="13.9" customHeight="1">
      <c r="E1602" s="61"/>
    </row>
    <row r="1603" spans="5:5" s="1" customFormat="1" ht="13.9" customHeight="1">
      <c r="E1603" s="61"/>
    </row>
    <row r="1604" spans="5:5" s="1" customFormat="1" ht="13.9" customHeight="1">
      <c r="E1604" s="61"/>
    </row>
    <row r="1605" spans="5:5" s="1" customFormat="1" ht="13.9" customHeight="1">
      <c r="E1605" s="61"/>
    </row>
    <row r="1606" spans="5:5" s="1" customFormat="1" ht="13.9" customHeight="1">
      <c r="E1606" s="61"/>
    </row>
    <row r="1607" spans="5:5" s="1" customFormat="1" ht="13.9" customHeight="1">
      <c r="E1607" s="61"/>
    </row>
    <row r="1608" spans="5:5" s="1" customFormat="1" ht="13.9" customHeight="1">
      <c r="E1608" s="61"/>
    </row>
    <row r="1609" spans="5:5" s="1" customFormat="1" ht="13.9" customHeight="1">
      <c r="E1609" s="61"/>
    </row>
    <row r="1610" spans="5:5" s="1" customFormat="1" ht="13.9" customHeight="1">
      <c r="E1610" s="61"/>
    </row>
    <row r="1611" spans="5:5" s="1" customFormat="1" ht="13.9" customHeight="1">
      <c r="E1611" s="61"/>
    </row>
    <row r="1612" spans="5:5" s="1" customFormat="1" ht="13.9" customHeight="1">
      <c r="E1612" s="61"/>
    </row>
    <row r="1613" spans="5:5" s="1" customFormat="1" ht="13.9" customHeight="1">
      <c r="E1613" s="61"/>
    </row>
    <row r="1614" spans="5:5" s="1" customFormat="1" ht="13.9" customHeight="1">
      <c r="E1614" s="61"/>
    </row>
    <row r="1615" spans="5:5" s="1" customFormat="1" ht="13.9" customHeight="1">
      <c r="E1615" s="61"/>
    </row>
    <row r="1616" spans="5:5" s="1" customFormat="1" ht="13.9" customHeight="1">
      <c r="E1616" s="61"/>
    </row>
    <row r="1617" spans="5:5" s="1" customFormat="1" ht="13.9" customHeight="1">
      <c r="E1617" s="61"/>
    </row>
    <row r="1618" spans="5:5" s="1" customFormat="1" ht="13.9" customHeight="1">
      <c r="E1618" s="61"/>
    </row>
    <row r="1619" spans="5:5" s="1" customFormat="1" ht="13.9" customHeight="1">
      <c r="E1619" s="61"/>
    </row>
    <row r="1620" spans="5:5" s="1" customFormat="1" ht="13.9" customHeight="1">
      <c r="E1620" s="61"/>
    </row>
    <row r="1621" spans="5:5" s="1" customFormat="1" ht="13.9" customHeight="1">
      <c r="E1621" s="61"/>
    </row>
    <row r="1622" spans="5:5" s="1" customFormat="1" ht="13.9" customHeight="1">
      <c r="E1622" s="61"/>
    </row>
    <row r="1623" spans="5:5" s="1" customFormat="1" ht="13.9" customHeight="1">
      <c r="E1623" s="61"/>
    </row>
    <row r="1624" spans="5:5" s="1" customFormat="1" ht="13.9" customHeight="1">
      <c r="E1624" s="61"/>
    </row>
    <row r="1625" spans="5:5" s="1" customFormat="1" ht="13.9" customHeight="1">
      <c r="E1625" s="61"/>
    </row>
    <row r="1626" spans="5:5" s="1" customFormat="1" ht="13.9" customHeight="1">
      <c r="E1626" s="61"/>
    </row>
    <row r="1627" spans="5:5" s="1" customFormat="1" ht="13.9" customHeight="1">
      <c r="E1627" s="61"/>
    </row>
    <row r="1628" spans="5:5" s="1" customFormat="1" ht="13.9" customHeight="1">
      <c r="E1628" s="61"/>
    </row>
    <row r="1629" spans="5:5" s="1" customFormat="1" ht="13.9" customHeight="1">
      <c r="E1629" s="61"/>
    </row>
    <row r="1630" spans="5:5" s="1" customFormat="1" ht="13.9" customHeight="1">
      <c r="E1630" s="61"/>
    </row>
    <row r="1631" spans="5:5" s="1" customFormat="1" ht="13.9" customHeight="1">
      <c r="E1631" s="61"/>
    </row>
    <row r="1632" spans="5:5" s="1" customFormat="1" ht="13.9" customHeight="1">
      <c r="E1632" s="61"/>
    </row>
    <row r="1633" spans="5:5" s="1" customFormat="1" ht="13.9" customHeight="1">
      <c r="E1633" s="61"/>
    </row>
    <row r="1634" spans="5:5" s="1" customFormat="1" ht="13.9" customHeight="1">
      <c r="E1634" s="61"/>
    </row>
    <row r="1635" spans="5:5" s="1" customFormat="1" ht="13.9" customHeight="1">
      <c r="E1635" s="61"/>
    </row>
    <row r="1636" spans="5:5" s="1" customFormat="1" ht="13.9" customHeight="1">
      <c r="E1636" s="61"/>
    </row>
    <row r="1637" spans="5:5" s="1" customFormat="1" ht="13.9" customHeight="1">
      <c r="E1637" s="61"/>
    </row>
    <row r="1638" spans="5:5" s="1" customFormat="1" ht="13.9" customHeight="1">
      <c r="E1638" s="61"/>
    </row>
    <row r="1639" spans="5:5" s="1" customFormat="1" ht="13.9" customHeight="1">
      <c r="E1639" s="61"/>
    </row>
    <row r="1640" spans="5:5" s="1" customFormat="1" ht="13.9" customHeight="1">
      <c r="E1640" s="61"/>
    </row>
    <row r="1641" spans="5:5" s="1" customFormat="1" ht="13.9" customHeight="1">
      <c r="E1641" s="61"/>
    </row>
    <row r="1642" spans="5:5" s="1" customFormat="1" ht="13.9" customHeight="1">
      <c r="E1642" s="61"/>
    </row>
    <row r="1643" spans="5:5" s="1" customFormat="1" ht="13.9" customHeight="1">
      <c r="E1643" s="61"/>
    </row>
    <row r="1644" spans="5:5" s="1" customFormat="1" ht="13.9" customHeight="1">
      <c r="E1644" s="61"/>
    </row>
    <row r="1645" spans="5:5" s="1" customFormat="1" ht="13.9" customHeight="1">
      <c r="E1645" s="61"/>
    </row>
    <row r="1646" spans="5:5" s="1" customFormat="1" ht="13.9" customHeight="1">
      <c r="E1646" s="61"/>
    </row>
    <row r="1647" spans="5:5" s="1" customFormat="1" ht="13.9" customHeight="1">
      <c r="E1647" s="61"/>
    </row>
    <row r="1648" spans="5:5" s="1" customFormat="1" ht="13.9" customHeight="1">
      <c r="E1648" s="61"/>
    </row>
    <row r="1649" spans="5:5" s="1" customFormat="1" ht="13.9" customHeight="1">
      <c r="E1649" s="61"/>
    </row>
    <row r="1650" spans="5:5" s="1" customFormat="1" ht="13.9" customHeight="1">
      <c r="E1650" s="61"/>
    </row>
    <row r="1651" spans="5:5" s="1" customFormat="1" ht="13.9" customHeight="1">
      <c r="E1651" s="61"/>
    </row>
    <row r="1652" spans="5:5" s="1" customFormat="1" ht="13.9" customHeight="1">
      <c r="E1652" s="61"/>
    </row>
    <row r="1653" spans="5:5" s="1" customFormat="1" ht="13.9" customHeight="1">
      <c r="E1653" s="61"/>
    </row>
    <row r="1654" spans="5:5" s="1" customFormat="1" ht="13.9" customHeight="1">
      <c r="E1654" s="61"/>
    </row>
    <row r="1655" spans="5:5" s="1" customFormat="1" ht="13.9" customHeight="1">
      <c r="E1655" s="61"/>
    </row>
    <row r="1656" spans="5:5" s="1" customFormat="1" ht="13.9" customHeight="1">
      <c r="E1656" s="61"/>
    </row>
    <row r="1657" spans="5:5" s="1" customFormat="1" ht="13.9" customHeight="1">
      <c r="E1657" s="61"/>
    </row>
    <row r="1658" spans="5:5" s="1" customFormat="1" ht="13.9" customHeight="1">
      <c r="E1658" s="61"/>
    </row>
    <row r="1659" spans="5:5" s="1" customFormat="1" ht="13.9" customHeight="1">
      <c r="E1659" s="61"/>
    </row>
    <row r="1660" spans="5:5" s="1" customFormat="1" ht="13.9" customHeight="1">
      <c r="E1660" s="61"/>
    </row>
    <row r="1661" spans="5:5" s="1" customFormat="1" ht="13.9" customHeight="1">
      <c r="E1661" s="61"/>
    </row>
    <row r="1662" spans="5:5" s="1" customFormat="1" ht="13.9" customHeight="1">
      <c r="E1662" s="61"/>
    </row>
    <row r="1663" spans="5:5" s="1" customFormat="1" ht="13.9" customHeight="1">
      <c r="E1663" s="61"/>
    </row>
    <row r="1664" spans="5:5" s="1" customFormat="1" ht="13.9" customHeight="1">
      <c r="E1664" s="61"/>
    </row>
    <row r="1665" spans="5:5" s="1" customFormat="1" ht="13.9" customHeight="1">
      <c r="E1665" s="61"/>
    </row>
    <row r="1666" spans="5:5" s="1" customFormat="1" ht="13.9" customHeight="1">
      <c r="E1666" s="61"/>
    </row>
    <row r="1667" spans="5:5" s="1" customFormat="1" ht="13.9" customHeight="1">
      <c r="E1667" s="61"/>
    </row>
    <row r="1668" spans="5:5" s="1" customFormat="1" ht="13.9" customHeight="1">
      <c r="E1668" s="61"/>
    </row>
    <row r="1669" spans="5:5" s="1" customFormat="1" ht="13.9" customHeight="1">
      <c r="E1669" s="61"/>
    </row>
    <row r="1670" spans="5:5" s="1" customFormat="1" ht="13.9" customHeight="1">
      <c r="E1670" s="61"/>
    </row>
    <row r="1671" spans="5:5" s="1" customFormat="1" ht="13.9" customHeight="1">
      <c r="E1671" s="61"/>
    </row>
    <row r="1672" spans="5:5" s="1" customFormat="1" ht="13.9" customHeight="1">
      <c r="E1672" s="61"/>
    </row>
    <row r="1673" spans="5:5" s="1" customFormat="1" ht="13.9" customHeight="1">
      <c r="E1673" s="61"/>
    </row>
    <row r="1674" spans="5:5" s="1" customFormat="1" ht="13.9" customHeight="1">
      <c r="E1674" s="61"/>
    </row>
    <row r="1675" spans="5:5" s="1" customFormat="1" ht="13.9" customHeight="1">
      <c r="E1675" s="61"/>
    </row>
    <row r="1676" spans="5:5" s="1" customFormat="1" ht="13.9" customHeight="1">
      <c r="E1676" s="61"/>
    </row>
    <row r="1677" spans="5:5" s="1" customFormat="1" ht="13.9" customHeight="1">
      <c r="E1677" s="61"/>
    </row>
    <row r="1678" spans="5:5" s="1" customFormat="1" ht="13.9" customHeight="1">
      <c r="E1678" s="61"/>
    </row>
    <row r="1679" spans="5:5" s="1" customFormat="1" ht="13.9" customHeight="1">
      <c r="E1679" s="61"/>
    </row>
    <row r="1680" spans="5:5" s="1" customFormat="1" ht="13.9" customHeight="1">
      <c r="E1680" s="61"/>
    </row>
    <row r="1681" spans="5:5" s="1" customFormat="1" ht="13.9" customHeight="1">
      <c r="E1681" s="61"/>
    </row>
    <row r="1682" spans="5:5" s="1" customFormat="1" ht="13.9" customHeight="1">
      <c r="E1682" s="61"/>
    </row>
    <row r="1683" spans="5:5" s="1" customFormat="1" ht="13.9" customHeight="1">
      <c r="E1683" s="61"/>
    </row>
    <row r="1684" spans="5:5" s="1" customFormat="1" ht="13.9" customHeight="1">
      <c r="E1684" s="61"/>
    </row>
    <row r="1685" spans="5:5" s="1" customFormat="1" ht="13.9" customHeight="1">
      <c r="E1685" s="61"/>
    </row>
    <row r="1686" spans="5:5" s="1" customFormat="1" ht="13.9" customHeight="1">
      <c r="E1686" s="61"/>
    </row>
    <row r="1687" spans="5:5" s="1" customFormat="1" ht="13.9" customHeight="1">
      <c r="E1687" s="61"/>
    </row>
    <row r="1688" spans="5:5" s="1" customFormat="1" ht="13.9" customHeight="1">
      <c r="E1688" s="61"/>
    </row>
    <row r="1689" spans="5:5" s="1" customFormat="1" ht="13.9" customHeight="1">
      <c r="E1689" s="61"/>
    </row>
    <row r="1690" spans="5:5" s="1" customFormat="1" ht="13.9" customHeight="1">
      <c r="E1690" s="61"/>
    </row>
    <row r="1691" spans="5:5" s="1" customFormat="1" ht="13.9" customHeight="1">
      <c r="E1691" s="61"/>
    </row>
    <row r="1692" spans="5:5" s="1" customFormat="1" ht="13.9" customHeight="1">
      <c r="E1692" s="61"/>
    </row>
    <row r="1693" spans="5:5" s="1" customFormat="1" ht="13.9" customHeight="1">
      <c r="E1693" s="61"/>
    </row>
    <row r="1694" spans="5:5" s="1" customFormat="1" ht="13.9" customHeight="1">
      <c r="E1694" s="61"/>
    </row>
    <row r="1695" spans="5:5" s="1" customFormat="1" ht="13.9" customHeight="1">
      <c r="E1695" s="61"/>
    </row>
    <row r="1696" spans="5:5" s="1" customFormat="1" ht="13.9" customHeight="1">
      <c r="E1696" s="61"/>
    </row>
    <row r="1697" spans="5:5" s="1" customFormat="1" ht="13.9" customHeight="1">
      <c r="E1697" s="61"/>
    </row>
    <row r="1698" spans="5:5" s="1" customFormat="1" ht="13.9" customHeight="1">
      <c r="E1698" s="61"/>
    </row>
    <row r="1699" spans="5:5" s="1" customFormat="1" ht="13.9" customHeight="1">
      <c r="E1699" s="61"/>
    </row>
    <row r="1700" spans="5:5" s="1" customFormat="1" ht="13.9" customHeight="1">
      <c r="E1700" s="61"/>
    </row>
    <row r="1701" spans="5:5" s="1" customFormat="1" ht="13.9" customHeight="1">
      <c r="E1701" s="61"/>
    </row>
    <row r="1702" spans="5:5" s="1" customFormat="1" ht="13.9" customHeight="1">
      <c r="E1702" s="61"/>
    </row>
    <row r="1703" spans="5:5" s="1" customFormat="1" ht="13.9" customHeight="1">
      <c r="E1703" s="61"/>
    </row>
    <row r="1704" spans="5:5" s="1" customFormat="1" ht="13.9" customHeight="1">
      <c r="E1704" s="61"/>
    </row>
    <row r="1705" spans="5:5" s="1" customFormat="1" ht="13.9" customHeight="1">
      <c r="E1705" s="61"/>
    </row>
    <row r="1706" spans="5:5" s="1" customFormat="1" ht="13.9" customHeight="1">
      <c r="E1706" s="61"/>
    </row>
    <row r="1707" spans="5:5" s="1" customFormat="1" ht="13.9" customHeight="1">
      <c r="E1707" s="61"/>
    </row>
    <row r="1708" spans="5:5" s="1" customFormat="1" ht="13.9" customHeight="1">
      <c r="E1708" s="61"/>
    </row>
    <row r="1709" spans="5:5" s="1" customFormat="1" ht="13.9" customHeight="1">
      <c r="E1709" s="61"/>
    </row>
    <row r="1710" spans="5:5" s="1" customFormat="1" ht="13.9" customHeight="1">
      <c r="E1710" s="61"/>
    </row>
    <row r="1711" spans="5:5" s="1" customFormat="1" ht="13.9" customHeight="1">
      <c r="E1711" s="61"/>
    </row>
    <row r="1712" spans="5:5" s="1" customFormat="1" ht="13.9" customHeight="1">
      <c r="E1712" s="61"/>
    </row>
    <row r="1713" spans="5:5" s="1" customFormat="1" ht="13.9" customHeight="1">
      <c r="E1713" s="61"/>
    </row>
    <row r="1714" spans="5:5" s="1" customFormat="1" ht="13.9" customHeight="1">
      <c r="E1714" s="61"/>
    </row>
    <row r="1715" spans="5:5" s="1" customFormat="1" ht="13.9" customHeight="1">
      <c r="E1715" s="61"/>
    </row>
    <row r="1716" spans="5:5" s="1" customFormat="1" ht="13.9" customHeight="1">
      <c r="E1716" s="61"/>
    </row>
    <row r="1717" spans="5:5" s="1" customFormat="1" ht="13.9" customHeight="1">
      <c r="E1717" s="61"/>
    </row>
    <row r="1718" spans="5:5" s="1" customFormat="1" ht="13.9" customHeight="1">
      <c r="E1718" s="61"/>
    </row>
    <row r="1719" spans="5:5" s="1" customFormat="1" ht="13.9" customHeight="1">
      <c r="E1719" s="61"/>
    </row>
    <row r="1720" spans="5:5" s="1" customFormat="1" ht="13.9" customHeight="1">
      <c r="E1720" s="61"/>
    </row>
    <row r="1721" spans="5:5" s="1" customFormat="1" ht="13.9" customHeight="1">
      <c r="E1721" s="61"/>
    </row>
    <row r="1722" spans="5:5" s="1" customFormat="1" ht="13.9" customHeight="1">
      <c r="E1722" s="61"/>
    </row>
    <row r="1723" spans="5:5" s="1" customFormat="1" ht="13.9" customHeight="1">
      <c r="E1723" s="61"/>
    </row>
    <row r="1724" spans="5:5" s="1" customFormat="1" ht="13.9" customHeight="1">
      <c r="E1724" s="61"/>
    </row>
    <row r="1725" spans="5:5" s="1" customFormat="1" ht="13.9" customHeight="1">
      <c r="E1725" s="61"/>
    </row>
    <row r="1726" spans="5:5" s="1" customFormat="1" ht="13.9" customHeight="1">
      <c r="E1726" s="61"/>
    </row>
    <row r="1727" spans="5:5" s="1" customFormat="1" ht="13.9" customHeight="1">
      <c r="E1727" s="61"/>
    </row>
    <row r="1728" spans="5:5" s="1" customFormat="1" ht="13.9" customHeight="1">
      <c r="E1728" s="61"/>
    </row>
    <row r="1729" spans="5:5" s="1" customFormat="1" ht="13.9" customHeight="1">
      <c r="E1729" s="61"/>
    </row>
    <row r="1730" spans="5:5" s="1" customFormat="1" ht="13.9" customHeight="1">
      <c r="E1730" s="61"/>
    </row>
    <row r="1731" spans="5:5" s="1" customFormat="1" ht="13.9" customHeight="1">
      <c r="E1731" s="61"/>
    </row>
    <row r="1732" spans="5:5" s="1" customFormat="1" ht="13.9" customHeight="1">
      <c r="E1732" s="61"/>
    </row>
    <row r="1733" spans="5:5" s="1" customFormat="1" ht="13.9" customHeight="1">
      <c r="E1733" s="61"/>
    </row>
    <row r="1734" spans="5:5" s="1" customFormat="1" ht="13.9" customHeight="1">
      <c r="E1734" s="61"/>
    </row>
    <row r="1735" spans="5:5" s="1" customFormat="1" ht="13.9" customHeight="1">
      <c r="E1735" s="61"/>
    </row>
    <row r="1736" spans="5:5" s="1" customFormat="1" ht="13.9" customHeight="1">
      <c r="E1736" s="61"/>
    </row>
    <row r="1737" spans="5:5" s="1" customFormat="1" ht="13.9" customHeight="1">
      <c r="E1737" s="61"/>
    </row>
    <row r="1738" spans="5:5" s="1" customFormat="1" ht="13.9" customHeight="1">
      <c r="E1738" s="61"/>
    </row>
    <row r="1739" spans="5:5" s="1" customFormat="1" ht="13.9" customHeight="1">
      <c r="E1739" s="61"/>
    </row>
    <row r="1740" spans="5:5" s="1" customFormat="1" ht="13.9" customHeight="1">
      <c r="E1740" s="61"/>
    </row>
    <row r="1741" spans="5:5" s="1" customFormat="1" ht="13.9" customHeight="1">
      <c r="E1741" s="61"/>
    </row>
    <row r="1742" spans="5:5" s="1" customFormat="1" ht="13.9" customHeight="1">
      <c r="E1742" s="61"/>
    </row>
    <row r="1743" spans="5:5" s="1" customFormat="1" ht="13.9" customHeight="1">
      <c r="E1743" s="61"/>
    </row>
    <row r="1744" spans="5:5" s="1" customFormat="1" ht="13.9" customHeight="1">
      <c r="E1744" s="61"/>
    </row>
    <row r="1745" spans="5:5" s="1" customFormat="1" ht="13.9" customHeight="1">
      <c r="E1745" s="61"/>
    </row>
    <row r="1746" spans="5:5" s="1" customFormat="1" ht="13.9" customHeight="1">
      <c r="E1746" s="61"/>
    </row>
    <row r="1747" spans="5:5" s="1" customFormat="1" ht="13.9" customHeight="1">
      <c r="E1747" s="61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S12 H181:S181 H168:S168 H155:S155 H142:S142 H129:S129 H116:S116 H103:S103 H90:S90 H77:S77 H64:S64 H51:S51 H38:S38 H25:S25" xr:uid="{00000000-0002-0000-04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tabSelected="1"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N24" sqref="N24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91" t="s">
        <v>794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AZ1" s="13" t="s">
        <v>795</v>
      </c>
    </row>
    <row r="2" spans="1:143" s="4" customFormat="1" ht="15" customHeight="1">
      <c r="AZ2" s="13" t="s">
        <v>796</v>
      </c>
    </row>
    <row r="3" spans="1:143" s="4" customFormat="1" ht="15" customHeight="1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797</v>
      </c>
    </row>
    <row r="4" spans="1:143" s="4" customFormat="1" ht="15" customHeight="1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89" t="s">
        <v>9</v>
      </c>
    </row>
    <row r="5" spans="1:143" s="4" customFormat="1" ht="15" customHeight="1">
      <c r="C5" s="9"/>
      <c r="F5" s="9"/>
      <c r="G5" s="9"/>
      <c r="I5" s="10"/>
      <c r="J5" s="10"/>
      <c r="K5" s="12"/>
      <c r="L5" s="12"/>
    </row>
    <row r="6" spans="1:143" s="4" customFormat="1" ht="15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>
      <c r="B8" s="8" t="s">
        <v>18</v>
      </c>
      <c r="C8" s="16"/>
      <c r="D8" s="63"/>
      <c r="E8" s="14" t="s">
        <v>798</v>
      </c>
    </row>
    <row r="9" spans="1:143" s="4" customFormat="1" ht="15" customHeight="1">
      <c r="B9" s="8"/>
      <c r="C9" s="16"/>
      <c r="D9" s="16"/>
      <c r="E9" s="8"/>
      <c r="F9" s="15"/>
      <c r="G9" s="15"/>
      <c r="H9" s="64"/>
      <c r="I9" s="15"/>
      <c r="J9" s="15"/>
      <c r="K9" s="15"/>
      <c r="M9" s="10"/>
      <c r="N9" s="10"/>
      <c r="O9" s="65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6" customFormat="1" ht="15" customHeight="1">
      <c r="A10" s="67"/>
      <c r="B10" s="62"/>
      <c r="C10" s="62"/>
      <c r="D10" s="19" t="s">
        <v>740</v>
      </c>
      <c r="E10" s="19" t="s">
        <v>740</v>
      </c>
      <c r="F10" s="19" t="s">
        <v>740</v>
      </c>
      <c r="G10" s="19" t="s">
        <v>740</v>
      </c>
      <c r="H10" s="19" t="s">
        <v>740</v>
      </c>
      <c r="I10" s="19" t="s">
        <v>740</v>
      </c>
      <c r="J10" s="19" t="s">
        <v>799</v>
      </c>
      <c r="K10" s="19" t="s">
        <v>799</v>
      </c>
      <c r="L10" s="19" t="s">
        <v>799</v>
      </c>
      <c r="M10" s="19" t="s">
        <v>799</v>
      </c>
      <c r="N10" s="19" t="s">
        <v>799</v>
      </c>
      <c r="O10" s="19" t="s">
        <v>799</v>
      </c>
      <c r="P10" s="19" t="s">
        <v>799</v>
      </c>
      <c r="Q10" s="19" t="s">
        <v>799</v>
      </c>
      <c r="R10" s="19" t="s">
        <v>799</v>
      </c>
      <c r="S10" s="19" t="s">
        <v>799</v>
      </c>
      <c r="T10" s="19" t="s">
        <v>799</v>
      </c>
      <c r="U10" s="19" t="s">
        <v>799</v>
      </c>
      <c r="V10" s="19" t="s">
        <v>799</v>
      </c>
      <c r="W10" s="19" t="s">
        <v>800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6" customFormat="1" ht="13.9" customHeight="1">
      <c r="A11" s="19" t="s">
        <v>801</v>
      </c>
      <c r="B11" s="19" t="s">
        <v>740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743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743</v>
      </c>
      <c r="W11" s="19" t="s">
        <v>743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RANK(W12,$W$12:$W$33)</f>
        <v>1</v>
      </c>
      <c r="B12" s="1" t="s">
        <v>764</v>
      </c>
      <c r="C12" s="13"/>
      <c r="D12" s="50">
        <f>Individual_Scores_Men_Var!G270</f>
        <v>1079</v>
      </c>
      <c r="E12" s="50">
        <f>Individual_Scores_Men_Var!H270</f>
        <v>1006</v>
      </c>
      <c r="F12" s="50">
        <f>Individual_Scores_Men_Var!I270</f>
        <v>1038</v>
      </c>
      <c r="G12" s="50">
        <f>Individual_Scores_Men_Var!J270</f>
        <v>1052</v>
      </c>
      <c r="H12" s="50">
        <f>Individual_Scores_Men_Var!K270</f>
        <v>1120</v>
      </c>
      <c r="I12" s="30">
        <f>SUM(D12:H12)</f>
        <v>5295</v>
      </c>
      <c r="J12" s="50">
        <f>Baker_Scores_Men_Var!H259</f>
        <v>222</v>
      </c>
      <c r="K12" s="50">
        <f>Baker_Scores_Men_Var!I259</f>
        <v>249</v>
      </c>
      <c r="L12" s="50">
        <f>Baker_Scores_Men_Var!J259</f>
        <v>193</v>
      </c>
      <c r="M12" s="50">
        <f>Baker_Scores_Men_Var!K259</f>
        <v>249</v>
      </c>
      <c r="N12" s="50">
        <f>Baker_Scores_Men_Var!L259</f>
        <v>171</v>
      </c>
      <c r="O12" s="50">
        <f>Baker_Scores_Men_Var!M259</f>
        <v>259</v>
      </c>
      <c r="P12" s="50">
        <f>Baker_Scores_Men_Var!N259</f>
        <v>245</v>
      </c>
      <c r="Q12" s="50">
        <f>Baker_Scores_Men_Var!O259</f>
        <v>203</v>
      </c>
      <c r="R12" s="50">
        <f>Baker_Scores_Men_Var!P259</f>
        <v>192</v>
      </c>
      <c r="S12" s="50">
        <f>Baker_Scores_Men_Var!Q259</f>
        <v>217</v>
      </c>
      <c r="T12" s="50">
        <f>Baker_Scores_Men_Var!R259</f>
        <v>204</v>
      </c>
      <c r="U12" s="50">
        <f>Baker_Scores_Men_Var!S259</f>
        <v>180</v>
      </c>
      <c r="V12" s="30">
        <f>SUM(J12:U12)</f>
        <v>2584</v>
      </c>
      <c r="W12" s="30">
        <f>I12+V12</f>
        <v>7879</v>
      </c>
    </row>
    <row r="13" spans="1:143" s="1" customFormat="1" ht="13.9" customHeight="1">
      <c r="A13" s="13">
        <f t="array" ref="A13">RANK(W13,$W$12:$W$33)</f>
        <v>2</v>
      </c>
      <c r="B13" s="1" t="s">
        <v>760</v>
      </c>
      <c r="C13" s="13"/>
      <c r="D13" s="50">
        <f>Individual_Scores_Men_Var!G218</f>
        <v>1068</v>
      </c>
      <c r="E13" s="50">
        <f>Individual_Scores_Men_Var!H218</f>
        <v>1137</v>
      </c>
      <c r="F13" s="50">
        <f>Individual_Scores_Men_Var!I218</f>
        <v>1028</v>
      </c>
      <c r="G13" s="50">
        <f>Individual_Scores_Men_Var!J218</f>
        <v>1013</v>
      </c>
      <c r="H13" s="50">
        <f>Individual_Scores_Men_Var!K218</f>
        <v>943</v>
      </c>
      <c r="I13" s="30">
        <f>SUM(D13:H13)</f>
        <v>5189</v>
      </c>
      <c r="J13" s="50">
        <f>Baker_Scores_Men_Var!H207</f>
        <v>160</v>
      </c>
      <c r="K13" s="50">
        <f>Baker_Scores_Men_Var!I207</f>
        <v>199</v>
      </c>
      <c r="L13" s="50">
        <f>Baker_Scores_Men_Var!J207</f>
        <v>182</v>
      </c>
      <c r="M13" s="50">
        <f>Baker_Scores_Men_Var!K207</f>
        <v>180</v>
      </c>
      <c r="N13" s="50">
        <f>Baker_Scores_Men_Var!L207</f>
        <v>194</v>
      </c>
      <c r="O13" s="50">
        <f>Baker_Scores_Men_Var!M207</f>
        <v>169</v>
      </c>
      <c r="P13" s="50">
        <f>Baker_Scores_Men_Var!N207</f>
        <v>210</v>
      </c>
      <c r="Q13" s="50">
        <f>Baker_Scores_Men_Var!O207</f>
        <v>277</v>
      </c>
      <c r="R13" s="50">
        <f>Baker_Scores_Men_Var!P207</f>
        <v>202</v>
      </c>
      <c r="S13" s="50">
        <f>Baker_Scores_Men_Var!Q207</f>
        <v>158</v>
      </c>
      <c r="T13" s="50">
        <f>Baker_Scores_Men_Var!R207</f>
        <v>234</v>
      </c>
      <c r="U13" s="50">
        <f>Baker_Scores_Men_Var!S207</f>
        <v>213</v>
      </c>
      <c r="V13" s="30">
        <f>SUM(J13:U13)</f>
        <v>2378</v>
      </c>
      <c r="W13" s="30">
        <f>I13+V13</f>
        <v>7567</v>
      </c>
    </row>
    <row r="14" spans="1:143" s="1" customFormat="1" ht="13.9" customHeight="1">
      <c r="A14" s="13">
        <f t="array" ref="A14">RANK(W14,$W$12:$W$33)</f>
        <v>3</v>
      </c>
      <c r="B14" s="57" t="s">
        <v>754</v>
      </c>
      <c r="C14" s="21"/>
      <c r="D14" s="24">
        <f>Individual_Scores_Men_Var!G140</f>
        <v>1055</v>
      </c>
      <c r="E14" s="24">
        <f>Individual_Scores_Men_Var!H140</f>
        <v>1049</v>
      </c>
      <c r="F14" s="24">
        <f>Individual_Scores_Men_Var!I140</f>
        <v>1000</v>
      </c>
      <c r="G14" s="24">
        <f>Individual_Scores_Men_Var!J140</f>
        <v>1137</v>
      </c>
      <c r="H14" s="24">
        <f>Individual_Scores_Men_Var!K140</f>
        <v>1084</v>
      </c>
      <c r="I14" s="19">
        <f>SUM(D14:H14)</f>
        <v>5325</v>
      </c>
      <c r="J14" s="24">
        <f>Baker_Scores_Men_Var!H129</f>
        <v>193</v>
      </c>
      <c r="K14" s="24">
        <f>Baker_Scores_Men_Var!I129</f>
        <v>199</v>
      </c>
      <c r="L14" s="24">
        <f>Baker_Scores_Men_Var!J129</f>
        <v>181</v>
      </c>
      <c r="M14" s="24">
        <f>Baker_Scores_Men_Var!K129</f>
        <v>175</v>
      </c>
      <c r="N14" s="24">
        <f>Baker_Scores_Men_Var!L129</f>
        <v>171</v>
      </c>
      <c r="O14" s="24">
        <f>Baker_Scores_Men_Var!M129</f>
        <v>192</v>
      </c>
      <c r="P14" s="24">
        <f>Baker_Scores_Men_Var!N129</f>
        <v>173</v>
      </c>
      <c r="Q14" s="24">
        <f>Baker_Scores_Men_Var!O129</f>
        <v>174</v>
      </c>
      <c r="R14" s="24">
        <f>Baker_Scores_Men_Var!P129</f>
        <v>204</v>
      </c>
      <c r="S14" s="24">
        <f>Baker_Scores_Men_Var!Q129</f>
        <v>192</v>
      </c>
      <c r="T14" s="24">
        <f>Baker_Scores_Men_Var!R129</f>
        <v>177</v>
      </c>
      <c r="U14" s="24">
        <f>Baker_Scores_Men_Var!S129</f>
        <v>209</v>
      </c>
      <c r="V14" s="19">
        <f>SUM(J14:U14)</f>
        <v>2240</v>
      </c>
      <c r="W14" s="19">
        <f>I14+V14</f>
        <v>7565</v>
      </c>
    </row>
    <row r="15" spans="1:143" s="1" customFormat="1" ht="13.9" customHeight="1">
      <c r="A15" s="13">
        <f t="array" ref="A15">RANK(W15,$W$12:$W$33)</f>
        <v>4</v>
      </c>
      <c r="B15" s="1" t="s">
        <v>749</v>
      </c>
      <c r="D15" s="24">
        <f>Individual_Scores_Men_Var!G75</f>
        <v>921</v>
      </c>
      <c r="E15" s="24">
        <f>Individual_Scores_Men_Var!H75</f>
        <v>1025</v>
      </c>
      <c r="F15" s="24">
        <f>Individual_Scores_Men_Var!I75</f>
        <v>1131</v>
      </c>
      <c r="G15" s="24">
        <f>Individual_Scores_Men_Var!J75</f>
        <v>1045</v>
      </c>
      <c r="H15" s="24">
        <f>Individual_Scores_Men_Var!K75</f>
        <v>1025</v>
      </c>
      <c r="I15" s="19">
        <f>SUM(D15:H15)</f>
        <v>5147</v>
      </c>
      <c r="J15" s="24">
        <f>Baker_Scores_Men_Var!H64</f>
        <v>168</v>
      </c>
      <c r="K15" s="24">
        <f>Baker_Scores_Men_Var!I64</f>
        <v>168</v>
      </c>
      <c r="L15" s="24">
        <f>Baker_Scores_Men_Var!J64</f>
        <v>212</v>
      </c>
      <c r="M15" s="24">
        <f>Baker_Scores_Men_Var!K64</f>
        <v>182</v>
      </c>
      <c r="N15" s="24">
        <f>Baker_Scores_Men_Var!L64</f>
        <v>213</v>
      </c>
      <c r="O15" s="24">
        <f>Baker_Scores_Men_Var!M64</f>
        <v>245</v>
      </c>
      <c r="P15" s="50">
        <f>Baker_Scores_Men_Var!N64</f>
        <v>199</v>
      </c>
      <c r="Q15" s="24">
        <f>Baker_Scores_Men_Var!O64</f>
        <v>205</v>
      </c>
      <c r="R15" s="24">
        <f>Baker_Scores_Men_Var!P64</f>
        <v>161</v>
      </c>
      <c r="S15" s="50">
        <f>Baker_Scores_Men_Var!Q64</f>
        <v>155</v>
      </c>
      <c r="T15" s="50">
        <f>Baker_Scores_Men_Var!R64</f>
        <v>226</v>
      </c>
      <c r="U15" s="50">
        <f>Baker_Scores_Men_Var!S64</f>
        <v>256</v>
      </c>
      <c r="V15" s="30">
        <f>SUM(J15:U15)</f>
        <v>2390</v>
      </c>
      <c r="W15" s="30">
        <f>I15+V15</f>
        <v>7537</v>
      </c>
    </row>
    <row r="16" spans="1:143" s="1" customFormat="1" ht="13.9" customHeight="1">
      <c r="A16" s="13">
        <f t="array" ref="A16">RANK(W16,$W$12:$W$33)</f>
        <v>5</v>
      </c>
      <c r="B16" s="1" t="s">
        <v>758</v>
      </c>
      <c r="C16" s="13"/>
      <c r="D16" s="50">
        <f>Individual_Scores_Men_Var!G192</f>
        <v>1048</v>
      </c>
      <c r="E16" s="50">
        <f>Individual_Scores_Men_Var!H192</f>
        <v>1007</v>
      </c>
      <c r="F16" s="50">
        <f>Individual_Scores_Men_Var!I192</f>
        <v>1114</v>
      </c>
      <c r="G16" s="50">
        <f>Individual_Scores_Men_Var!J192</f>
        <v>1036</v>
      </c>
      <c r="H16" s="50">
        <f>Individual_Scores_Men_Var!K192</f>
        <v>1008</v>
      </c>
      <c r="I16" s="30">
        <f>SUM(D16:H16)</f>
        <v>5213</v>
      </c>
      <c r="J16" s="50">
        <f>Baker_Scores_Men_Var!H181</f>
        <v>243</v>
      </c>
      <c r="K16" s="50">
        <f>Baker_Scores_Men_Var!I181</f>
        <v>245</v>
      </c>
      <c r="L16" s="50">
        <f>Baker_Scores_Men_Var!J181</f>
        <v>181</v>
      </c>
      <c r="M16" s="50">
        <f>Baker_Scores_Men_Var!K181</f>
        <v>172</v>
      </c>
      <c r="N16" s="50">
        <f>Baker_Scores_Men_Var!L181</f>
        <v>178</v>
      </c>
      <c r="O16" s="50">
        <f>Baker_Scores_Men_Var!M181</f>
        <v>192</v>
      </c>
      <c r="P16" s="50">
        <f>Baker_Scores_Men_Var!N181</f>
        <v>216</v>
      </c>
      <c r="Q16" s="50">
        <f>Baker_Scores_Men_Var!O181</f>
        <v>181</v>
      </c>
      <c r="R16" s="50">
        <f>Baker_Scores_Men_Var!P181</f>
        <v>149</v>
      </c>
      <c r="S16" s="50">
        <f>Baker_Scores_Men_Var!Q181</f>
        <v>178</v>
      </c>
      <c r="T16" s="50">
        <f>Baker_Scores_Men_Var!R181</f>
        <v>200</v>
      </c>
      <c r="U16" s="50">
        <f>Baker_Scores_Men_Var!S181</f>
        <v>170</v>
      </c>
      <c r="V16" s="30">
        <f>SUM(J16:U16)</f>
        <v>2305</v>
      </c>
      <c r="W16" s="30">
        <f>I16+V16</f>
        <v>7518</v>
      </c>
    </row>
    <row r="17" spans="1:143" s="1" customFormat="1" ht="13.9" customHeight="1">
      <c r="A17" s="13">
        <f t="array" ref="A17">RANK(W17,$W$12:$W$33)</f>
        <v>6</v>
      </c>
      <c r="B17" s="57" t="s">
        <v>751</v>
      </c>
      <c r="C17" s="57"/>
      <c r="D17" s="24">
        <f>Individual_Scores_Men_Var!G101</f>
        <v>966</v>
      </c>
      <c r="E17" s="50">
        <f>Individual_Scores_Men_Var!H101</f>
        <v>1059</v>
      </c>
      <c r="F17" s="50">
        <f>Individual_Scores_Men_Var!I101</f>
        <v>924</v>
      </c>
      <c r="G17" s="50">
        <f>Individual_Scores_Men_Var!J101</f>
        <v>1068</v>
      </c>
      <c r="H17" s="50">
        <f>Individual_Scores_Men_Var!K101</f>
        <v>1102</v>
      </c>
      <c r="I17" s="30">
        <f>SUM(D17:H17)</f>
        <v>5119</v>
      </c>
      <c r="J17" s="50">
        <f>Baker_Scores_Men_Var!H90</f>
        <v>201</v>
      </c>
      <c r="K17" s="50">
        <f>Baker_Scores_Men_Var!I90</f>
        <v>175</v>
      </c>
      <c r="L17" s="50">
        <f>Baker_Scores_Men_Var!J90</f>
        <v>197</v>
      </c>
      <c r="M17" s="50">
        <f>Baker_Scores_Men_Var!K90</f>
        <v>231</v>
      </c>
      <c r="N17" s="50">
        <f>Baker_Scores_Men_Var!L90</f>
        <v>156</v>
      </c>
      <c r="O17" s="50">
        <f>Baker_Scores_Men_Var!M90</f>
        <v>165</v>
      </c>
      <c r="P17" s="50">
        <f>Baker_Scores_Men_Var!N90</f>
        <v>180</v>
      </c>
      <c r="Q17" s="50">
        <f>Baker_Scores_Men_Var!O90</f>
        <v>181</v>
      </c>
      <c r="R17" s="50">
        <f>Baker_Scores_Men_Var!P90</f>
        <v>230</v>
      </c>
      <c r="S17" s="50">
        <f>Baker_Scores_Men_Var!Q90</f>
        <v>223</v>
      </c>
      <c r="T17" s="50">
        <f>Baker_Scores_Men_Var!R90</f>
        <v>175</v>
      </c>
      <c r="U17" s="50">
        <f>Baker_Scores_Men_Var!S90</f>
        <v>232</v>
      </c>
      <c r="V17" s="30">
        <f>SUM(J17:U17)</f>
        <v>2346</v>
      </c>
      <c r="W17" s="30">
        <f>I17+V17</f>
        <v>7465</v>
      </c>
    </row>
    <row r="18" spans="1:143" s="1" customFormat="1" ht="13.9" customHeight="1">
      <c r="A18" s="13">
        <f t="array" ref="A18">RANK(W18,$W$12:$W$33)</f>
        <v>7</v>
      </c>
      <c r="B18" s="1" t="s">
        <v>755</v>
      </c>
      <c r="C18" s="68"/>
      <c r="D18" s="50">
        <f>Individual_Scores_Men_Var!G153</f>
        <v>1172</v>
      </c>
      <c r="E18" s="50">
        <f>Individual_Scores_Men_Var!H153</f>
        <v>1022</v>
      </c>
      <c r="F18" s="50">
        <f>Individual_Scores_Men_Var!I153</f>
        <v>1108</v>
      </c>
      <c r="G18" s="50">
        <f>Individual_Scores_Men_Var!J153</f>
        <v>967</v>
      </c>
      <c r="H18" s="50">
        <f>Individual_Scores_Men_Var!K153</f>
        <v>900</v>
      </c>
      <c r="I18" s="30">
        <f>SUM(D18:H18)</f>
        <v>5169</v>
      </c>
      <c r="J18" s="50">
        <f>Baker_Scores_Men_Var!H142</f>
        <v>167</v>
      </c>
      <c r="K18" s="50">
        <f>Baker_Scores_Men_Var!I142</f>
        <v>196</v>
      </c>
      <c r="L18" s="50">
        <f>Baker_Scores_Men_Var!J142</f>
        <v>188</v>
      </c>
      <c r="M18" s="50">
        <f>Baker_Scores_Men_Var!K142</f>
        <v>175</v>
      </c>
      <c r="N18" s="50">
        <f>Baker_Scores_Men_Var!L142</f>
        <v>172</v>
      </c>
      <c r="O18" s="50">
        <f>Baker_Scores_Men_Var!M142</f>
        <v>185</v>
      </c>
      <c r="P18" s="50">
        <f>Baker_Scores_Men_Var!N142</f>
        <v>205</v>
      </c>
      <c r="Q18" s="50">
        <f>Baker_Scores_Men_Var!O142</f>
        <v>197</v>
      </c>
      <c r="R18" s="50">
        <f>Baker_Scores_Men_Var!P142</f>
        <v>200</v>
      </c>
      <c r="S18" s="50">
        <f>Baker_Scores_Men_Var!Q142</f>
        <v>192</v>
      </c>
      <c r="T18" s="50">
        <f>Baker_Scores_Men_Var!R142</f>
        <v>241</v>
      </c>
      <c r="U18" s="50">
        <f>Baker_Scores_Men_Var!S142</f>
        <v>146</v>
      </c>
      <c r="V18" s="30">
        <f>SUM(J18:U18)</f>
        <v>2264</v>
      </c>
      <c r="W18" s="30">
        <f>I18+V18</f>
        <v>7433</v>
      </c>
    </row>
    <row r="19" spans="1:143" s="1" customFormat="1" ht="13.9" customHeight="1">
      <c r="A19" s="13">
        <f t="array" ref="A19">RANK(W19,$W$12:$W$33)</f>
        <v>8</v>
      </c>
      <c r="B19" s="57" t="s">
        <v>753</v>
      </c>
      <c r="C19" s="21"/>
      <c r="D19" s="24">
        <f>Individual_Scores_Men_Var!G127</f>
        <v>1059</v>
      </c>
      <c r="E19" s="24">
        <f>Individual_Scores_Men_Var!H127</f>
        <v>1013</v>
      </c>
      <c r="F19" s="24">
        <f>Individual_Scores_Men_Var!I127</f>
        <v>972</v>
      </c>
      <c r="G19" s="24">
        <f>Individual_Scores_Men_Var!J127</f>
        <v>975</v>
      </c>
      <c r="H19" s="24">
        <f>Individual_Scores_Men_Var!K127</f>
        <v>1029</v>
      </c>
      <c r="I19" s="19">
        <f>SUM(D19:H19)</f>
        <v>5048</v>
      </c>
      <c r="J19" s="24">
        <f>Baker_Scores_Men_Var!H116</f>
        <v>165</v>
      </c>
      <c r="K19" s="24">
        <f>Baker_Scores_Men_Var!I116</f>
        <v>205</v>
      </c>
      <c r="L19" s="24">
        <f>Baker_Scores_Men_Var!J116</f>
        <v>213</v>
      </c>
      <c r="M19" s="24">
        <f>Baker_Scores_Men_Var!K116</f>
        <v>207</v>
      </c>
      <c r="N19" s="24">
        <f>Baker_Scores_Men_Var!L116</f>
        <v>165</v>
      </c>
      <c r="O19" s="24">
        <f>Baker_Scores_Men_Var!M116</f>
        <v>215</v>
      </c>
      <c r="P19" s="24">
        <f>Baker_Scores_Men_Var!N116</f>
        <v>178</v>
      </c>
      <c r="Q19" s="24">
        <f>Baker_Scores_Men_Var!O116</f>
        <v>185</v>
      </c>
      <c r="R19" s="24">
        <f>Baker_Scores_Men_Var!P116</f>
        <v>217</v>
      </c>
      <c r="S19" s="24">
        <f>Baker_Scores_Men_Var!Q116</f>
        <v>196</v>
      </c>
      <c r="T19" s="24">
        <f>Baker_Scores_Men_Var!R116</f>
        <v>213</v>
      </c>
      <c r="U19" s="24">
        <f>Baker_Scores_Men_Var!S116</f>
        <v>209</v>
      </c>
      <c r="V19" s="19">
        <f>SUM(J19:U19)</f>
        <v>2368</v>
      </c>
      <c r="W19" s="19">
        <f>I19+V19</f>
        <v>7416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RANK(W20,$W$12:$W$33)</f>
        <v>9</v>
      </c>
      <c r="B20" s="57" t="s">
        <v>746</v>
      </c>
      <c r="C20" s="57"/>
      <c r="D20" s="24">
        <f>Individual_Scores_Men_Var!G36</f>
        <v>847</v>
      </c>
      <c r="E20" s="24">
        <f>Individual_Scores_Men_Var!H36</f>
        <v>851</v>
      </c>
      <c r="F20" s="24">
        <f>Individual_Scores_Men_Var!I36</f>
        <v>1070</v>
      </c>
      <c r="G20" s="24">
        <f>Individual_Scores_Men_Var!J36</f>
        <v>1018</v>
      </c>
      <c r="H20" s="24">
        <f>Individual_Scores_Men_Var!K36</f>
        <v>1043</v>
      </c>
      <c r="I20" s="19">
        <f>SUM(D20:H20)</f>
        <v>4829</v>
      </c>
      <c r="J20" s="24">
        <f>Baker_Scores_Men_Var!H25</f>
        <v>235</v>
      </c>
      <c r="K20" s="24">
        <f>Baker_Scores_Men_Var!I25</f>
        <v>265</v>
      </c>
      <c r="L20" s="24">
        <f>Baker_Scores_Men_Var!J25</f>
        <v>224</v>
      </c>
      <c r="M20" s="24">
        <f>Baker_Scores_Men_Var!K25</f>
        <v>232</v>
      </c>
      <c r="N20" s="24">
        <f>Baker_Scores_Men_Var!L25</f>
        <v>222</v>
      </c>
      <c r="O20" s="24">
        <f>Baker_Scores_Men_Var!M25</f>
        <v>148</v>
      </c>
      <c r="P20" s="50">
        <f>Baker_Scores_Men_Var!N25</f>
        <v>218</v>
      </c>
      <c r="Q20" s="24">
        <f>Baker_Scores_Men_Var!O25</f>
        <v>185</v>
      </c>
      <c r="R20" s="24">
        <f>Baker_Scores_Men_Var!P25</f>
        <v>180</v>
      </c>
      <c r="S20" s="50">
        <f>Baker_Scores_Men_Var!Q25</f>
        <v>223</v>
      </c>
      <c r="T20" s="50">
        <f>Baker_Scores_Men_Var!R25</f>
        <v>139</v>
      </c>
      <c r="U20" s="50">
        <f>Baker_Scores_Men_Var!S25</f>
        <v>214</v>
      </c>
      <c r="V20" s="30">
        <f>SUM(J20:U20)</f>
        <v>2485</v>
      </c>
      <c r="W20" s="30">
        <f>I20+V20</f>
        <v>7314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RANK(W21,$W$12:$W$33)</f>
        <v>10</v>
      </c>
      <c r="B21" s="1" t="s">
        <v>756</v>
      </c>
      <c r="C21" s="13"/>
      <c r="D21" s="50">
        <f>Individual_Scores_Men_Var!G166</f>
        <v>1043</v>
      </c>
      <c r="E21" s="50">
        <f>Individual_Scores_Men_Var!H166</f>
        <v>956</v>
      </c>
      <c r="F21" s="50">
        <f>Individual_Scores_Men_Var!I166</f>
        <v>944</v>
      </c>
      <c r="G21" s="50">
        <f>Individual_Scores_Men_Var!J166</f>
        <v>929</v>
      </c>
      <c r="H21" s="50">
        <f>Individual_Scores_Men_Var!K166</f>
        <v>895</v>
      </c>
      <c r="I21" s="30">
        <f>SUM(D21:H21)</f>
        <v>4767</v>
      </c>
      <c r="J21" s="50">
        <f>Baker_Scores_Men_Var!H155</f>
        <v>193</v>
      </c>
      <c r="K21" s="50">
        <f>Baker_Scores_Men_Var!I155</f>
        <v>157</v>
      </c>
      <c r="L21" s="50">
        <f>Baker_Scores_Men_Var!J155</f>
        <v>191</v>
      </c>
      <c r="M21" s="50">
        <f>Baker_Scores_Men_Var!K155</f>
        <v>165</v>
      </c>
      <c r="N21" s="50">
        <f>Baker_Scores_Men_Var!L155</f>
        <v>220</v>
      </c>
      <c r="O21" s="50">
        <f>Baker_Scores_Men_Var!M155</f>
        <v>222</v>
      </c>
      <c r="P21" s="50">
        <f>Baker_Scores_Men_Var!N155</f>
        <v>242</v>
      </c>
      <c r="Q21" s="50">
        <f>Baker_Scores_Men_Var!O155</f>
        <v>204</v>
      </c>
      <c r="R21" s="50">
        <f>Baker_Scores_Men_Var!P155</f>
        <v>220</v>
      </c>
      <c r="S21" s="50">
        <f>Baker_Scores_Men_Var!Q155</f>
        <v>202</v>
      </c>
      <c r="T21" s="50">
        <f>Baker_Scores_Men_Var!R155</f>
        <v>159</v>
      </c>
      <c r="U21" s="50">
        <f>Baker_Scores_Men_Var!S155</f>
        <v>224</v>
      </c>
      <c r="V21" s="30">
        <f>SUM(J21:U21)</f>
        <v>2399</v>
      </c>
      <c r="W21" s="30">
        <f>I21+V21</f>
        <v>7166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RANK(W22,$W$12:$W$33)</f>
        <v>11</v>
      </c>
      <c r="B22" s="57" t="s">
        <v>745</v>
      </c>
      <c r="C22" s="57"/>
      <c r="D22" s="24">
        <f>Individual_Scores_Men_Var!G23</f>
        <v>926</v>
      </c>
      <c r="E22" s="24">
        <f>Individual_Scores_Men_Var!H23</f>
        <v>995</v>
      </c>
      <c r="F22" s="24">
        <f>Individual_Scores_Men_Var!I23</f>
        <v>944</v>
      </c>
      <c r="G22" s="24">
        <f>Individual_Scores_Men_Var!J23</f>
        <v>949</v>
      </c>
      <c r="H22" s="24">
        <f>Individual_Scores_Men_Var!K23</f>
        <v>920</v>
      </c>
      <c r="I22" s="19">
        <f>SUM(D22:H22)</f>
        <v>4734</v>
      </c>
      <c r="J22" s="24">
        <f>Baker_Scores_Men_Var!H12</f>
        <v>158</v>
      </c>
      <c r="K22" s="24">
        <f>Baker_Scores_Men_Var!I12</f>
        <v>194</v>
      </c>
      <c r="L22" s="24">
        <f>Baker_Scores_Men_Var!J12</f>
        <v>206</v>
      </c>
      <c r="M22" s="24">
        <f>Baker_Scores_Men_Var!K12</f>
        <v>162</v>
      </c>
      <c r="N22" s="24">
        <f>Baker_Scores_Men_Var!L12</f>
        <v>190</v>
      </c>
      <c r="O22" s="24">
        <f>Baker_Scores_Men_Var!M12</f>
        <v>179</v>
      </c>
      <c r="P22" s="50">
        <f>Baker_Scores_Men_Var!N12</f>
        <v>181</v>
      </c>
      <c r="Q22" s="24">
        <f>Baker_Scores_Men_Var!O12</f>
        <v>258</v>
      </c>
      <c r="R22" s="24">
        <f>Baker_Scores_Men_Var!P12</f>
        <v>189</v>
      </c>
      <c r="S22" s="50">
        <f>Baker_Scores_Men_Var!Q12</f>
        <v>207</v>
      </c>
      <c r="T22" s="50">
        <f>Baker_Scores_Men_Var!R12</f>
        <v>216</v>
      </c>
      <c r="U22" s="50">
        <f>Baker_Scores_Men_Var!S12</f>
        <v>216</v>
      </c>
      <c r="V22" s="30">
        <f>SUM(J22:U22)</f>
        <v>2356</v>
      </c>
      <c r="W22" s="30">
        <f>I22+V22</f>
        <v>7090</v>
      </c>
    </row>
    <row r="23" spans="1:143" s="1" customFormat="1" ht="13.9" customHeight="1">
      <c r="A23" s="13">
        <f t="array" ref="A23">RANK(W23,$W$12:$W$33)</f>
        <v>12</v>
      </c>
      <c r="B23" s="1" t="s">
        <v>762</v>
      </c>
      <c r="C23" s="13"/>
      <c r="D23" s="50">
        <f>Individual_Scores_Men_Var!G244</f>
        <v>925</v>
      </c>
      <c r="E23" s="50">
        <f>Individual_Scores_Men_Var!H244</f>
        <v>966</v>
      </c>
      <c r="F23" s="50">
        <f>Individual_Scores_Men_Var!I244</f>
        <v>931</v>
      </c>
      <c r="G23" s="50">
        <f>Individual_Scores_Men_Var!J244</f>
        <v>898</v>
      </c>
      <c r="H23" s="50">
        <f>Individual_Scores_Men_Var!K244</f>
        <v>867</v>
      </c>
      <c r="I23" s="30">
        <f>SUM(D23:H23)</f>
        <v>4587</v>
      </c>
      <c r="J23" s="50">
        <f>Baker_Scores_Men_Var!H233</f>
        <v>231</v>
      </c>
      <c r="K23" s="50">
        <f>Baker_Scores_Men_Var!I233</f>
        <v>212</v>
      </c>
      <c r="L23" s="50">
        <f>Baker_Scores_Men_Var!J233</f>
        <v>187</v>
      </c>
      <c r="M23" s="50">
        <f>Baker_Scores_Men_Var!K233</f>
        <v>201</v>
      </c>
      <c r="N23" s="50">
        <f>Baker_Scores_Men_Var!L233</f>
        <v>183</v>
      </c>
      <c r="O23" s="50">
        <f>Baker_Scores_Men_Var!M233</f>
        <v>157</v>
      </c>
      <c r="P23" s="50">
        <f>Baker_Scores_Men_Var!N233</f>
        <v>206</v>
      </c>
      <c r="Q23" s="50">
        <f>Baker_Scores_Men_Var!O233</f>
        <v>151</v>
      </c>
      <c r="R23" s="50">
        <f>Baker_Scores_Men_Var!P233</f>
        <v>218</v>
      </c>
      <c r="S23" s="50">
        <f>Baker_Scores_Men_Var!Q233</f>
        <v>185</v>
      </c>
      <c r="T23" s="50">
        <f>Baker_Scores_Men_Var!R233</f>
        <v>205</v>
      </c>
      <c r="U23" s="50">
        <f>Baker_Scores_Men_Var!S233</f>
        <v>188</v>
      </c>
      <c r="V23" s="30">
        <f>SUM(J23:U23)</f>
        <v>2324</v>
      </c>
      <c r="W23" s="30">
        <f>I23+V23</f>
        <v>6911</v>
      </c>
    </row>
    <row r="24" spans="1:143" s="1" customFormat="1" ht="13.9" customHeight="1">
      <c r="A24" s="13">
        <f t="array" ref="A24">RANK(W24,$W$12:$W$33)</f>
        <v>13</v>
      </c>
      <c r="B24" s="57" t="s">
        <v>748</v>
      </c>
      <c r="C24" s="57"/>
      <c r="D24" s="24">
        <f>Individual_Scores_Men_Var!G62</f>
        <v>925</v>
      </c>
      <c r="E24" s="24">
        <f>Individual_Scores_Men_Var!H62</f>
        <v>959</v>
      </c>
      <c r="F24" s="24">
        <f>Individual_Scores_Men_Var!I62</f>
        <v>976</v>
      </c>
      <c r="G24" s="24">
        <f>Individual_Scores_Men_Var!J62</f>
        <v>872</v>
      </c>
      <c r="H24" s="24">
        <f>Individual_Scores_Men_Var!K62</f>
        <v>939</v>
      </c>
      <c r="I24" s="19">
        <f>SUM(D24:H24)</f>
        <v>4671</v>
      </c>
      <c r="J24" s="24">
        <f>Baker_Scores_Men_Var!H51</f>
        <v>157</v>
      </c>
      <c r="K24" s="24">
        <f>Baker_Scores_Men_Var!I51</f>
        <v>211</v>
      </c>
      <c r="L24" s="24">
        <f>Baker_Scores_Men_Var!J51</f>
        <v>192</v>
      </c>
      <c r="M24" s="24">
        <f>Baker_Scores_Men_Var!K51</f>
        <v>163</v>
      </c>
      <c r="N24" s="24">
        <f>Baker_Scores_Men_Var!L51</f>
        <v>225</v>
      </c>
      <c r="O24" s="24">
        <f>Baker_Scores_Men_Var!M51</f>
        <v>179</v>
      </c>
      <c r="P24" s="50">
        <f>Baker_Scores_Men_Var!N51</f>
        <v>175</v>
      </c>
      <c r="Q24" s="24">
        <f>Baker_Scores_Men_Var!O51</f>
        <v>179</v>
      </c>
      <c r="R24" s="24">
        <f>Baker_Scores_Men_Var!P51</f>
        <v>245</v>
      </c>
      <c r="S24" s="50">
        <f>Baker_Scores_Men_Var!Q51</f>
        <v>178</v>
      </c>
      <c r="T24" s="50">
        <f>Baker_Scores_Men_Var!R51</f>
        <v>146</v>
      </c>
      <c r="U24" s="50">
        <f>Baker_Scores_Men_Var!S51</f>
        <v>143</v>
      </c>
      <c r="V24" s="30">
        <f>SUM(J24:U24)</f>
        <v>2193</v>
      </c>
      <c r="W24" s="30">
        <f>I24+V24</f>
        <v>6864</v>
      </c>
    </row>
    <row r="25" spans="1:143" s="1" customFormat="1" ht="13.9" customHeight="1">
      <c r="A25" s="13">
        <f t="array" ref="A25">RANK(W25,$W$12:$W$33)</f>
        <v>14</v>
      </c>
      <c r="B25" s="1" t="s">
        <v>763</v>
      </c>
      <c r="C25" s="13"/>
      <c r="D25" s="50">
        <f>Individual_Scores_Men_Var!G257</f>
        <v>801</v>
      </c>
      <c r="E25" s="50">
        <f>Individual_Scores_Men_Var!H257</f>
        <v>945</v>
      </c>
      <c r="F25" s="50">
        <f>Individual_Scores_Men_Var!I257</f>
        <v>841</v>
      </c>
      <c r="G25" s="50">
        <f>Individual_Scores_Men_Var!J257</f>
        <v>1068</v>
      </c>
      <c r="H25" s="50">
        <f>Individual_Scores_Men_Var!K257</f>
        <v>884</v>
      </c>
      <c r="I25" s="30">
        <f>SUM(D25:H25)</f>
        <v>4539</v>
      </c>
      <c r="J25" s="50">
        <f>Baker_Scores_Men_Var!H246</f>
        <v>215</v>
      </c>
      <c r="K25" s="50">
        <f>Baker_Scores_Men_Var!I246</f>
        <v>192</v>
      </c>
      <c r="L25" s="50">
        <f>Baker_Scores_Men_Var!J246</f>
        <v>175</v>
      </c>
      <c r="M25" s="50">
        <f>Baker_Scores_Men_Var!K246</f>
        <v>190</v>
      </c>
      <c r="N25" s="50">
        <f>Baker_Scores_Men_Var!L246</f>
        <v>210</v>
      </c>
      <c r="O25" s="50">
        <f>Baker_Scores_Men_Var!M246</f>
        <v>179</v>
      </c>
      <c r="P25" s="50">
        <f>Baker_Scores_Men_Var!N246</f>
        <v>213</v>
      </c>
      <c r="Q25" s="50">
        <f>Baker_Scores_Men_Var!O246</f>
        <v>197</v>
      </c>
      <c r="R25" s="50">
        <f>Baker_Scores_Men_Var!P246</f>
        <v>178</v>
      </c>
      <c r="S25" s="50">
        <f>Baker_Scores_Men_Var!Q246</f>
        <v>193</v>
      </c>
      <c r="T25" s="50">
        <f>Baker_Scores_Men_Var!R246</f>
        <v>175</v>
      </c>
      <c r="U25" s="50">
        <f>Baker_Scores_Men_Var!S246</f>
        <v>193</v>
      </c>
      <c r="V25" s="30">
        <f>SUM(J25:U25)</f>
        <v>2310</v>
      </c>
      <c r="W25" s="30">
        <f>I25+V25</f>
        <v>6849</v>
      </c>
    </row>
    <row r="26" spans="1:143" s="1" customFormat="1" ht="13.9" customHeight="1">
      <c r="A26" s="13">
        <f t="array" ref="A26">RANK(W26,$W$12:$W$33)</f>
        <v>15</v>
      </c>
      <c r="B26" s="21" t="s">
        <v>752</v>
      </c>
      <c r="C26" s="21"/>
      <c r="D26" s="24">
        <f>Individual_Scores_Men_Var!G114</f>
        <v>900</v>
      </c>
      <c r="E26" s="24">
        <f>Individual_Scores_Men_Var!H114</f>
        <v>909</v>
      </c>
      <c r="F26" s="24">
        <f>Individual_Scores_Men_Var!I114</f>
        <v>1051</v>
      </c>
      <c r="G26" s="24">
        <f>Individual_Scores_Men_Var!J114</f>
        <v>969</v>
      </c>
      <c r="H26" s="24">
        <f>Individual_Scores_Men_Var!K114</f>
        <v>953</v>
      </c>
      <c r="I26" s="19">
        <f>SUM(D26:H26)</f>
        <v>4782</v>
      </c>
      <c r="J26" s="24">
        <f>Baker_Scores_Men_Var!H103</f>
        <v>134</v>
      </c>
      <c r="K26" s="24">
        <f>Baker_Scores_Men_Var!I103</f>
        <v>140</v>
      </c>
      <c r="L26" s="24">
        <f>Baker_Scores_Men_Var!J103</f>
        <v>144</v>
      </c>
      <c r="M26" s="24">
        <f>Baker_Scores_Men_Var!K103</f>
        <v>152</v>
      </c>
      <c r="N26" s="24">
        <f>Baker_Scores_Men_Var!L103</f>
        <v>149</v>
      </c>
      <c r="O26" s="24">
        <f>Baker_Scores_Men_Var!M103</f>
        <v>178</v>
      </c>
      <c r="P26" s="24">
        <f>Baker_Scores_Men_Var!N103</f>
        <v>167</v>
      </c>
      <c r="Q26" s="24">
        <f>Baker_Scores_Men_Var!O103</f>
        <v>203</v>
      </c>
      <c r="R26" s="24">
        <f>Baker_Scores_Men_Var!P103</f>
        <v>213</v>
      </c>
      <c r="S26" s="24">
        <f>Baker_Scores_Men_Var!Q103</f>
        <v>177</v>
      </c>
      <c r="T26" s="24">
        <f>Baker_Scores_Men_Var!R103</f>
        <v>185</v>
      </c>
      <c r="U26" s="24">
        <f>Baker_Scores_Men_Var!S103</f>
        <v>181</v>
      </c>
      <c r="V26" s="19">
        <f>SUM(J26:U26)</f>
        <v>2023</v>
      </c>
      <c r="W26" s="19">
        <f>I26+V26</f>
        <v>6805</v>
      </c>
    </row>
    <row r="27" spans="1:143" s="1" customFormat="1" ht="13.9" customHeight="1">
      <c r="A27" s="13">
        <f t="array" ref="A27">RANK(W27,$W$12:$W$33)</f>
        <v>16</v>
      </c>
      <c r="B27" s="1" t="s">
        <v>765</v>
      </c>
      <c r="C27" s="13"/>
      <c r="D27" s="50">
        <f>Individual_Scores_Men_Var!G283</f>
        <v>814</v>
      </c>
      <c r="E27" s="50">
        <f>Individual_Scores_Men_Var!H283</f>
        <v>850</v>
      </c>
      <c r="F27" s="50">
        <f>Individual_Scores_Men_Var!I283</f>
        <v>1030</v>
      </c>
      <c r="G27" s="50">
        <f>Individual_Scores_Men_Var!J283</f>
        <v>924</v>
      </c>
      <c r="H27" s="50">
        <f>Individual_Scores_Men_Var!K283</f>
        <v>930</v>
      </c>
      <c r="I27" s="30">
        <f>SUM(D27:H27)</f>
        <v>4548</v>
      </c>
      <c r="J27" s="50">
        <f>Baker_Scores_Men_Var!H272</f>
        <v>189</v>
      </c>
      <c r="K27" s="50">
        <f>Baker_Scores_Men_Var!I272</f>
        <v>182</v>
      </c>
      <c r="L27" s="50">
        <f>Baker_Scores_Men_Var!J272</f>
        <v>161</v>
      </c>
      <c r="M27" s="50">
        <f>Baker_Scores_Men_Var!K272</f>
        <v>200</v>
      </c>
      <c r="N27" s="50">
        <f>Baker_Scores_Men_Var!L272</f>
        <v>185</v>
      </c>
      <c r="O27" s="50">
        <f>Baker_Scores_Men_Var!M272</f>
        <v>202</v>
      </c>
      <c r="P27" s="50">
        <f>Baker_Scores_Men_Var!N272</f>
        <v>178</v>
      </c>
      <c r="Q27" s="50">
        <f>Baker_Scores_Men_Var!O272</f>
        <v>187</v>
      </c>
      <c r="R27" s="50">
        <f>Baker_Scores_Men_Var!P272</f>
        <v>222</v>
      </c>
      <c r="S27" s="50">
        <f>Baker_Scores_Men_Var!Q272</f>
        <v>163</v>
      </c>
      <c r="T27" s="50">
        <f>Baker_Scores_Men_Var!R272</f>
        <v>181</v>
      </c>
      <c r="U27" s="50">
        <f>Baker_Scores_Men_Var!S272</f>
        <v>204</v>
      </c>
      <c r="V27" s="30">
        <f>SUM(J27:U27)</f>
        <v>2254</v>
      </c>
      <c r="W27" s="30">
        <f>I27+V27</f>
        <v>6802</v>
      </c>
    </row>
    <row r="28" spans="1:143" s="1" customFormat="1" ht="13.9" customHeight="1">
      <c r="A28" s="13">
        <f t="array" ref="A28">RANK(W28,$W$12:$W$33)</f>
        <v>17</v>
      </c>
      <c r="B28" s="1" t="s">
        <v>761</v>
      </c>
      <c r="C28" s="13"/>
      <c r="D28" s="50">
        <f>Individual_Scores_Men_Var!G231</f>
        <v>855</v>
      </c>
      <c r="E28" s="50">
        <f>Individual_Scores_Men_Var!H231</f>
        <v>989</v>
      </c>
      <c r="F28" s="50">
        <f>Individual_Scores_Men_Var!I231</f>
        <v>878</v>
      </c>
      <c r="G28" s="50">
        <f>Individual_Scores_Men_Var!J231</f>
        <v>891</v>
      </c>
      <c r="H28" s="50">
        <f>Individual_Scores_Men_Var!K231</f>
        <v>950</v>
      </c>
      <c r="I28" s="30">
        <f>SUM(D28:H28)</f>
        <v>4563</v>
      </c>
      <c r="J28" s="50">
        <f>Baker_Scores_Men_Var!H220</f>
        <v>144</v>
      </c>
      <c r="K28" s="50">
        <f>Baker_Scores_Men_Var!I220</f>
        <v>158</v>
      </c>
      <c r="L28" s="50">
        <f>Baker_Scores_Men_Var!J220</f>
        <v>214</v>
      </c>
      <c r="M28" s="50">
        <f>Baker_Scores_Men_Var!K220</f>
        <v>134</v>
      </c>
      <c r="N28" s="50">
        <f>Baker_Scores_Men_Var!L220</f>
        <v>225</v>
      </c>
      <c r="O28" s="50">
        <f>Baker_Scores_Men_Var!M220</f>
        <v>186</v>
      </c>
      <c r="P28" s="50">
        <f>Baker_Scores_Men_Var!N220</f>
        <v>158</v>
      </c>
      <c r="Q28" s="50">
        <f>Baker_Scores_Men_Var!O220</f>
        <v>228</v>
      </c>
      <c r="R28" s="50">
        <f>Baker_Scores_Men_Var!P220</f>
        <v>210</v>
      </c>
      <c r="S28" s="50">
        <f>Baker_Scores_Men_Var!Q220</f>
        <v>192</v>
      </c>
      <c r="T28" s="50">
        <f>Baker_Scores_Men_Var!R220</f>
        <v>150</v>
      </c>
      <c r="U28" s="50">
        <f>Baker_Scores_Men_Var!S220</f>
        <v>191</v>
      </c>
      <c r="V28" s="30">
        <f>SUM(J28:U28)</f>
        <v>2190</v>
      </c>
      <c r="W28" s="30">
        <f>I28+V28</f>
        <v>6753</v>
      </c>
    </row>
    <row r="29" spans="1:143" s="1" customFormat="1" ht="13.9" customHeight="1">
      <c r="A29" s="13">
        <f t="array" ref="A29">RANK(W29,$W$12:$W$33)</f>
        <v>18</v>
      </c>
      <c r="B29" s="57" t="s">
        <v>750</v>
      </c>
      <c r="C29" s="57"/>
      <c r="D29" s="24">
        <f>Individual_Scores_Men_Var!G88</f>
        <v>815</v>
      </c>
      <c r="E29" s="24">
        <f>Individual_Scores_Men_Var!H88</f>
        <v>914</v>
      </c>
      <c r="F29" s="24">
        <f>Individual_Scores_Men_Var!I88</f>
        <v>849</v>
      </c>
      <c r="G29" s="24">
        <f>Individual_Scores_Men_Var!J88</f>
        <v>814</v>
      </c>
      <c r="H29" s="24">
        <f>Individual_Scores_Men_Var!K88</f>
        <v>889</v>
      </c>
      <c r="I29" s="19">
        <f>SUM(D29:H29)</f>
        <v>4281</v>
      </c>
      <c r="J29" s="24">
        <f>Baker_Scores_Men_Var!H77</f>
        <v>136</v>
      </c>
      <c r="K29" s="24">
        <f>Baker_Scores_Men_Var!I77</f>
        <v>203</v>
      </c>
      <c r="L29" s="24">
        <f>Baker_Scores_Men_Var!J77</f>
        <v>155</v>
      </c>
      <c r="M29" s="24">
        <f>Baker_Scores_Men_Var!K77</f>
        <v>179</v>
      </c>
      <c r="N29" s="24">
        <f>Baker_Scores_Men_Var!L77</f>
        <v>195</v>
      </c>
      <c r="O29" s="24">
        <f>Baker_Scores_Men_Var!M77</f>
        <v>216</v>
      </c>
      <c r="P29" s="50">
        <f>Baker_Scores_Men_Var!N77</f>
        <v>181</v>
      </c>
      <c r="Q29" s="24">
        <f>Baker_Scores_Men_Var!O77</f>
        <v>211</v>
      </c>
      <c r="R29" s="24">
        <f>Baker_Scores_Men_Var!P77</f>
        <v>141</v>
      </c>
      <c r="S29" s="50">
        <f>Baker_Scores_Men_Var!Q77</f>
        <v>167</v>
      </c>
      <c r="T29" s="50">
        <f>Baker_Scores_Men_Var!R77</f>
        <v>214</v>
      </c>
      <c r="U29" s="50">
        <f>Baker_Scores_Men_Var!S77</f>
        <v>221</v>
      </c>
      <c r="V29" s="30">
        <f>SUM(J29:U29)</f>
        <v>2219</v>
      </c>
      <c r="W29" s="30">
        <f>I29+V29</f>
        <v>6500</v>
      </c>
    </row>
    <row r="30" spans="1:143" s="1" customFormat="1" ht="13.9" customHeight="1">
      <c r="A30" s="13">
        <f t="array" ref="A30">RANK(W30,$W$12:$W$33)</f>
        <v>19</v>
      </c>
      <c r="B30" s="1" t="s">
        <v>757</v>
      </c>
      <c r="C30" s="13"/>
      <c r="D30" s="50">
        <f>Individual_Scores_Men_Var!G179</f>
        <v>835</v>
      </c>
      <c r="E30" s="50">
        <f>Individual_Scores_Men_Var!H179</f>
        <v>783</v>
      </c>
      <c r="F30" s="50">
        <f>Individual_Scores_Men_Var!I179</f>
        <v>832</v>
      </c>
      <c r="G30" s="50">
        <f>Individual_Scores_Men_Var!J179</f>
        <v>891</v>
      </c>
      <c r="H30" s="50">
        <f>Individual_Scores_Men_Var!K179</f>
        <v>888</v>
      </c>
      <c r="I30" s="30">
        <f>SUM(D30:H30)</f>
        <v>4229</v>
      </c>
      <c r="J30" s="50">
        <f>Baker_Scores_Men_Var!H168</f>
        <v>164</v>
      </c>
      <c r="K30" s="50">
        <f>Baker_Scores_Men_Var!I168</f>
        <v>160</v>
      </c>
      <c r="L30" s="50">
        <f>Baker_Scores_Men_Var!J168</f>
        <v>178</v>
      </c>
      <c r="M30" s="50">
        <f>Baker_Scores_Men_Var!K168</f>
        <v>163</v>
      </c>
      <c r="N30" s="50">
        <f>Baker_Scores_Men_Var!L168</f>
        <v>180</v>
      </c>
      <c r="O30" s="50">
        <f>Baker_Scores_Men_Var!M168</f>
        <v>237</v>
      </c>
      <c r="P30" s="50">
        <f>Baker_Scores_Men_Var!N168</f>
        <v>173</v>
      </c>
      <c r="Q30" s="50">
        <f>Baker_Scores_Men_Var!O168</f>
        <v>157</v>
      </c>
      <c r="R30" s="50">
        <f>Baker_Scores_Men_Var!P168</f>
        <v>126</v>
      </c>
      <c r="S30" s="50">
        <f>Baker_Scores_Men_Var!Q168</f>
        <v>170</v>
      </c>
      <c r="T30" s="50">
        <f>Baker_Scores_Men_Var!R168</f>
        <v>182</v>
      </c>
      <c r="U30" s="50">
        <f>Baker_Scores_Men_Var!S168</f>
        <v>152</v>
      </c>
      <c r="V30" s="30">
        <f>SUM(J30:U30)</f>
        <v>2042</v>
      </c>
      <c r="W30" s="30">
        <f>I30+V30</f>
        <v>6271</v>
      </c>
    </row>
    <row r="31" spans="1:143" s="1" customFormat="1" ht="13.9" customHeight="1">
      <c r="A31" s="13">
        <f t="array" ref="A31">RANK(W31,$W$12:$W$33)</f>
        <v>20</v>
      </c>
      <c r="B31" s="57" t="s">
        <v>747</v>
      </c>
      <c r="C31" s="57"/>
      <c r="D31" s="24">
        <f>Individual_Scores_Men_Var!G49</f>
        <v>851</v>
      </c>
      <c r="E31" s="24">
        <f>Individual_Scores_Men_Var!H49</f>
        <v>632</v>
      </c>
      <c r="F31" s="24">
        <f>Individual_Scores_Men_Var!I49</f>
        <v>829</v>
      </c>
      <c r="G31" s="24">
        <f>Individual_Scores_Men_Var!J49</f>
        <v>798</v>
      </c>
      <c r="H31" s="24">
        <f>Individual_Scores_Men_Var!K49</f>
        <v>861</v>
      </c>
      <c r="I31" s="19">
        <f>SUM(D31:H31)</f>
        <v>3971</v>
      </c>
      <c r="J31" s="24">
        <f>Baker_Scores_Men_Var!H38</f>
        <v>158</v>
      </c>
      <c r="K31" s="24">
        <f>Baker_Scores_Men_Var!I38</f>
        <v>165</v>
      </c>
      <c r="L31" s="24">
        <f>Baker_Scores_Men_Var!J38</f>
        <v>155</v>
      </c>
      <c r="M31" s="24">
        <f>Baker_Scores_Men_Var!K38</f>
        <v>167</v>
      </c>
      <c r="N31" s="24">
        <f>Baker_Scores_Men_Var!L38</f>
        <v>151</v>
      </c>
      <c r="O31" s="24">
        <f>Baker_Scores_Men_Var!M38</f>
        <v>139</v>
      </c>
      <c r="P31" s="50">
        <f>Baker_Scores_Men_Var!N38</f>
        <v>147</v>
      </c>
      <c r="Q31" s="24">
        <f>Baker_Scores_Men_Var!O38</f>
        <v>167</v>
      </c>
      <c r="R31" s="24">
        <f>Baker_Scores_Men_Var!P38</f>
        <v>130</v>
      </c>
      <c r="S31" s="50">
        <f>Baker_Scores_Men_Var!Q38</f>
        <v>135</v>
      </c>
      <c r="T31" s="50">
        <f>Baker_Scores_Men_Var!R38</f>
        <v>129</v>
      </c>
      <c r="U31" s="50">
        <f>Baker_Scores_Men_Var!S38</f>
        <v>131</v>
      </c>
      <c r="V31" s="30">
        <f>SUM(J31:U31)</f>
        <v>1774</v>
      </c>
      <c r="W31" s="30">
        <f>I31+V31</f>
        <v>5745</v>
      </c>
    </row>
    <row r="32" spans="1:143" s="1" customFormat="1" ht="13.9" customHeight="1">
      <c r="A32" s="13">
        <f t="array" ref="A32">RANK(W32,$W$12:$W$33)</f>
        <v>21</v>
      </c>
      <c r="B32" s="1" t="s">
        <v>759</v>
      </c>
      <c r="C32" s="13"/>
      <c r="D32" s="50">
        <f>Individual_Scores_Men_Var!G205</f>
        <v>0</v>
      </c>
      <c r="E32" s="50">
        <f>Individual_Scores_Men_Var!H205</f>
        <v>0</v>
      </c>
      <c r="F32" s="50">
        <f>Individual_Scores_Men_Var!I205</f>
        <v>0</v>
      </c>
      <c r="G32" s="50">
        <f>Individual_Scores_Men_Var!J205</f>
        <v>0</v>
      </c>
      <c r="H32" s="50">
        <f>Individual_Scores_Men_Var!K205</f>
        <v>0</v>
      </c>
      <c r="I32" s="30">
        <f>SUM(D32:H32)</f>
        <v>0</v>
      </c>
      <c r="J32" s="50">
        <f>Baker_Scores_Men_Var!H194</f>
        <v>0</v>
      </c>
      <c r="K32" s="50">
        <f>Baker_Scores_Men_Var!I194</f>
        <v>0</v>
      </c>
      <c r="L32" s="50">
        <f>Baker_Scores_Men_Var!J194</f>
        <v>0</v>
      </c>
      <c r="M32" s="50">
        <f>Baker_Scores_Men_Var!K194</f>
        <v>0</v>
      </c>
      <c r="N32" s="50">
        <f>Baker_Scores_Men_Var!L194</f>
        <v>0</v>
      </c>
      <c r="O32" s="50">
        <f>Baker_Scores_Men_Var!M194</f>
        <v>0</v>
      </c>
      <c r="P32" s="50">
        <f>Baker_Scores_Men_Var!N194</f>
        <v>0</v>
      </c>
      <c r="Q32" s="50">
        <f>Baker_Scores_Men_Var!O194</f>
        <v>0</v>
      </c>
      <c r="R32" s="50">
        <f>Baker_Scores_Men_Var!P194</f>
        <v>0</v>
      </c>
      <c r="S32" s="50">
        <f>Baker_Scores_Men_Var!Q194</f>
        <v>0</v>
      </c>
      <c r="T32" s="50">
        <f>Baker_Scores_Men_Var!R194</f>
        <v>0</v>
      </c>
      <c r="U32" s="50">
        <f>Baker_Scores_Men_Var!S194</f>
        <v>0</v>
      </c>
      <c r="V32" s="30">
        <f>SUM(J32:U32)</f>
        <v>0</v>
      </c>
      <c r="W32" s="30">
        <f>I32+V32</f>
        <v>0</v>
      </c>
    </row>
    <row r="33" spans="1:23" s="1" customFormat="1" ht="13.9" customHeight="1"/>
    <row r="34" spans="1:23" s="1" customFormat="1" ht="13.9" customHeight="1">
      <c r="B34" s="33" t="s">
        <v>802</v>
      </c>
      <c r="D34" s="69">
        <f t="shared" ref="D34:W34" si="0">SUM(D12:D32)</f>
        <v>18905</v>
      </c>
      <c r="E34" s="69">
        <f t="shared" si="0"/>
        <v>19067</v>
      </c>
      <c r="F34" s="69">
        <f t="shared" si="0"/>
        <v>19490</v>
      </c>
      <c r="G34" s="69">
        <f t="shared" si="0"/>
        <v>19314</v>
      </c>
      <c r="H34" s="69">
        <f t="shared" si="0"/>
        <v>19230</v>
      </c>
      <c r="I34" s="70">
        <f t="shared" si="0"/>
        <v>96006</v>
      </c>
      <c r="J34" s="69">
        <f t="shared" si="0"/>
        <v>3633</v>
      </c>
      <c r="K34" s="69">
        <f t="shared" si="0"/>
        <v>3875</v>
      </c>
      <c r="L34" s="69">
        <f t="shared" si="0"/>
        <v>3729</v>
      </c>
      <c r="M34" s="69">
        <f t="shared" si="0"/>
        <v>3679</v>
      </c>
      <c r="N34" s="69">
        <f t="shared" si="0"/>
        <v>3755</v>
      </c>
      <c r="O34" s="69">
        <f t="shared" si="0"/>
        <v>3844</v>
      </c>
      <c r="P34" s="69">
        <f t="shared" si="0"/>
        <v>3845</v>
      </c>
      <c r="Q34" s="69">
        <f t="shared" si="0"/>
        <v>3930</v>
      </c>
      <c r="R34" s="69">
        <f t="shared" si="0"/>
        <v>3827</v>
      </c>
      <c r="S34" s="69">
        <f t="shared" si="0"/>
        <v>3703</v>
      </c>
      <c r="T34" s="69">
        <f t="shared" si="0"/>
        <v>3751</v>
      </c>
      <c r="U34" s="69">
        <f t="shared" si="0"/>
        <v>3873</v>
      </c>
      <c r="V34" s="70">
        <f t="shared" si="0"/>
        <v>45444</v>
      </c>
      <c r="W34" s="70">
        <f t="shared" si="0"/>
        <v>141450</v>
      </c>
    </row>
    <row r="35" spans="1:23" s="1" customFormat="1" ht="13.9" customHeight="1">
      <c r="B35" s="33" t="s">
        <v>803</v>
      </c>
      <c r="D35" s="69">
        <f t="shared" ref="D35:V35" si="1">(D34/21)</f>
        <v>900.23809523809518</v>
      </c>
      <c r="E35" s="69">
        <f t="shared" si="1"/>
        <v>907.95238095238096</v>
      </c>
      <c r="F35" s="69">
        <f t="shared" si="1"/>
        <v>928.09523809523807</v>
      </c>
      <c r="G35" s="69">
        <f t="shared" si="1"/>
        <v>919.71428571428567</v>
      </c>
      <c r="H35" s="69">
        <f t="shared" si="1"/>
        <v>915.71428571428567</v>
      </c>
      <c r="I35" s="70">
        <f t="shared" si="1"/>
        <v>4571.7142857142853</v>
      </c>
      <c r="J35" s="69">
        <f t="shared" si="1"/>
        <v>173</v>
      </c>
      <c r="K35" s="69">
        <f t="shared" si="1"/>
        <v>184.52380952380952</v>
      </c>
      <c r="L35" s="69">
        <f t="shared" si="1"/>
        <v>177.57142857142858</v>
      </c>
      <c r="M35" s="69">
        <f t="shared" si="1"/>
        <v>175.1904761904762</v>
      </c>
      <c r="N35" s="69">
        <f t="shared" si="1"/>
        <v>178.8095238095238</v>
      </c>
      <c r="O35" s="69">
        <f t="shared" si="1"/>
        <v>183.04761904761904</v>
      </c>
      <c r="P35" s="69">
        <f t="shared" si="1"/>
        <v>183.0952380952381</v>
      </c>
      <c r="Q35" s="69">
        <f t="shared" si="1"/>
        <v>187.14285714285714</v>
      </c>
      <c r="R35" s="69">
        <f t="shared" si="1"/>
        <v>182.23809523809524</v>
      </c>
      <c r="S35" s="69">
        <f t="shared" si="1"/>
        <v>176.33333333333334</v>
      </c>
      <c r="T35" s="69">
        <f t="shared" si="1"/>
        <v>178.61904761904762</v>
      </c>
      <c r="U35" s="69">
        <f t="shared" si="1"/>
        <v>184.42857142857142</v>
      </c>
      <c r="V35" s="70">
        <f t="shared" si="1"/>
        <v>2164</v>
      </c>
    </row>
    <row r="36" spans="1:23" s="1" customFormat="1" ht="13.9" customHeight="1">
      <c r="B36" s="33" t="s">
        <v>804</v>
      </c>
      <c r="D36" s="69">
        <f t="shared" ref="D36:I36" si="2">IF(D43 = 0, 0,D34/D43)</f>
        <v>189.05</v>
      </c>
      <c r="E36" s="69">
        <f t="shared" si="2"/>
        <v>190.67</v>
      </c>
      <c r="F36" s="69">
        <f t="shared" si="2"/>
        <v>194.9</v>
      </c>
      <c r="G36" s="69">
        <f t="shared" si="2"/>
        <v>193.14</v>
      </c>
      <c r="H36" s="69">
        <f t="shared" si="2"/>
        <v>192.3</v>
      </c>
      <c r="I36" s="70">
        <f t="shared" si="2"/>
        <v>192.012</v>
      </c>
    </row>
    <row r="37" spans="1:23" s="1" customFormat="1" ht="13.9" customHeight="1"/>
    <row r="38" spans="1:23" s="1" customFormat="1" ht="13.9" customHeight="1"/>
    <row r="39" spans="1:23" s="1" customFormat="1" ht="13.9" customHeight="1"/>
    <row r="40" spans="1:23" s="1" customFormat="1" ht="13.9" customHeight="1"/>
    <row r="41" spans="1:23" s="1" customFormat="1" ht="13.9" customHeight="1"/>
    <row r="42" spans="1:23" s="1" customFormat="1" ht="13.9" customHeight="1"/>
    <row r="43" spans="1:23" s="1" customFormat="1" ht="13.9" customHeight="1">
      <c r="D43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"&gt;0")+COUNTIF(Individual_Scores_Men_Var!G207:G217, "&gt;0")+COUNTIF(Individual_Scores_Men_Var!G220:G230, "&gt;0")+COUNTIF(Individual_Scores_Men_Var!G233:G243, "&gt;0")+COUNTIF(Individual_Scores_Men_Var!G246:G256, "&gt;0")+COUNTIF(Individual_Scores_Men_Var!G259:G269, "&gt;0")+COUNTIF(Individual_Scores_Men_Var!G272:G282, "&gt;0")</f>
        <v>100</v>
      </c>
      <c r="E43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"&gt;0")+COUNTIF(Individual_Scores_Men_Var!H207:H217, "&gt;0")+COUNTIF(Individual_Scores_Men_Var!H220:H230, "&gt;0")+COUNTIF(Individual_Scores_Men_Var!H233:H243, "&gt;0")+COUNTIF(Individual_Scores_Men_Var!H246:H256, "&gt;0")+COUNTIF(Individual_Scores_Men_Var!H259:H269, "&gt;0")+COUNTIF(Individual_Scores_Men_Var!H272:H282, "&gt;0")</f>
        <v>100</v>
      </c>
      <c r="F43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"&gt;0")+COUNTIF(Individual_Scores_Men_Var!I207:I217, "&gt;0")+COUNTIF(Individual_Scores_Men_Var!I220:I230, "&gt;0")+COUNTIF(Individual_Scores_Men_Var!I233:I243, "&gt;0")+COUNTIF(Individual_Scores_Men_Var!I246:I256, "&gt;0")+COUNTIF(Individual_Scores_Men_Var!I259:I269, "&gt;0")+COUNTIF(Individual_Scores_Men_Var!I272:I282, "&gt;0")</f>
        <v>100</v>
      </c>
      <c r="G43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"&gt;0")+COUNTIF(Individual_Scores_Men_Var!J207:J217, "&gt;0")+COUNTIF(Individual_Scores_Men_Var!J220:J230, "&gt;0")+COUNTIF(Individual_Scores_Men_Var!J233:J243, "&gt;0")+COUNTIF(Individual_Scores_Men_Var!J246:J256, "&gt;0")+COUNTIF(Individual_Scores_Men_Var!J259:J269, "&gt;0")+COUNTIF(Individual_Scores_Men_Var!J272:J282, "&gt;0")</f>
        <v>100</v>
      </c>
      <c r="H43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"&gt;0")+COUNTIF(Individual_Scores_Men_Var!K194:K204, "&gt;0")+COUNTIF(Individual_Scores_Men_Var!K207:K217, "&gt;0")+COUNTIF(Individual_Scores_Men_Var!K220:K230, "&gt;0")+COUNTIF(Individual_Scores_Men_Var!K233:K243, "&gt;0")+COUNTIF(Individual_Scores_Men_Var!K246:K256, "&gt;0")+COUNTIF(Individual_Scores_Men_Var!K259:K269, "&gt;0")+COUNTIF(Individual_Scores_Men_Var!K272:K282, "&gt;0")</f>
        <v>100</v>
      </c>
      <c r="I43" s="2">
        <f>SUM(D43:H43)</f>
        <v>500</v>
      </c>
    </row>
    <row r="44" spans="1:23" s="1" customFormat="1" ht="13.9" customHeight="1">
      <c r="A44" s="30"/>
      <c r="B44" s="30" t="s">
        <v>805</v>
      </c>
      <c r="C44" s="30"/>
      <c r="D44" s="30"/>
    </row>
    <row r="45" spans="1:23" s="1" customFormat="1" ht="13.9" customHeight="1">
      <c r="A45" s="30"/>
      <c r="B45" s="30" t="s">
        <v>1</v>
      </c>
      <c r="C45" s="30"/>
      <c r="D45" s="30"/>
    </row>
    <row r="46" spans="1:23" s="1" customFormat="1" ht="13.9" customHeight="1">
      <c r="A46" s="30"/>
      <c r="B46" s="30" t="s">
        <v>806</v>
      </c>
      <c r="C46" s="30"/>
      <c r="D46" s="30"/>
    </row>
    <row r="47" spans="1:23" s="1" customFormat="1" ht="13.9" customHeight="1">
      <c r="A47" s="30"/>
      <c r="B47" s="30"/>
      <c r="C47" s="30"/>
      <c r="D47" s="30" t="s">
        <v>800</v>
      </c>
    </row>
    <row r="48" spans="1:23" s="1" customFormat="1" ht="13.9" customHeight="1">
      <c r="A48" s="71" t="s">
        <v>801</v>
      </c>
      <c r="B48" s="71" t="s">
        <v>740</v>
      </c>
      <c r="C48" s="71"/>
      <c r="D48" s="71" t="s">
        <v>743</v>
      </c>
    </row>
    <row r="49" spans="1:4" s="1" customFormat="1" ht="13.9" customHeight="1">
      <c r="A49" s="13">
        <f t="shared" ref="A49:B69" si="3">A12</f>
        <v>1</v>
      </c>
      <c r="B49" s="13" t="str">
        <f t="shared" si="3"/>
        <v>Webber International University V</v>
      </c>
      <c r="D49" s="13">
        <f t="shared" ref="D49:D69" si="4">W12</f>
        <v>7879</v>
      </c>
    </row>
    <row r="50" spans="1:4" s="1" customFormat="1" ht="13.9" customHeight="1">
      <c r="A50" s="13">
        <f t="shared" si="3"/>
        <v>2</v>
      </c>
      <c r="B50" s="13" t="str">
        <f t="shared" si="3"/>
        <v>Tennessee Wesleyan University V</v>
      </c>
      <c r="D50" s="13">
        <f t="shared" si="4"/>
        <v>7567</v>
      </c>
    </row>
    <row r="51" spans="1:4" s="1" customFormat="1" ht="13.9" customHeight="1">
      <c r="A51" s="13">
        <f t="shared" si="3"/>
        <v>3</v>
      </c>
      <c r="B51" s="13" t="str">
        <f t="shared" si="3"/>
        <v>Pikeville ,University Of V</v>
      </c>
      <c r="D51" s="13">
        <f t="shared" si="4"/>
        <v>7565</v>
      </c>
    </row>
    <row r="52" spans="1:4" s="1" customFormat="1" ht="13.9" customHeight="1">
      <c r="A52" s="13">
        <f t="shared" si="3"/>
        <v>4</v>
      </c>
      <c r="B52" s="13" t="str">
        <f t="shared" si="3"/>
        <v>Lindenwood University V</v>
      </c>
      <c r="D52" s="13">
        <f t="shared" si="4"/>
        <v>7537</v>
      </c>
    </row>
    <row r="53" spans="1:4" s="1" customFormat="1" ht="13.9" customHeight="1">
      <c r="A53" s="13">
        <f t="shared" si="3"/>
        <v>5</v>
      </c>
      <c r="B53" s="13" t="str">
        <f t="shared" si="3"/>
        <v>St. Francis (IL) ,University Of V</v>
      </c>
      <c r="D53" s="13">
        <f t="shared" si="4"/>
        <v>7518</v>
      </c>
    </row>
    <row r="54" spans="1:4" s="1" customFormat="1" ht="13.9" customHeight="1">
      <c r="A54" s="13">
        <f t="shared" si="3"/>
        <v>6</v>
      </c>
      <c r="B54" s="13" t="str">
        <f t="shared" si="3"/>
        <v>McKendree University V</v>
      </c>
      <c r="D54" s="13">
        <f t="shared" si="4"/>
        <v>7465</v>
      </c>
    </row>
    <row r="55" spans="1:4" s="1" customFormat="1" ht="13.9" customHeight="1">
      <c r="A55" s="13">
        <f t="shared" si="3"/>
        <v>7</v>
      </c>
      <c r="B55" s="13" t="str">
        <f t="shared" si="3"/>
        <v>Rock Valley College V</v>
      </c>
      <c r="D55" s="13">
        <f t="shared" si="4"/>
        <v>7433</v>
      </c>
    </row>
    <row r="56" spans="1:4" s="1" customFormat="1" ht="13.9" customHeight="1">
      <c r="A56" s="13">
        <f t="shared" si="3"/>
        <v>8</v>
      </c>
      <c r="B56" s="13" t="str">
        <f t="shared" si="3"/>
        <v>Milligan University V</v>
      </c>
      <c r="D56" s="13">
        <f t="shared" si="4"/>
        <v>7416</v>
      </c>
    </row>
    <row r="57" spans="1:4" s="1" customFormat="1" ht="13.9" customHeight="1">
      <c r="A57" s="13">
        <f t="shared" si="3"/>
        <v>9</v>
      </c>
      <c r="B57" s="13" t="str">
        <f t="shared" si="3"/>
        <v>Huntington University V</v>
      </c>
      <c r="D57" s="13">
        <f t="shared" si="4"/>
        <v>7314</v>
      </c>
    </row>
    <row r="58" spans="1:4" s="1" customFormat="1" ht="13.9" customHeight="1">
      <c r="A58" s="13">
        <f t="shared" si="3"/>
        <v>10</v>
      </c>
      <c r="B58" s="13" t="str">
        <f t="shared" si="3"/>
        <v>Savannah College Of Art And Design-Atlanta V</v>
      </c>
      <c r="D58" s="13">
        <f t="shared" si="4"/>
        <v>7166</v>
      </c>
    </row>
    <row r="59" spans="1:4" s="1" customFormat="1" ht="13.9" customHeight="1">
      <c r="A59" s="13">
        <f t="shared" si="3"/>
        <v>11</v>
      </c>
      <c r="B59" s="13" t="str">
        <f t="shared" si="3"/>
        <v>Belmont Abbey College V</v>
      </c>
      <c r="D59" s="13">
        <f t="shared" si="4"/>
        <v>7090</v>
      </c>
    </row>
    <row r="60" spans="1:4" s="1" customFormat="1" ht="13.9" customHeight="1">
      <c r="A60" s="13">
        <f t="shared" si="3"/>
        <v>12</v>
      </c>
      <c r="B60" s="13" t="str">
        <f t="shared" si="3"/>
        <v>University of the Cumberlands V</v>
      </c>
      <c r="D60" s="13">
        <f t="shared" si="4"/>
        <v>6911</v>
      </c>
    </row>
    <row r="61" spans="1:4" s="1" customFormat="1" ht="13.9" customHeight="1">
      <c r="A61" s="13">
        <f t="shared" si="3"/>
        <v>13</v>
      </c>
      <c r="B61" s="13" t="str">
        <f t="shared" si="3"/>
        <v>Kentucky Wesleyan V</v>
      </c>
      <c r="D61" s="13">
        <f t="shared" si="4"/>
        <v>6864</v>
      </c>
    </row>
    <row r="62" spans="1:4" s="1" customFormat="1" ht="13.9" customHeight="1">
      <c r="A62" s="13">
        <f t="shared" si="3"/>
        <v>14</v>
      </c>
      <c r="B62" s="13" t="str">
        <f t="shared" si="3"/>
        <v>Vincennes University V</v>
      </c>
      <c r="D62" s="13">
        <f t="shared" si="4"/>
        <v>6849</v>
      </c>
    </row>
    <row r="63" spans="1:4" s="1" customFormat="1" ht="13.9" customHeight="1">
      <c r="A63" s="13">
        <f t="shared" si="3"/>
        <v>15</v>
      </c>
      <c r="B63" s="13" t="str">
        <f t="shared" si="3"/>
        <v>Midway University V</v>
      </c>
      <c r="D63" s="13">
        <f t="shared" si="4"/>
        <v>6805</v>
      </c>
    </row>
    <row r="64" spans="1:4" s="1" customFormat="1" ht="13.9" customHeight="1">
      <c r="A64" s="13">
        <f t="shared" si="3"/>
        <v>16</v>
      </c>
      <c r="B64" s="13" t="str">
        <f t="shared" si="3"/>
        <v>William Woods University V</v>
      </c>
      <c r="D64" s="13">
        <f t="shared" si="4"/>
        <v>6802</v>
      </c>
    </row>
    <row r="65" spans="1:4" s="1" customFormat="1" ht="13.9" customHeight="1">
      <c r="A65" s="13">
        <f t="shared" si="3"/>
        <v>17</v>
      </c>
      <c r="B65" s="13" t="str">
        <f t="shared" si="3"/>
        <v>Union College V</v>
      </c>
      <c r="D65" s="13">
        <f t="shared" si="4"/>
        <v>6753</v>
      </c>
    </row>
    <row r="66" spans="1:4" s="1" customFormat="1" ht="13.9" customHeight="1">
      <c r="A66" s="13">
        <f t="shared" si="3"/>
        <v>18</v>
      </c>
      <c r="B66" s="13" t="str">
        <f t="shared" si="3"/>
        <v>Lindsey Wilson College V</v>
      </c>
      <c r="D66" s="13">
        <f t="shared" si="4"/>
        <v>6500</v>
      </c>
    </row>
    <row r="67" spans="1:4" s="1" customFormat="1" ht="13.9" customHeight="1">
      <c r="A67" s="13">
        <f t="shared" si="3"/>
        <v>19</v>
      </c>
      <c r="B67" s="13" t="str">
        <f t="shared" si="3"/>
        <v>Southeastern Illinois College V</v>
      </c>
      <c r="D67" s="13">
        <f t="shared" si="4"/>
        <v>6271</v>
      </c>
    </row>
    <row r="68" spans="1:4" s="1" customFormat="1" ht="13.9" customHeight="1">
      <c r="A68" s="13">
        <f t="shared" si="3"/>
        <v>20</v>
      </c>
      <c r="B68" s="13" t="str">
        <f t="shared" si="3"/>
        <v>Indianapolis ,University Of V</v>
      </c>
      <c r="D68" s="13">
        <f t="shared" si="4"/>
        <v>5745</v>
      </c>
    </row>
    <row r="69" spans="1:4" s="1" customFormat="1" ht="13.9" customHeight="1">
      <c r="A69" s="13">
        <f t="shared" si="3"/>
        <v>21</v>
      </c>
      <c r="B69" s="13" t="str">
        <f t="shared" si="3"/>
        <v>Stillman College V</v>
      </c>
      <c r="D69" s="13">
        <f t="shared" si="4"/>
        <v>0</v>
      </c>
    </row>
    <row r="70" spans="1:4" s="1" customFormat="1" ht="13.9" customHeight="1"/>
    <row r="71" spans="1:4" s="1" customFormat="1" ht="13.9" customHeight="1"/>
    <row r="72" spans="1:4" s="1" customFormat="1" ht="13.9" customHeight="1"/>
    <row r="73" spans="1:4" s="1" customFormat="1" ht="13.9" customHeight="1"/>
    <row r="74" spans="1:4" s="1" customFormat="1" ht="13.9" customHeight="1"/>
    <row r="75" spans="1:4" s="1" customFormat="1" ht="13.9" customHeight="1"/>
    <row r="76" spans="1:4" s="1" customFormat="1" ht="13.9" customHeight="1"/>
    <row r="77" spans="1:4" s="1" customFormat="1" ht="13.9" customHeight="1"/>
    <row r="78" spans="1:4" s="1" customFormat="1" ht="13.9" customHeight="1"/>
    <row r="79" spans="1:4" s="1" customFormat="1" ht="13.9" customHeight="1"/>
    <row r="80" spans="1:4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HFFQhGksWU0oh5+Vyb4wZcrMYkxb1D9PdGpkHE5hLoYmqYH8+tdTEx+anwxIQhvg0/x1tuDTEgPUjzFVGePjvw==" saltValue="CbVrekzKqWq7N6HhZb0KlA==" spinCount="100000" sheet="1" objects="1" scenarios="1"/>
  <sortState xmlns:xlrd2="http://schemas.microsoft.com/office/spreadsheetml/2017/richdata2" ref="A12:W32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Normal="100" workbookViewId="0">
      <pane xSplit="2" ySplit="11" topLeftCell="C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91" t="s">
        <v>794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AZ1" s="13" t="s">
        <v>807</v>
      </c>
    </row>
    <row r="2" spans="1:143" s="72" customFormat="1" ht="15" customHeight="1">
      <c r="AZ2" s="13" t="s">
        <v>808</v>
      </c>
    </row>
    <row r="3" spans="1:143" s="72" customFormat="1" ht="15" customHeight="1">
      <c r="B3" s="8" t="s">
        <v>1</v>
      </c>
      <c r="C3" s="9"/>
      <c r="D3" s="8" t="s">
        <v>12</v>
      </c>
      <c r="F3" s="9"/>
      <c r="G3" s="9"/>
      <c r="I3" s="73"/>
      <c r="J3" s="73"/>
      <c r="K3" s="74"/>
      <c r="L3" s="74"/>
      <c r="AZ3" s="13" t="s">
        <v>809</v>
      </c>
    </row>
    <row r="4" spans="1:143" s="72" customFormat="1" ht="15" customHeight="1">
      <c r="B4" s="8" t="s">
        <v>2</v>
      </c>
      <c r="C4" s="8" t="s">
        <v>3</v>
      </c>
      <c r="D4" s="8" t="s">
        <v>15</v>
      </c>
      <c r="I4" s="73"/>
      <c r="J4" s="73"/>
      <c r="K4" s="74"/>
      <c r="L4" s="74"/>
      <c r="BB4" s="90" t="s">
        <v>9</v>
      </c>
    </row>
    <row r="5" spans="1:143" s="72" customFormat="1" ht="15" customHeight="1">
      <c r="C5" s="8"/>
      <c r="F5" s="9"/>
      <c r="G5" s="9"/>
      <c r="I5" s="73"/>
      <c r="J5" s="73"/>
      <c r="K5" s="74"/>
      <c r="L5" s="74"/>
    </row>
    <row r="6" spans="1:143" s="72" customFormat="1" ht="15" customHeight="1">
      <c r="C6" s="9"/>
      <c r="D6" s="9"/>
      <c r="F6" s="9"/>
      <c r="G6" s="9"/>
      <c r="I6" s="75"/>
      <c r="J6" s="73"/>
      <c r="K6" s="74"/>
      <c r="L6" s="74"/>
    </row>
    <row r="7" spans="1:143" s="72" customFormat="1" ht="15" customHeight="1">
      <c r="B7" s="76"/>
      <c r="C7" s="76"/>
      <c r="D7" s="76"/>
      <c r="H7" s="74"/>
      <c r="I7" s="74"/>
      <c r="J7" s="74"/>
      <c r="K7" s="74"/>
      <c r="L7" s="74"/>
    </row>
    <row r="8" spans="1:143" s="72" customFormat="1" ht="15" customHeight="1">
      <c r="B8" s="8" t="s">
        <v>18</v>
      </c>
      <c r="C8" s="16"/>
      <c r="D8" s="77"/>
      <c r="E8" s="14" t="s">
        <v>798</v>
      </c>
    </row>
    <row r="9" spans="1:143" s="72" customFormat="1" ht="15" customHeight="1">
      <c r="B9" s="8"/>
      <c r="C9" s="16"/>
      <c r="D9" s="76"/>
      <c r="E9" s="78"/>
      <c r="F9" s="79"/>
      <c r="G9" s="79"/>
      <c r="H9" s="80"/>
      <c r="I9" s="79"/>
      <c r="J9" s="79"/>
      <c r="K9" s="79"/>
      <c r="M9" s="73"/>
      <c r="N9" s="73"/>
      <c r="O9" s="81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</row>
    <row r="10" spans="1:143" s="82" customFormat="1" ht="15" customHeight="1">
      <c r="A10" s="67"/>
      <c r="B10" s="62"/>
      <c r="C10" s="62"/>
      <c r="D10" s="19" t="s">
        <v>740</v>
      </c>
      <c r="E10" s="19" t="s">
        <v>740</v>
      </c>
      <c r="F10" s="19" t="s">
        <v>740</v>
      </c>
      <c r="G10" s="19" t="s">
        <v>740</v>
      </c>
      <c r="H10" s="19" t="s">
        <v>740</v>
      </c>
      <c r="I10" s="19" t="s">
        <v>740</v>
      </c>
      <c r="J10" s="19" t="s">
        <v>799</v>
      </c>
      <c r="K10" s="19" t="s">
        <v>799</v>
      </c>
      <c r="L10" s="19" t="s">
        <v>799</v>
      </c>
      <c r="M10" s="19" t="s">
        <v>799</v>
      </c>
      <c r="N10" s="19" t="s">
        <v>799</v>
      </c>
      <c r="O10" s="19" t="s">
        <v>799</v>
      </c>
      <c r="P10" s="19" t="s">
        <v>799</v>
      </c>
      <c r="Q10" s="19" t="s">
        <v>799</v>
      </c>
      <c r="R10" s="19" t="s">
        <v>799</v>
      </c>
      <c r="S10" s="19" t="s">
        <v>799</v>
      </c>
      <c r="T10" s="19" t="s">
        <v>799</v>
      </c>
      <c r="U10" s="19" t="s">
        <v>799</v>
      </c>
      <c r="V10" s="19" t="s">
        <v>799</v>
      </c>
      <c r="W10" s="19" t="s">
        <v>800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</row>
    <row r="11" spans="1:143" s="82" customFormat="1" ht="15" customHeight="1">
      <c r="A11" s="19" t="s">
        <v>801</v>
      </c>
      <c r="B11" s="19" t="s">
        <v>740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743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743</v>
      </c>
      <c r="W11" s="19" t="s">
        <v>743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</row>
    <row r="12" spans="1:143" s="1" customFormat="1" ht="13.9" customHeight="1">
      <c r="A12" s="13">
        <f t="array" ref="A12">RANK(W12,$W$12:$W$26)</f>
        <v>1</v>
      </c>
      <c r="B12" s="1" t="s">
        <v>781</v>
      </c>
      <c r="C12" s="13"/>
      <c r="D12" s="50">
        <f>Individual_Scores_Men_JV!G179</f>
        <v>1036</v>
      </c>
      <c r="E12" s="50">
        <f>Individual_Scores_Men_JV!H179</f>
        <v>1029</v>
      </c>
      <c r="F12" s="50">
        <f>Individual_Scores_Men_JV!I179</f>
        <v>962</v>
      </c>
      <c r="G12" s="50">
        <f>Individual_Scores_Men_JV!J179</f>
        <v>946</v>
      </c>
      <c r="H12" s="50">
        <f>Individual_Scores_Men_JV!K179</f>
        <v>1019</v>
      </c>
      <c r="I12" s="30">
        <f>SUM(D12:H12)</f>
        <v>4992</v>
      </c>
      <c r="J12" s="50">
        <f>Baker_Scores_Men_JV!H168</f>
        <v>152</v>
      </c>
      <c r="K12" s="50">
        <f>Baker_Scores_Men_JV!I168</f>
        <v>194</v>
      </c>
      <c r="L12" s="50">
        <f>Baker_Scores_Men_JV!J168</f>
        <v>191</v>
      </c>
      <c r="M12" s="50">
        <f>Baker_Scores_Men_JV!K168</f>
        <v>207</v>
      </c>
      <c r="N12" s="50">
        <f>Baker_Scores_Men_JV!L168</f>
        <v>216</v>
      </c>
      <c r="O12" s="50">
        <f>Baker_Scores_Men_JV!M168</f>
        <v>150</v>
      </c>
      <c r="P12" s="50">
        <f>Baker_Scores_Men_JV!N168</f>
        <v>223</v>
      </c>
      <c r="Q12" s="50">
        <f>Baker_Scores_Men_JV!O168</f>
        <v>166</v>
      </c>
      <c r="R12" s="50">
        <f>Baker_Scores_Men_JV!P168</f>
        <v>223</v>
      </c>
      <c r="S12" s="50">
        <f>Baker_Scores_Men_JV!Q168</f>
        <v>172</v>
      </c>
      <c r="T12" s="50">
        <f>Baker_Scores_Men_JV!R168</f>
        <v>244</v>
      </c>
      <c r="U12" s="50">
        <f>Baker_Scores_Men_JV!S168</f>
        <v>151</v>
      </c>
      <c r="V12" s="30">
        <f>SUM(J12:U12)</f>
        <v>2289</v>
      </c>
      <c r="W12" s="30">
        <f>I12+V12</f>
        <v>7281</v>
      </c>
    </row>
    <row r="13" spans="1:143" s="1" customFormat="1" ht="13.9" customHeight="1">
      <c r="A13" s="13">
        <f t="array" ref="A13">RANK(W13,$W$12:$W$26)</f>
        <v>2</v>
      </c>
      <c r="B13" s="57" t="s">
        <v>774</v>
      </c>
      <c r="C13" s="57"/>
      <c r="D13" s="24">
        <f>Individual_Scores_Men_JV!G88</f>
        <v>1001</v>
      </c>
      <c r="E13" s="24">
        <f>Individual_Scores_Men_JV!H88</f>
        <v>914</v>
      </c>
      <c r="F13" s="24">
        <f>Individual_Scores_Men_JV!I88</f>
        <v>887</v>
      </c>
      <c r="G13" s="24">
        <f>Individual_Scores_Men_JV!J88</f>
        <v>1056</v>
      </c>
      <c r="H13" s="24">
        <f>Individual_Scores_Men_JV!K88</f>
        <v>1072</v>
      </c>
      <c r="I13" s="19">
        <f>SUM(D13:H13)</f>
        <v>4930</v>
      </c>
      <c r="J13" s="24">
        <f>Baker_Scores_Men_JV!H77</f>
        <v>179</v>
      </c>
      <c r="K13" s="24">
        <f>Baker_Scores_Men_JV!I77</f>
        <v>247</v>
      </c>
      <c r="L13" s="24">
        <f>Baker_Scores_Men_JV!J77</f>
        <v>157</v>
      </c>
      <c r="M13" s="24">
        <f>Baker_Scores_Men_JV!K77</f>
        <v>224</v>
      </c>
      <c r="N13" s="24">
        <f>Baker_Scores_Men_JV!L77</f>
        <v>212</v>
      </c>
      <c r="O13" s="24">
        <f>Baker_Scores_Men_JV!M77</f>
        <v>192</v>
      </c>
      <c r="P13" s="50">
        <f>Baker_Scores_Men_JV!N77</f>
        <v>193</v>
      </c>
      <c r="Q13" s="24">
        <f>Baker_Scores_Men_JV!O77</f>
        <v>200</v>
      </c>
      <c r="R13" s="24">
        <f>Baker_Scores_Men_JV!P77</f>
        <v>173</v>
      </c>
      <c r="S13" s="50">
        <f>Baker_Scores_Men_JV!Q77</f>
        <v>175</v>
      </c>
      <c r="T13" s="50">
        <f>Baker_Scores_Men_JV!R77</f>
        <v>201</v>
      </c>
      <c r="U13" s="50">
        <f>Baker_Scores_Men_JV!S77</f>
        <v>169</v>
      </c>
      <c r="V13" s="30">
        <f>SUM(J13:U13)</f>
        <v>2322</v>
      </c>
      <c r="W13" s="30">
        <f>I13+V13</f>
        <v>7252</v>
      </c>
    </row>
    <row r="14" spans="1:143" s="1" customFormat="1" ht="13.9" customHeight="1">
      <c r="A14" s="13">
        <f t="array" ref="A14">RANK(W14,$W$12:$W$26)</f>
        <v>3</v>
      </c>
      <c r="B14" s="57" t="s">
        <v>778</v>
      </c>
      <c r="C14" s="21"/>
      <c r="D14" s="24">
        <f>Individual_Scores_Men_JV!G140</f>
        <v>938</v>
      </c>
      <c r="E14" s="24">
        <f>Individual_Scores_Men_JV!H140</f>
        <v>884</v>
      </c>
      <c r="F14" s="24">
        <f>Individual_Scores_Men_JV!I140</f>
        <v>963</v>
      </c>
      <c r="G14" s="24">
        <f>Individual_Scores_Men_JV!J140</f>
        <v>959</v>
      </c>
      <c r="H14" s="24">
        <f>Individual_Scores_Men_JV!K140</f>
        <v>963</v>
      </c>
      <c r="I14" s="19">
        <f>SUM(D14:H14)</f>
        <v>4707</v>
      </c>
      <c r="J14" s="24">
        <f>Baker_Scores_Men_JV!H129</f>
        <v>215</v>
      </c>
      <c r="K14" s="24">
        <f>Baker_Scores_Men_JV!I129</f>
        <v>171</v>
      </c>
      <c r="L14" s="24">
        <f>Baker_Scores_Men_JV!J129</f>
        <v>157</v>
      </c>
      <c r="M14" s="24">
        <f>Baker_Scores_Men_JV!K129</f>
        <v>212</v>
      </c>
      <c r="N14" s="24">
        <f>Baker_Scores_Men_JV!L129</f>
        <v>195</v>
      </c>
      <c r="O14" s="24">
        <f>Baker_Scores_Men_JV!M129</f>
        <v>191</v>
      </c>
      <c r="P14" s="24">
        <f>Baker_Scores_Men_JV!N129</f>
        <v>170</v>
      </c>
      <c r="Q14" s="24">
        <f>Baker_Scores_Men_JV!O129</f>
        <v>170</v>
      </c>
      <c r="R14" s="24">
        <f>Baker_Scores_Men_JV!P129</f>
        <v>133</v>
      </c>
      <c r="S14" s="24">
        <f>Baker_Scores_Men_JV!Q129</f>
        <v>172</v>
      </c>
      <c r="T14" s="24">
        <f>Baker_Scores_Men_JV!R129</f>
        <v>231</v>
      </c>
      <c r="U14" s="24">
        <f>Baker_Scores_Men_JV!S129</f>
        <v>191</v>
      </c>
      <c r="V14" s="19">
        <f>SUM(J14:U14)</f>
        <v>2208</v>
      </c>
      <c r="W14" s="19">
        <f>I14+V14</f>
        <v>6915</v>
      </c>
    </row>
    <row r="15" spans="1:143" s="1" customFormat="1" ht="13.9" customHeight="1">
      <c r="A15" s="13">
        <f t="array" ref="A15">RANK(W15,$W$12:$W$26)</f>
        <v>4</v>
      </c>
      <c r="B15" s="57" t="s">
        <v>771</v>
      </c>
      <c r="C15" s="57"/>
      <c r="D15" s="24">
        <f>Individual_Scores_Men_JV!G49</f>
        <v>919</v>
      </c>
      <c r="E15" s="24">
        <f>Individual_Scores_Men_JV!H49</f>
        <v>957</v>
      </c>
      <c r="F15" s="24">
        <f>Individual_Scores_Men_JV!I49</f>
        <v>933</v>
      </c>
      <c r="G15" s="24">
        <f>Individual_Scores_Men_JV!J49</f>
        <v>912</v>
      </c>
      <c r="H15" s="24">
        <f>Individual_Scores_Men_JV!K49</f>
        <v>894</v>
      </c>
      <c r="I15" s="19">
        <f>SUM(D15:H15)</f>
        <v>4615</v>
      </c>
      <c r="J15" s="24">
        <f>Baker_Scores_Men_JV!H38</f>
        <v>193</v>
      </c>
      <c r="K15" s="24">
        <f>Baker_Scores_Men_JV!I38</f>
        <v>200</v>
      </c>
      <c r="L15" s="24">
        <f>Baker_Scores_Men_JV!J38</f>
        <v>147</v>
      </c>
      <c r="M15" s="24">
        <f>Baker_Scores_Men_JV!K38</f>
        <v>207</v>
      </c>
      <c r="N15" s="24">
        <f>Baker_Scores_Men_JV!L38</f>
        <v>209</v>
      </c>
      <c r="O15" s="24">
        <f>Baker_Scores_Men_JV!M38</f>
        <v>188</v>
      </c>
      <c r="P15" s="50">
        <f>Baker_Scores_Men_JV!N38</f>
        <v>186</v>
      </c>
      <c r="Q15" s="24">
        <f>Baker_Scores_Men_JV!O38</f>
        <v>193</v>
      </c>
      <c r="R15" s="24">
        <f>Baker_Scores_Men_JV!P38</f>
        <v>191</v>
      </c>
      <c r="S15" s="50">
        <f>Baker_Scores_Men_JV!Q38</f>
        <v>194</v>
      </c>
      <c r="T15" s="50">
        <f>Baker_Scores_Men_JV!R38</f>
        <v>146</v>
      </c>
      <c r="U15" s="50">
        <f>Baker_Scores_Men_JV!S38</f>
        <v>214</v>
      </c>
      <c r="V15" s="30">
        <f>SUM(J15:U15)</f>
        <v>2268</v>
      </c>
      <c r="W15" s="30">
        <f>I15+V15</f>
        <v>6883</v>
      </c>
    </row>
    <row r="16" spans="1:143" s="1" customFormat="1" ht="13.9" customHeight="1">
      <c r="A16" s="13">
        <f t="array" ref="A16">RANK(W16,$W$12:$W$26)</f>
        <v>5</v>
      </c>
      <c r="B16" s="1" t="s">
        <v>773</v>
      </c>
      <c r="D16" s="24">
        <f>Individual_Scores_Men_JV!G75</f>
        <v>800</v>
      </c>
      <c r="E16" s="24">
        <f>Individual_Scores_Men_JV!H75</f>
        <v>933</v>
      </c>
      <c r="F16" s="24">
        <f>Individual_Scores_Men_JV!I75</f>
        <v>931</v>
      </c>
      <c r="G16" s="24">
        <f>Individual_Scores_Men_JV!J75</f>
        <v>1054</v>
      </c>
      <c r="H16" s="24">
        <f>Individual_Scores_Men_JV!K75</f>
        <v>868</v>
      </c>
      <c r="I16" s="19">
        <f>SUM(D16:H16)</f>
        <v>4586</v>
      </c>
      <c r="J16" s="24">
        <f>Baker_Scores_Men_JV!H64</f>
        <v>214</v>
      </c>
      <c r="K16" s="24">
        <f>Baker_Scores_Men_JV!I64</f>
        <v>203</v>
      </c>
      <c r="L16" s="24">
        <f>Baker_Scores_Men_JV!J64</f>
        <v>143</v>
      </c>
      <c r="M16" s="24">
        <f>Baker_Scores_Men_JV!K64</f>
        <v>180</v>
      </c>
      <c r="N16" s="24">
        <f>Baker_Scores_Men_JV!L64</f>
        <v>177</v>
      </c>
      <c r="O16" s="24">
        <f>Baker_Scores_Men_JV!M64</f>
        <v>225</v>
      </c>
      <c r="P16" s="50">
        <f>Baker_Scores_Men_JV!N64</f>
        <v>226</v>
      </c>
      <c r="Q16" s="24">
        <f>Baker_Scores_Men_JV!O64</f>
        <v>202</v>
      </c>
      <c r="R16" s="24">
        <f>Baker_Scores_Men_JV!P64</f>
        <v>139</v>
      </c>
      <c r="S16" s="50">
        <f>Baker_Scores_Men_JV!Q64</f>
        <v>169</v>
      </c>
      <c r="T16" s="50">
        <f>Baker_Scores_Men_JV!R64</f>
        <v>232</v>
      </c>
      <c r="U16" s="50">
        <f>Baker_Scores_Men_JV!S64</f>
        <v>168</v>
      </c>
      <c r="V16" s="30">
        <f>SUM(J16:U16)</f>
        <v>2278</v>
      </c>
      <c r="W16" s="30">
        <f>I16+V16</f>
        <v>6864</v>
      </c>
    </row>
    <row r="17" spans="1:143" s="1" customFormat="1" ht="13.9" customHeight="1">
      <c r="A17" s="13">
        <f t="array" ref="A17">RANK(W17,$W$12:$W$26)</f>
        <v>6</v>
      </c>
      <c r="B17" s="21" t="s">
        <v>776</v>
      </c>
      <c r="C17" s="21"/>
      <c r="D17" s="24">
        <f>Individual_Scores_Men_JV!G114</f>
        <v>904</v>
      </c>
      <c r="E17" s="24">
        <f>Individual_Scores_Men_JV!H114</f>
        <v>861</v>
      </c>
      <c r="F17" s="24">
        <f>Individual_Scores_Men_JV!I114</f>
        <v>1012</v>
      </c>
      <c r="G17" s="24">
        <f>Individual_Scores_Men_JV!J114</f>
        <v>897</v>
      </c>
      <c r="H17" s="24">
        <f>Individual_Scores_Men_JV!K114</f>
        <v>825</v>
      </c>
      <c r="I17" s="19">
        <f>SUM(D17:H17)</f>
        <v>4499</v>
      </c>
      <c r="J17" s="24">
        <f>Baker_Scores_Men_JV!H103</f>
        <v>172</v>
      </c>
      <c r="K17" s="24">
        <f>Baker_Scores_Men_JV!I103</f>
        <v>153</v>
      </c>
      <c r="L17" s="24">
        <f>Baker_Scores_Men_JV!J103</f>
        <v>148</v>
      </c>
      <c r="M17" s="24">
        <f>Baker_Scores_Men_JV!K103</f>
        <v>235</v>
      </c>
      <c r="N17" s="24">
        <f>Baker_Scores_Men_JV!L103</f>
        <v>209</v>
      </c>
      <c r="O17" s="24">
        <f>Baker_Scores_Men_JV!M103</f>
        <v>172</v>
      </c>
      <c r="P17" s="24">
        <f>Baker_Scores_Men_JV!N103</f>
        <v>215</v>
      </c>
      <c r="Q17" s="24">
        <f>Baker_Scores_Men_JV!O103</f>
        <v>163</v>
      </c>
      <c r="R17" s="24">
        <f>Baker_Scores_Men_JV!P103</f>
        <v>211</v>
      </c>
      <c r="S17" s="24">
        <f>Baker_Scores_Men_JV!Q103</f>
        <v>197</v>
      </c>
      <c r="T17" s="24">
        <f>Baker_Scores_Men_JV!R103</f>
        <v>174</v>
      </c>
      <c r="U17" s="24">
        <f>Baker_Scores_Men_JV!S103</f>
        <v>166</v>
      </c>
      <c r="V17" s="19">
        <f>SUM(J17:U17)</f>
        <v>2215</v>
      </c>
      <c r="W17" s="19">
        <f>I17+V17</f>
        <v>6714</v>
      </c>
    </row>
    <row r="18" spans="1:143" s="1" customFormat="1" ht="13.9" customHeight="1">
      <c r="A18" s="13">
        <f t="array" ref="A18">RANK(W18,$W$12:$W$26)</f>
        <v>7</v>
      </c>
      <c r="B18" s="57" t="s">
        <v>772</v>
      </c>
      <c r="C18" s="57"/>
      <c r="D18" s="24">
        <f>Individual_Scores_Men_JV!G62</f>
        <v>920</v>
      </c>
      <c r="E18" s="24">
        <f>Individual_Scores_Men_JV!H62</f>
        <v>893</v>
      </c>
      <c r="F18" s="24">
        <f>Individual_Scores_Men_JV!I62</f>
        <v>863</v>
      </c>
      <c r="G18" s="24">
        <f>Individual_Scores_Men_JV!J62</f>
        <v>925</v>
      </c>
      <c r="H18" s="24">
        <f>Individual_Scores_Men_JV!K62</f>
        <v>841</v>
      </c>
      <c r="I18" s="19">
        <f>SUM(D18:H18)</f>
        <v>4442</v>
      </c>
      <c r="J18" s="24">
        <f>Baker_Scores_Men_JV!H51</f>
        <v>146</v>
      </c>
      <c r="K18" s="24">
        <f>Baker_Scores_Men_JV!I51</f>
        <v>235</v>
      </c>
      <c r="L18" s="24">
        <f>Baker_Scores_Men_JV!J51</f>
        <v>151</v>
      </c>
      <c r="M18" s="24">
        <f>Baker_Scores_Men_JV!K51</f>
        <v>213</v>
      </c>
      <c r="N18" s="24">
        <f>Baker_Scores_Men_JV!L51</f>
        <v>232</v>
      </c>
      <c r="O18" s="24">
        <f>Baker_Scores_Men_JV!M51</f>
        <v>176</v>
      </c>
      <c r="P18" s="50">
        <f>Baker_Scores_Men_JV!N51</f>
        <v>156</v>
      </c>
      <c r="Q18" s="24">
        <f>Baker_Scores_Men_JV!O51</f>
        <v>158</v>
      </c>
      <c r="R18" s="24">
        <f>Baker_Scores_Men_JV!P51</f>
        <v>202</v>
      </c>
      <c r="S18" s="50">
        <f>Baker_Scores_Men_JV!Q51</f>
        <v>174</v>
      </c>
      <c r="T18" s="50">
        <f>Baker_Scores_Men_JV!R51</f>
        <v>171</v>
      </c>
      <c r="U18" s="50">
        <f>Baker_Scores_Men_JV!S51</f>
        <v>215</v>
      </c>
      <c r="V18" s="30">
        <f>SUM(J18:U18)</f>
        <v>2229</v>
      </c>
      <c r="W18" s="30">
        <f>I18+V18</f>
        <v>6671</v>
      </c>
    </row>
    <row r="19" spans="1:143" s="1" customFormat="1" ht="13.9" customHeight="1">
      <c r="A19" s="13">
        <f t="array" ref="A19">RANK(W19,$W$12:$W$26)</f>
        <v>8</v>
      </c>
      <c r="B19" s="57" t="s">
        <v>769</v>
      </c>
      <c r="C19" s="57"/>
      <c r="D19" s="24">
        <f>Individual_Scores_Men_JV!G23</f>
        <v>903</v>
      </c>
      <c r="E19" s="24">
        <f>Individual_Scores_Men_JV!H23</f>
        <v>738</v>
      </c>
      <c r="F19" s="24">
        <f>Individual_Scores_Men_JV!I23</f>
        <v>966</v>
      </c>
      <c r="G19" s="24">
        <f>Individual_Scores_Men_JV!J23</f>
        <v>869</v>
      </c>
      <c r="H19" s="24">
        <f>Individual_Scores_Men_JV!K23</f>
        <v>932</v>
      </c>
      <c r="I19" s="19">
        <f>SUM(D19:H19)</f>
        <v>4408</v>
      </c>
      <c r="J19" s="24">
        <f>Baker_Scores_Men_JV!H12</f>
        <v>205</v>
      </c>
      <c r="K19" s="24">
        <f>Baker_Scores_Men_JV!I12</f>
        <v>224</v>
      </c>
      <c r="L19" s="24">
        <f>Baker_Scores_Men_JV!J12</f>
        <v>173</v>
      </c>
      <c r="M19" s="24">
        <f>Baker_Scores_Men_JV!K12</f>
        <v>168</v>
      </c>
      <c r="N19" s="24">
        <f>Baker_Scores_Men_JV!L12</f>
        <v>179</v>
      </c>
      <c r="O19" s="24">
        <f>Baker_Scores_Men_JV!M12</f>
        <v>153</v>
      </c>
      <c r="P19" s="50">
        <f>Baker_Scores_Men_JV!N12</f>
        <v>185</v>
      </c>
      <c r="Q19" s="24">
        <f>Baker_Scores_Men_JV!O12</f>
        <v>190</v>
      </c>
      <c r="R19" s="24">
        <f>Baker_Scores_Men_JV!P12</f>
        <v>178</v>
      </c>
      <c r="S19" s="50">
        <f>Baker_Scores_Men_JV!Q12</f>
        <v>187</v>
      </c>
      <c r="T19" s="50">
        <f>Baker_Scores_Men_JV!R12</f>
        <v>193</v>
      </c>
      <c r="U19" s="50">
        <f>Baker_Scores_Men_JV!S12</f>
        <v>158</v>
      </c>
      <c r="V19" s="30">
        <f>SUM(J19:U19)</f>
        <v>2193</v>
      </c>
      <c r="W19" s="30">
        <f>I19+V19</f>
        <v>6601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RANK(W20,$W$12:$W$26)</f>
        <v>9</v>
      </c>
      <c r="B20" s="1" t="s">
        <v>782</v>
      </c>
      <c r="C20" s="13"/>
      <c r="D20" s="50">
        <f>Individual_Scores_Men_JV!G192</f>
        <v>872</v>
      </c>
      <c r="E20" s="50">
        <f>Individual_Scores_Men_JV!H192</f>
        <v>817</v>
      </c>
      <c r="F20" s="50">
        <f>Individual_Scores_Men_JV!I192</f>
        <v>907</v>
      </c>
      <c r="G20" s="50">
        <f>Individual_Scores_Men_JV!J192</f>
        <v>879</v>
      </c>
      <c r="H20" s="50">
        <f>Individual_Scores_Men_JV!K192</f>
        <v>800</v>
      </c>
      <c r="I20" s="30">
        <f>SUM(D20:H20)</f>
        <v>4275</v>
      </c>
      <c r="J20" s="50">
        <f>Baker_Scores_Men_JV!H181</f>
        <v>202</v>
      </c>
      <c r="K20" s="50">
        <f>Baker_Scores_Men_JV!I181</f>
        <v>189</v>
      </c>
      <c r="L20" s="50">
        <f>Baker_Scores_Men_JV!J181</f>
        <v>163</v>
      </c>
      <c r="M20" s="50">
        <f>Baker_Scores_Men_JV!K181</f>
        <v>159</v>
      </c>
      <c r="N20" s="50">
        <f>Baker_Scores_Men_JV!L181</f>
        <v>176</v>
      </c>
      <c r="O20" s="50">
        <f>Baker_Scores_Men_JV!M181</f>
        <v>194</v>
      </c>
      <c r="P20" s="50">
        <f>Baker_Scores_Men_JV!N181</f>
        <v>191</v>
      </c>
      <c r="Q20" s="50">
        <f>Baker_Scores_Men_JV!O181</f>
        <v>155</v>
      </c>
      <c r="R20" s="50">
        <f>Baker_Scores_Men_JV!P181</f>
        <v>166</v>
      </c>
      <c r="S20" s="50">
        <f>Baker_Scores_Men_JV!Q181</f>
        <v>172</v>
      </c>
      <c r="T20" s="50">
        <f>Baker_Scores_Men_JV!R181</f>
        <v>212</v>
      </c>
      <c r="U20" s="50">
        <f>Baker_Scores_Men_JV!S181</f>
        <v>176</v>
      </c>
      <c r="V20" s="30">
        <f>SUM(J20:U20)</f>
        <v>2155</v>
      </c>
      <c r="W20" s="30">
        <f>I20+V20</f>
        <v>6430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RANK(W21,$W$12:$W$26)</f>
        <v>10</v>
      </c>
      <c r="B21" s="57" t="s">
        <v>770</v>
      </c>
      <c r="C21" s="57"/>
      <c r="D21" s="24">
        <f>Individual_Scores_Men_JV!G36</f>
        <v>804</v>
      </c>
      <c r="E21" s="24">
        <f>Individual_Scores_Men_JV!H36</f>
        <v>874</v>
      </c>
      <c r="F21" s="24">
        <f>Individual_Scores_Men_JV!I36</f>
        <v>857</v>
      </c>
      <c r="G21" s="24">
        <f>Individual_Scores_Men_JV!J36</f>
        <v>861</v>
      </c>
      <c r="H21" s="24">
        <f>Individual_Scores_Men_JV!K36</f>
        <v>976</v>
      </c>
      <c r="I21" s="19">
        <f>SUM(D21:H21)</f>
        <v>4372</v>
      </c>
      <c r="J21" s="24">
        <f>Baker_Scores_Men_JV!H25</f>
        <v>145</v>
      </c>
      <c r="K21" s="24">
        <f>Baker_Scores_Men_JV!I25</f>
        <v>160</v>
      </c>
      <c r="L21" s="24">
        <f>Baker_Scores_Men_JV!J25</f>
        <v>147</v>
      </c>
      <c r="M21" s="24">
        <f>Baker_Scores_Men_JV!K25</f>
        <v>146</v>
      </c>
      <c r="N21" s="24">
        <f>Baker_Scores_Men_JV!L25</f>
        <v>121</v>
      </c>
      <c r="O21" s="24">
        <f>Baker_Scores_Men_JV!M25</f>
        <v>174</v>
      </c>
      <c r="P21" s="50">
        <f>Baker_Scores_Men_JV!N25</f>
        <v>180</v>
      </c>
      <c r="Q21" s="24">
        <f>Baker_Scores_Men_JV!O25</f>
        <v>155</v>
      </c>
      <c r="R21" s="24">
        <f>Baker_Scores_Men_JV!P25</f>
        <v>164</v>
      </c>
      <c r="S21" s="50">
        <f>Baker_Scores_Men_JV!Q25</f>
        <v>195</v>
      </c>
      <c r="T21" s="50">
        <f>Baker_Scores_Men_JV!R25</f>
        <v>169</v>
      </c>
      <c r="U21" s="50">
        <f>Baker_Scores_Men_JV!S25</f>
        <v>198</v>
      </c>
      <c r="V21" s="30">
        <f>SUM(J21:U21)</f>
        <v>1954</v>
      </c>
      <c r="W21" s="30">
        <f>I21+V21</f>
        <v>6326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RANK(W22,$W$12:$W$26)</f>
        <v>11</v>
      </c>
      <c r="B22" s="57" t="s">
        <v>777</v>
      </c>
      <c r="C22" s="21"/>
      <c r="D22" s="24">
        <f>Individual_Scores_Men_JV!G127</f>
        <v>819</v>
      </c>
      <c r="E22" s="24">
        <f>Individual_Scores_Men_JV!H127</f>
        <v>877</v>
      </c>
      <c r="F22" s="24">
        <f>Individual_Scores_Men_JV!I127</f>
        <v>884</v>
      </c>
      <c r="G22" s="24">
        <f>Individual_Scores_Men_JV!J127</f>
        <v>820</v>
      </c>
      <c r="H22" s="24">
        <f>Individual_Scores_Men_JV!K127</f>
        <v>892</v>
      </c>
      <c r="I22" s="19">
        <f>SUM(D22:H22)</f>
        <v>4292</v>
      </c>
      <c r="J22" s="24">
        <f>Baker_Scores_Men_JV!H116</f>
        <v>175</v>
      </c>
      <c r="K22" s="24">
        <f>Baker_Scores_Men_JV!I116</f>
        <v>191</v>
      </c>
      <c r="L22" s="24">
        <f>Baker_Scores_Men_JV!J116</f>
        <v>164</v>
      </c>
      <c r="M22" s="24">
        <f>Baker_Scores_Men_JV!K116</f>
        <v>132</v>
      </c>
      <c r="N22" s="24">
        <f>Baker_Scores_Men_JV!L116</f>
        <v>212</v>
      </c>
      <c r="O22" s="24">
        <f>Baker_Scores_Men_JV!M116</f>
        <v>133</v>
      </c>
      <c r="P22" s="24">
        <f>Baker_Scores_Men_JV!N116</f>
        <v>190</v>
      </c>
      <c r="Q22" s="24">
        <f>Baker_Scores_Men_JV!O116</f>
        <v>155</v>
      </c>
      <c r="R22" s="24">
        <f>Baker_Scores_Men_JV!P116</f>
        <v>163</v>
      </c>
      <c r="S22" s="24">
        <f>Baker_Scores_Men_JV!Q116</f>
        <v>142</v>
      </c>
      <c r="T22" s="24">
        <f>Baker_Scores_Men_JV!R116</f>
        <v>191</v>
      </c>
      <c r="U22" s="24">
        <f>Baker_Scores_Men_JV!S116</f>
        <v>158</v>
      </c>
      <c r="V22" s="19">
        <f>SUM(J22:U22)</f>
        <v>2006</v>
      </c>
      <c r="W22" s="19">
        <f>I22+V22</f>
        <v>6298</v>
      </c>
    </row>
    <row r="23" spans="1:143" s="1" customFormat="1" ht="13.9" customHeight="1">
      <c r="A23" s="13">
        <f t="array" ref="A23">RANK(W23,$W$12:$W$26)</f>
        <v>12</v>
      </c>
      <c r="B23" s="1" t="s">
        <v>780</v>
      </c>
      <c r="C23" s="13"/>
      <c r="D23" s="50">
        <f>Individual_Scores_Men_JV!G166</f>
        <v>752</v>
      </c>
      <c r="E23" s="50">
        <f>Individual_Scores_Men_JV!H166</f>
        <v>880</v>
      </c>
      <c r="F23" s="50">
        <f>Individual_Scores_Men_JV!I166</f>
        <v>857</v>
      </c>
      <c r="G23" s="50">
        <f>Individual_Scores_Men_JV!J166</f>
        <v>911</v>
      </c>
      <c r="H23" s="50">
        <f>Individual_Scores_Men_JV!K166</f>
        <v>828</v>
      </c>
      <c r="I23" s="30">
        <f>SUM(D23:H23)</f>
        <v>4228</v>
      </c>
      <c r="J23" s="50">
        <f>Baker_Scores_Men_JV!H155</f>
        <v>159</v>
      </c>
      <c r="K23" s="50">
        <f>Baker_Scores_Men_JV!I155</f>
        <v>159</v>
      </c>
      <c r="L23" s="50">
        <f>Baker_Scores_Men_JV!J155</f>
        <v>151</v>
      </c>
      <c r="M23" s="50">
        <f>Baker_Scores_Men_JV!K155</f>
        <v>225</v>
      </c>
      <c r="N23" s="50">
        <f>Baker_Scores_Men_JV!L155</f>
        <v>148</v>
      </c>
      <c r="O23" s="50">
        <f>Baker_Scores_Men_JV!M155</f>
        <v>141</v>
      </c>
      <c r="P23" s="50">
        <f>Baker_Scores_Men_JV!N155</f>
        <v>223</v>
      </c>
      <c r="Q23" s="50">
        <f>Baker_Scores_Men_JV!O155</f>
        <v>203</v>
      </c>
      <c r="R23" s="50">
        <f>Baker_Scores_Men_JV!P155</f>
        <v>137</v>
      </c>
      <c r="S23" s="50">
        <f>Baker_Scores_Men_JV!Q155</f>
        <v>154</v>
      </c>
      <c r="T23" s="50">
        <f>Baker_Scores_Men_JV!R155</f>
        <v>137</v>
      </c>
      <c r="U23" s="50">
        <f>Baker_Scores_Men_JV!S155</f>
        <v>195</v>
      </c>
      <c r="V23" s="30">
        <f>SUM(J23:U23)</f>
        <v>2032</v>
      </c>
      <c r="W23" s="30">
        <f>I23+V23</f>
        <v>6260</v>
      </c>
    </row>
    <row r="24" spans="1:143" s="1" customFormat="1" ht="13.9" customHeight="1">
      <c r="A24" s="13">
        <f t="array" ref="A24">RANK(W24,$W$12:$W$26)</f>
        <v>13</v>
      </c>
      <c r="B24" s="1" t="s">
        <v>779</v>
      </c>
      <c r="C24" s="68"/>
      <c r="D24" s="50">
        <f>Individual_Scores_Men_JV!G153</f>
        <v>868</v>
      </c>
      <c r="E24" s="50">
        <f>Individual_Scores_Men_JV!H153</f>
        <v>881</v>
      </c>
      <c r="F24" s="50">
        <f>Individual_Scores_Men_JV!I153</f>
        <v>919</v>
      </c>
      <c r="G24" s="50">
        <f>Individual_Scores_Men_JV!J153</f>
        <v>770</v>
      </c>
      <c r="H24" s="50">
        <f>Individual_Scores_Men_JV!K153</f>
        <v>775</v>
      </c>
      <c r="I24" s="30">
        <f>SUM(D24:H24)</f>
        <v>4213</v>
      </c>
      <c r="J24" s="50">
        <f>Baker_Scores_Men_JV!H142</f>
        <v>180</v>
      </c>
      <c r="K24" s="50">
        <f>Baker_Scores_Men_JV!I142</f>
        <v>156</v>
      </c>
      <c r="L24" s="50">
        <f>Baker_Scores_Men_JV!J142</f>
        <v>182</v>
      </c>
      <c r="M24" s="50">
        <f>Baker_Scores_Men_JV!K142</f>
        <v>184</v>
      </c>
      <c r="N24" s="50">
        <f>Baker_Scores_Men_JV!L142</f>
        <v>206</v>
      </c>
      <c r="O24" s="50">
        <f>Baker_Scores_Men_JV!M142</f>
        <v>158</v>
      </c>
      <c r="P24" s="50">
        <f>Baker_Scores_Men_JV!N142</f>
        <v>129</v>
      </c>
      <c r="Q24" s="50">
        <f>Baker_Scores_Men_JV!O142</f>
        <v>170</v>
      </c>
      <c r="R24" s="50">
        <f>Baker_Scores_Men_JV!P142</f>
        <v>207</v>
      </c>
      <c r="S24" s="50">
        <f>Baker_Scores_Men_JV!Q142</f>
        <v>127</v>
      </c>
      <c r="T24" s="50">
        <f>Baker_Scores_Men_JV!R142</f>
        <v>158</v>
      </c>
      <c r="U24" s="50">
        <f>Baker_Scores_Men_JV!S142</f>
        <v>116</v>
      </c>
      <c r="V24" s="30">
        <f>SUM(J24:U24)</f>
        <v>1973</v>
      </c>
      <c r="W24" s="30">
        <f>I24+V24</f>
        <v>6186</v>
      </c>
    </row>
    <row r="25" spans="1:143" s="1" customFormat="1" ht="13.9" customHeight="1">
      <c r="A25" s="13">
        <f t="array" ref="A25">RANK(W25,$W$12:$W$26)</f>
        <v>14</v>
      </c>
      <c r="B25" s="57" t="s">
        <v>775</v>
      </c>
      <c r="C25" s="57"/>
      <c r="D25" s="24">
        <f>Individual_Scores_Men_JV!G101</f>
        <v>864</v>
      </c>
      <c r="E25" s="50">
        <f>Individual_Scores_Men_JV!H101</f>
        <v>786</v>
      </c>
      <c r="F25" s="50">
        <f>Individual_Scores_Men_JV!I101</f>
        <v>831</v>
      </c>
      <c r="G25" s="50">
        <f>Individual_Scores_Men_JV!J101</f>
        <v>844</v>
      </c>
      <c r="H25" s="50">
        <f>Individual_Scores_Men_JV!K101</f>
        <v>878</v>
      </c>
      <c r="I25" s="30">
        <f>SUM(D25:H25)</f>
        <v>4203</v>
      </c>
      <c r="J25" s="50">
        <f>Baker_Scores_Men_JV!H90</f>
        <v>125</v>
      </c>
      <c r="K25" s="50">
        <f>Baker_Scores_Men_JV!I90</f>
        <v>178</v>
      </c>
      <c r="L25" s="50">
        <f>Baker_Scores_Men_JV!J90</f>
        <v>162</v>
      </c>
      <c r="M25" s="50">
        <f>Baker_Scores_Men_JV!K90</f>
        <v>141</v>
      </c>
      <c r="N25" s="50">
        <f>Baker_Scores_Men_JV!L90</f>
        <v>150</v>
      </c>
      <c r="O25" s="50">
        <f>Baker_Scores_Men_JV!M90</f>
        <v>200</v>
      </c>
      <c r="P25" s="50">
        <f>Baker_Scores_Men_JV!N90</f>
        <v>172</v>
      </c>
      <c r="Q25" s="50">
        <f>Baker_Scores_Men_JV!O90</f>
        <v>154</v>
      </c>
      <c r="R25" s="50">
        <f>Baker_Scores_Men_JV!P90</f>
        <v>141</v>
      </c>
      <c r="S25" s="50">
        <f>Baker_Scores_Men_JV!Q90</f>
        <v>129</v>
      </c>
      <c r="T25" s="50">
        <f>Baker_Scores_Men_JV!R90</f>
        <v>177</v>
      </c>
      <c r="U25" s="50">
        <f>Baker_Scores_Men_JV!S90</f>
        <v>137</v>
      </c>
      <c r="V25" s="30">
        <f>SUM(J25:U25)</f>
        <v>1866</v>
      </c>
      <c r="W25" s="30">
        <f>I25+V25</f>
        <v>6069</v>
      </c>
    </row>
    <row r="26" spans="1:143" s="1" customFormat="1" ht="13.9" customHeight="1"/>
    <row r="27" spans="1:143" s="1" customFormat="1" ht="13.9" customHeight="1">
      <c r="B27" s="33" t="s">
        <v>802</v>
      </c>
      <c r="D27" s="69">
        <f t="shared" ref="D27:W27" si="0">SUM(D12:D25)</f>
        <v>12400</v>
      </c>
      <c r="E27" s="69">
        <f t="shared" si="0"/>
        <v>12324</v>
      </c>
      <c r="F27" s="69">
        <f t="shared" si="0"/>
        <v>12772</v>
      </c>
      <c r="G27" s="69">
        <f t="shared" si="0"/>
        <v>12703</v>
      </c>
      <c r="H27" s="69">
        <f t="shared" si="0"/>
        <v>12563</v>
      </c>
      <c r="I27" s="70">
        <f t="shared" si="0"/>
        <v>62762</v>
      </c>
      <c r="J27" s="69">
        <f t="shared" si="0"/>
        <v>2462</v>
      </c>
      <c r="K27" s="69">
        <f t="shared" si="0"/>
        <v>2660</v>
      </c>
      <c r="L27" s="69">
        <f t="shared" si="0"/>
        <v>2236</v>
      </c>
      <c r="M27" s="69">
        <f t="shared" si="0"/>
        <v>2633</v>
      </c>
      <c r="N27" s="69">
        <f t="shared" si="0"/>
        <v>2642</v>
      </c>
      <c r="O27" s="69">
        <f t="shared" si="0"/>
        <v>2447</v>
      </c>
      <c r="P27" s="69">
        <f t="shared" si="0"/>
        <v>2639</v>
      </c>
      <c r="Q27" s="69">
        <f t="shared" si="0"/>
        <v>2434</v>
      </c>
      <c r="R27" s="69">
        <f t="shared" si="0"/>
        <v>2428</v>
      </c>
      <c r="S27" s="69">
        <f t="shared" si="0"/>
        <v>2359</v>
      </c>
      <c r="T27" s="69">
        <f t="shared" si="0"/>
        <v>2636</v>
      </c>
      <c r="U27" s="69">
        <f t="shared" si="0"/>
        <v>2412</v>
      </c>
      <c r="V27" s="70">
        <f t="shared" si="0"/>
        <v>29988</v>
      </c>
      <c r="W27" s="70">
        <f t="shared" si="0"/>
        <v>92750</v>
      </c>
    </row>
    <row r="28" spans="1:143" s="1" customFormat="1" ht="13.9" customHeight="1">
      <c r="B28" s="33" t="s">
        <v>803</v>
      </c>
      <c r="D28" s="69">
        <f t="shared" ref="D28:V28" si="1">(D27/14)</f>
        <v>885.71428571428567</v>
      </c>
      <c r="E28" s="69">
        <f t="shared" si="1"/>
        <v>880.28571428571433</v>
      </c>
      <c r="F28" s="69">
        <f t="shared" si="1"/>
        <v>912.28571428571433</v>
      </c>
      <c r="G28" s="69">
        <f t="shared" si="1"/>
        <v>907.35714285714289</v>
      </c>
      <c r="H28" s="69">
        <f t="shared" si="1"/>
        <v>897.35714285714289</v>
      </c>
      <c r="I28" s="70">
        <f t="shared" si="1"/>
        <v>4483</v>
      </c>
      <c r="J28" s="69">
        <f t="shared" si="1"/>
        <v>175.85714285714286</v>
      </c>
      <c r="K28" s="69">
        <f t="shared" si="1"/>
        <v>190</v>
      </c>
      <c r="L28" s="69">
        <f t="shared" si="1"/>
        <v>159.71428571428572</v>
      </c>
      <c r="M28" s="69">
        <f t="shared" si="1"/>
        <v>188.07142857142858</v>
      </c>
      <c r="N28" s="69">
        <f t="shared" si="1"/>
        <v>188.71428571428572</v>
      </c>
      <c r="O28" s="69">
        <f t="shared" si="1"/>
        <v>174.78571428571428</v>
      </c>
      <c r="P28" s="69">
        <f t="shared" si="1"/>
        <v>188.5</v>
      </c>
      <c r="Q28" s="69">
        <f t="shared" si="1"/>
        <v>173.85714285714286</v>
      </c>
      <c r="R28" s="69">
        <f t="shared" si="1"/>
        <v>173.42857142857142</v>
      </c>
      <c r="S28" s="69">
        <f t="shared" si="1"/>
        <v>168.5</v>
      </c>
      <c r="T28" s="69">
        <f t="shared" si="1"/>
        <v>188.28571428571428</v>
      </c>
      <c r="U28" s="69">
        <f t="shared" si="1"/>
        <v>172.28571428571428</v>
      </c>
      <c r="V28" s="70">
        <f t="shared" si="1"/>
        <v>2142</v>
      </c>
    </row>
    <row r="29" spans="1:143" s="1" customFormat="1" ht="13.9" customHeight="1">
      <c r="B29" s="33" t="s">
        <v>804</v>
      </c>
      <c r="D29" s="69">
        <f t="shared" ref="D29:I29" si="2">IF(D36 = 0, 0,D27/D36)</f>
        <v>177.14285714285714</v>
      </c>
      <c r="E29" s="69">
        <f t="shared" si="2"/>
        <v>176.05714285714285</v>
      </c>
      <c r="F29" s="69">
        <f t="shared" si="2"/>
        <v>182.45714285714286</v>
      </c>
      <c r="G29" s="69">
        <f t="shared" si="2"/>
        <v>181.47142857142856</v>
      </c>
      <c r="H29" s="69">
        <f t="shared" si="2"/>
        <v>179.47142857142856</v>
      </c>
      <c r="I29" s="70">
        <f t="shared" si="2"/>
        <v>179.32</v>
      </c>
    </row>
    <row r="30" spans="1:143" s="1" customFormat="1" ht="13.9" customHeight="1"/>
    <row r="31" spans="1:143" s="1" customFormat="1" ht="13.9" customHeight="1"/>
    <row r="32" spans="1:143" s="1" customFormat="1" ht="13.9" customHeight="1"/>
    <row r="33" spans="1:9" s="1" customFormat="1" ht="13.9" customHeight="1"/>
    <row r="34" spans="1:9" s="1" customFormat="1" ht="13.9" customHeight="1"/>
    <row r="35" spans="1:9" s="1" customFormat="1" ht="13.9" customHeight="1"/>
    <row r="36" spans="1:9" s="1" customFormat="1" ht="13.9" customHeight="1">
      <c r="D36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"&gt;0")+COUNTIF(Individual_Scores_Men_JV!G90:G100, "&gt;0")+COUNTIF(Individual_Scores_Men_JV!G103:G113, "&gt;0")+COUNTIF(Individual_Scores_Men_JV!G116:G126, "&gt;0")+COUNTIF(Individual_Scores_Men_JV!G129:G139, "&gt;0")+COUNTIF(Individual_Scores_Men_JV!G142:G152, "&gt;0")+COUNTIF(Individual_Scores_Men_JV!G155:G165, "&gt;0")+COUNTIF(Individual_Scores_Men_JV!G168:G178, "&gt;0")+COUNTIF(Individual_Scores_Men_JV!G181:G191, "&gt;0")</f>
        <v>70</v>
      </c>
      <c r="E36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"&gt;0")+COUNTIF(Individual_Scores_Men_JV!H90:H100, "&gt;0")+COUNTIF(Individual_Scores_Men_JV!H103:H113, "&gt;0")+COUNTIF(Individual_Scores_Men_JV!H116:H126, "&gt;0")+COUNTIF(Individual_Scores_Men_JV!H129:H139, "&gt;0")+COUNTIF(Individual_Scores_Men_JV!H142:H152, "&gt;0")+COUNTIF(Individual_Scores_Men_JV!H155:H165, "&gt;0")+COUNTIF(Individual_Scores_Men_JV!H168:H178, "&gt;0")+COUNTIF(Individual_Scores_Men_JV!H181:H191, "&gt;0")</f>
        <v>70</v>
      </c>
      <c r="F36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"&gt;0")+COUNTIF(Individual_Scores_Men_JV!I90:I100, "&gt;0")+COUNTIF(Individual_Scores_Men_JV!I103:I113, "&gt;0")+COUNTIF(Individual_Scores_Men_JV!I116:I126, "&gt;0")+COUNTIF(Individual_Scores_Men_JV!I129:I139, "&gt;0")+COUNTIF(Individual_Scores_Men_JV!I142:I152, "&gt;0")+COUNTIF(Individual_Scores_Men_JV!I155:I165, "&gt;0")+COUNTIF(Individual_Scores_Men_JV!I168:I178, "&gt;0")+COUNTIF(Individual_Scores_Men_JV!I181:I191, "&gt;0")</f>
        <v>70</v>
      </c>
      <c r="G36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"&gt;0")+COUNTIF(Individual_Scores_Men_JV!J90:J100, "&gt;0")+COUNTIF(Individual_Scores_Men_JV!J103:J113, "&gt;0")+COUNTIF(Individual_Scores_Men_JV!J116:J126, "&gt;0")+COUNTIF(Individual_Scores_Men_JV!J129:J139, "&gt;0")+COUNTIF(Individual_Scores_Men_JV!J142:J152, "&gt;0")+COUNTIF(Individual_Scores_Men_JV!J155:J165, "&gt;0")+COUNTIF(Individual_Scores_Men_JV!J168:J178, "&gt;0")+COUNTIF(Individual_Scores_Men_JV!J181:J191, "&gt;0")</f>
        <v>70</v>
      </c>
      <c r="H36" s="2">
        <f>COUNTIF(Individual_Scores_Men_JV!K12:K22, "&gt;0")+COUNTIF(Individual_Scores_Men_JV!K25:K35, "&gt;0")+COUNTIF(Individual_Scores_Men_JV!K38:K48, "&gt;0")+COUNTIF(Individual_Scores_Men_JV!K51:K61, "&gt;0")+COUNTIF(Individual_Scores_Men_JV!K64:K74, "&gt;0")+COUNTIF(Individual_Scores_Men_JV!K77:K87, "&gt;0")+COUNTIF(Individual_Scores_Men_JV!K90:K100, "&gt;0")+COUNTIF(Individual_Scores_Men_JV!K103:K113, "&gt;0")+COUNTIF(Individual_Scores_Men_JV!K116:K126, "&gt;0")+COUNTIF(Individual_Scores_Men_JV!K129:K139, "&gt;0")+COUNTIF(Individual_Scores_Men_JV!K142:K152, "&gt;0")+COUNTIF(Individual_Scores_Men_JV!K155:K165, "&gt;0")+COUNTIF(Individual_Scores_Men_JV!K168:K178, "&gt;0")+COUNTIF(Individual_Scores_Men_JV!K181:K191, "&gt;0")</f>
        <v>70</v>
      </c>
      <c r="I36" s="2">
        <f>SUM(D36:H36)</f>
        <v>350</v>
      </c>
    </row>
    <row r="37" spans="1:9" s="1" customFormat="1" ht="13.9" customHeight="1">
      <c r="A37" s="30"/>
      <c r="B37" s="30" t="s">
        <v>805</v>
      </c>
      <c r="C37" s="30"/>
      <c r="D37" s="30"/>
    </row>
    <row r="38" spans="1:9" s="1" customFormat="1" ht="13.9" customHeight="1">
      <c r="A38" s="30"/>
      <c r="B38" s="30" t="s">
        <v>1</v>
      </c>
      <c r="C38" s="30"/>
      <c r="D38" s="30"/>
    </row>
    <row r="39" spans="1:9" s="1" customFormat="1" ht="13.9" customHeight="1">
      <c r="A39" s="30"/>
      <c r="B39" s="30" t="s">
        <v>810</v>
      </c>
      <c r="C39" s="30"/>
      <c r="D39" s="30"/>
    </row>
    <row r="40" spans="1:9" s="1" customFormat="1" ht="13.9" customHeight="1">
      <c r="A40" s="30"/>
      <c r="B40" s="30"/>
      <c r="C40" s="30"/>
      <c r="D40" s="30" t="s">
        <v>800</v>
      </c>
    </row>
    <row r="41" spans="1:9" s="1" customFormat="1" ht="13.9" customHeight="1">
      <c r="A41" s="71" t="s">
        <v>801</v>
      </c>
      <c r="B41" s="71" t="s">
        <v>740</v>
      </c>
      <c r="C41" s="71"/>
      <c r="D41" s="71" t="s">
        <v>743</v>
      </c>
    </row>
    <row r="42" spans="1:9" s="1" customFormat="1" ht="13.9" customHeight="1">
      <c r="A42" s="13">
        <f t="shared" ref="A42:B55" si="3">A12</f>
        <v>1</v>
      </c>
      <c r="B42" s="13" t="str">
        <f t="shared" si="3"/>
        <v>Tennessee Wesleyan University JV1</v>
      </c>
      <c r="D42" s="13">
        <f t="shared" ref="D42:D55" si="4">W12</f>
        <v>7281</v>
      </c>
    </row>
    <row r="43" spans="1:9" s="1" customFormat="1" ht="13.9" customHeight="1">
      <c r="A43" s="13">
        <f t="shared" si="3"/>
        <v>2</v>
      </c>
      <c r="B43" s="13" t="str">
        <f t="shared" si="3"/>
        <v>Midway University JV1</v>
      </c>
      <c r="D43" s="13">
        <f t="shared" si="4"/>
        <v>7252</v>
      </c>
    </row>
    <row r="44" spans="1:9" s="1" customFormat="1" ht="13.9" customHeight="1">
      <c r="A44" s="13">
        <f t="shared" si="3"/>
        <v>3</v>
      </c>
      <c r="B44" s="13" t="str">
        <f t="shared" si="3"/>
        <v>Pikeville ,University Of JV1</v>
      </c>
      <c r="D44" s="13">
        <f t="shared" si="4"/>
        <v>6915</v>
      </c>
    </row>
    <row r="45" spans="1:9" s="1" customFormat="1" ht="13.9" customHeight="1">
      <c r="A45" s="13">
        <f t="shared" si="3"/>
        <v>4</v>
      </c>
      <c r="B45" s="13" t="str">
        <f t="shared" si="3"/>
        <v>Lindenwood University JV1</v>
      </c>
      <c r="D45" s="13">
        <f t="shared" si="4"/>
        <v>6883</v>
      </c>
    </row>
    <row r="46" spans="1:9" s="1" customFormat="1" ht="13.9" customHeight="1">
      <c r="A46" s="13">
        <f t="shared" si="3"/>
        <v>5</v>
      </c>
      <c r="B46" s="13" t="str">
        <f t="shared" si="3"/>
        <v>McKendree University JV1</v>
      </c>
      <c r="D46" s="13">
        <f t="shared" si="4"/>
        <v>6864</v>
      </c>
    </row>
    <row r="47" spans="1:9" s="1" customFormat="1" ht="13.9" customHeight="1">
      <c r="A47" s="13">
        <f t="shared" si="3"/>
        <v>6</v>
      </c>
      <c r="B47" s="13" t="str">
        <f t="shared" si="3"/>
        <v>Milligan University JV1</v>
      </c>
      <c r="D47" s="13">
        <f t="shared" si="4"/>
        <v>6714</v>
      </c>
    </row>
    <row r="48" spans="1:9" s="1" customFormat="1" ht="13.9" customHeight="1">
      <c r="A48" s="13">
        <f t="shared" si="3"/>
        <v>7</v>
      </c>
      <c r="B48" s="13" t="str">
        <f t="shared" si="3"/>
        <v>Lindenwood University JV2</v>
      </c>
      <c r="D48" s="13">
        <f t="shared" si="4"/>
        <v>6671</v>
      </c>
    </row>
    <row r="49" spans="1:4" s="1" customFormat="1" ht="13.9" customHeight="1">
      <c r="A49" s="13">
        <f t="shared" si="3"/>
        <v>8</v>
      </c>
      <c r="B49" s="13" t="str">
        <f t="shared" si="3"/>
        <v>Belmont Abbey College JV1</v>
      </c>
      <c r="D49" s="13">
        <f t="shared" si="4"/>
        <v>6601</v>
      </c>
    </row>
    <row r="50" spans="1:4" s="1" customFormat="1" ht="13.9" customHeight="1">
      <c r="A50" s="13">
        <f t="shared" si="3"/>
        <v>9</v>
      </c>
      <c r="B50" s="13" t="str">
        <f t="shared" si="3"/>
        <v>Vincennes University JV1</v>
      </c>
      <c r="D50" s="13">
        <f t="shared" si="4"/>
        <v>6430</v>
      </c>
    </row>
    <row r="51" spans="1:4" s="1" customFormat="1" ht="13.9" customHeight="1">
      <c r="A51" s="13">
        <f t="shared" si="3"/>
        <v>10</v>
      </c>
      <c r="B51" s="13" t="str">
        <f t="shared" si="3"/>
        <v>Belmont Abbey College JV2</v>
      </c>
      <c r="D51" s="13">
        <f t="shared" si="4"/>
        <v>6326</v>
      </c>
    </row>
    <row r="52" spans="1:4" s="1" customFormat="1" ht="13.9" customHeight="1">
      <c r="A52" s="13">
        <f t="shared" si="3"/>
        <v>11</v>
      </c>
      <c r="B52" s="13" t="str">
        <f t="shared" si="3"/>
        <v>Milligan University JV2</v>
      </c>
      <c r="D52" s="13">
        <f t="shared" si="4"/>
        <v>6298</v>
      </c>
    </row>
    <row r="53" spans="1:4" s="1" customFormat="1" ht="13.9" customHeight="1">
      <c r="A53" s="13">
        <f t="shared" si="3"/>
        <v>12</v>
      </c>
      <c r="B53" s="13" t="str">
        <f t="shared" si="3"/>
        <v>Rock Valley College JV1</v>
      </c>
      <c r="D53" s="13">
        <f t="shared" si="4"/>
        <v>6260</v>
      </c>
    </row>
    <row r="54" spans="1:4" s="1" customFormat="1" ht="13.9" customHeight="1">
      <c r="A54" s="13">
        <f t="shared" si="3"/>
        <v>13</v>
      </c>
      <c r="B54" s="13" t="str">
        <f t="shared" si="3"/>
        <v>Pikeville ,University Of JV2</v>
      </c>
      <c r="D54" s="13">
        <f t="shared" si="4"/>
        <v>6186</v>
      </c>
    </row>
    <row r="55" spans="1:4" s="1" customFormat="1" ht="13.9" customHeight="1">
      <c r="A55" s="13">
        <f t="shared" si="3"/>
        <v>14</v>
      </c>
      <c r="B55" s="13" t="str">
        <f t="shared" si="3"/>
        <v>Midway University JV2</v>
      </c>
      <c r="D55" s="13">
        <f t="shared" si="4"/>
        <v>6069</v>
      </c>
    </row>
    <row r="56" spans="1:4" s="1" customFormat="1" ht="13.9" customHeight="1"/>
    <row r="57" spans="1:4" s="1" customFormat="1" ht="13.9" customHeight="1"/>
    <row r="58" spans="1:4" s="1" customFormat="1" ht="13.9" customHeight="1"/>
    <row r="59" spans="1:4" s="1" customFormat="1" ht="13.9" customHeight="1"/>
    <row r="60" spans="1:4" s="1" customFormat="1" ht="13.9" customHeight="1"/>
    <row r="61" spans="1:4" s="1" customFormat="1" ht="13.9" customHeight="1"/>
    <row r="62" spans="1:4" s="1" customFormat="1" ht="13.9" customHeight="1"/>
    <row r="63" spans="1:4" s="1" customFormat="1" ht="13.9" customHeight="1"/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a/8GCmYy6lvlFJyO5VUMNJS0MdhuOh7IpMBx9/u1/gnUxXySEJusXwmYRXGXbo7PCaSr/LsfxXLd5gzPaS0g9g==" saltValue="v4V+V4UMAjaKrWy+QbMRGA==" spinCount="100000" sheet="1" objects="1" scenarios="1"/>
  <sortState xmlns:xlrd2="http://schemas.microsoft.com/office/spreadsheetml/2017/richdata2" ref="A12:W25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A2" sqref="A2"/>
    </sheetView>
  </sheetViews>
  <sheetFormatPr defaultColWidth="8.85546875" defaultRowHeight="15"/>
  <cols>
    <col min="1" max="1" width="5.7109375" style="13" customWidth="1"/>
    <col min="2" max="2" width="33.7109375" style="13" customWidth="1"/>
    <col min="3" max="3" width="18" style="13" customWidth="1"/>
    <col min="4" max="4" width="13.28515625" style="13" hidden="1" customWidth="1"/>
    <col min="5" max="5" width="37.7109375" style="13" customWidth="1"/>
    <col min="6" max="6" width="0.140625" style="13" customWidth="1"/>
    <col min="7" max="26" width="8.7109375" style="84" customWidth="1"/>
    <col min="27" max="37" width="8.7109375" style="46" customWidth="1"/>
    <col min="38" max="78" width="8.7109375" style="13" customWidth="1"/>
    <col min="79" max="79" width="8.85546875" style="13" customWidth="1"/>
    <col min="80" max="16384" width="8.85546875" style="13"/>
  </cols>
  <sheetData>
    <row r="1" spans="1:141" s="4" customFormat="1" ht="16.149999999999999" customHeight="1">
      <c r="A1" s="91" t="s">
        <v>811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85"/>
      <c r="T1" s="85"/>
      <c r="U1" s="12"/>
      <c r="V1" s="12"/>
      <c r="W1" s="12"/>
      <c r="X1" s="12"/>
      <c r="Y1" s="12"/>
      <c r="Z1" s="12"/>
      <c r="AA1" s="46">
        <v>35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812</v>
      </c>
      <c r="EC1" s="13" t="s">
        <v>813</v>
      </c>
      <c r="ED1" s="13" t="s">
        <v>814</v>
      </c>
      <c r="EE1" s="13" t="s">
        <v>815</v>
      </c>
      <c r="EF1" s="13" t="s">
        <v>797</v>
      </c>
      <c r="EG1" s="13" t="s">
        <v>816</v>
      </c>
      <c r="EH1" s="13" t="s">
        <v>817</v>
      </c>
      <c r="EI1" s="13" t="s">
        <v>818</v>
      </c>
      <c r="EJ1" s="13" t="s">
        <v>819</v>
      </c>
      <c r="EK1" s="13" t="s">
        <v>820</v>
      </c>
    </row>
    <row r="2" spans="1:141" s="72" customFormat="1" ht="15.6" customHeight="1"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46" t="s">
        <v>821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822</v>
      </c>
      <c r="EC2" s="13" t="s">
        <v>823</v>
      </c>
      <c r="ED2" s="13" t="s">
        <v>824</v>
      </c>
      <c r="EE2" s="13" t="s">
        <v>825</v>
      </c>
      <c r="EF2" s="13" t="s">
        <v>797</v>
      </c>
      <c r="EG2" s="13" t="s">
        <v>826</v>
      </c>
      <c r="EH2" s="13" t="s">
        <v>827</v>
      </c>
      <c r="EI2" s="13" t="s">
        <v>828</v>
      </c>
      <c r="EJ2" s="13" t="s">
        <v>829</v>
      </c>
      <c r="EK2" s="13" t="s">
        <v>820</v>
      </c>
    </row>
    <row r="3" spans="1:141" s="72" customFormat="1" ht="16.149999999999999" customHeight="1">
      <c r="B3" s="8" t="s">
        <v>1</v>
      </c>
      <c r="C3" s="9"/>
      <c r="D3" s="9"/>
      <c r="E3" s="8" t="s">
        <v>12</v>
      </c>
      <c r="F3" s="9"/>
      <c r="G3" s="85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46" t="s">
        <v>830</v>
      </c>
      <c r="AB3" s="46" t="s">
        <v>831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832</v>
      </c>
      <c r="EC3" s="13" t="s">
        <v>833</v>
      </c>
      <c r="ED3" s="13" t="s">
        <v>834</v>
      </c>
      <c r="EE3" s="13" t="s">
        <v>835</v>
      </c>
      <c r="EF3" s="13" t="s">
        <v>797</v>
      </c>
      <c r="EG3" s="13" t="s">
        <v>836</v>
      </c>
      <c r="EH3" s="13" t="s">
        <v>837</v>
      </c>
      <c r="EI3" s="13" t="s">
        <v>838</v>
      </c>
      <c r="EJ3" s="13" t="s">
        <v>839</v>
      </c>
      <c r="EK3" s="13" t="s">
        <v>820</v>
      </c>
    </row>
    <row r="4" spans="1:141" s="72" customFormat="1" ht="16.149999999999999" customHeight="1">
      <c r="B4" s="8" t="s">
        <v>2</v>
      </c>
      <c r="C4" s="8" t="s">
        <v>3</v>
      </c>
      <c r="E4" s="8" t="s">
        <v>15</v>
      </c>
      <c r="F4" s="9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0" t="s">
        <v>9</v>
      </c>
      <c r="EB4" s="13" t="s">
        <v>840</v>
      </c>
      <c r="EC4" s="13" t="s">
        <v>841</v>
      </c>
      <c r="ED4" s="13" t="s">
        <v>842</v>
      </c>
      <c r="EE4" s="13" t="s">
        <v>843</v>
      </c>
      <c r="EF4" s="13" t="s">
        <v>797</v>
      </c>
      <c r="EG4" s="13" t="s">
        <v>844</v>
      </c>
      <c r="EH4" s="13" t="s">
        <v>845</v>
      </c>
      <c r="EI4" s="13" t="s">
        <v>846</v>
      </c>
      <c r="EJ4" s="13" t="s">
        <v>847</v>
      </c>
      <c r="EK4" s="13" t="s">
        <v>820</v>
      </c>
    </row>
    <row r="5" spans="1:141" s="72" customFormat="1" ht="16.149999999999999" customHeight="1">
      <c r="C5" s="9"/>
      <c r="F5" s="9"/>
      <c r="G5" s="85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848</v>
      </c>
      <c r="EC5" s="13" t="s">
        <v>849</v>
      </c>
      <c r="ED5" s="13" t="s">
        <v>850</v>
      </c>
      <c r="EE5" s="13" t="s">
        <v>851</v>
      </c>
      <c r="EF5" s="13" t="s">
        <v>797</v>
      </c>
      <c r="EG5" s="13" t="s">
        <v>852</v>
      </c>
      <c r="EH5" s="13" t="s">
        <v>853</v>
      </c>
      <c r="EI5" s="13" t="s">
        <v>854</v>
      </c>
      <c r="EJ5" s="13" t="s">
        <v>855</v>
      </c>
      <c r="EK5" s="13" t="s">
        <v>820</v>
      </c>
    </row>
    <row r="6" spans="1:141" s="72" customFormat="1" ht="16.149999999999999" customHeight="1">
      <c r="C6" s="9"/>
      <c r="D6" s="9"/>
      <c r="E6" s="9"/>
      <c r="F6" s="9"/>
      <c r="G6" s="85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856</v>
      </c>
      <c r="EC6" s="13" t="s">
        <v>857</v>
      </c>
      <c r="ED6" s="13" t="s">
        <v>858</v>
      </c>
      <c r="EE6" s="13" t="s">
        <v>859</v>
      </c>
      <c r="EF6" s="13" t="s">
        <v>797</v>
      </c>
      <c r="EG6" s="13" t="s">
        <v>860</v>
      </c>
      <c r="EH6" s="13" t="s">
        <v>861</v>
      </c>
      <c r="EI6" s="13" t="s">
        <v>862</v>
      </c>
      <c r="EJ6" s="13" t="s">
        <v>863</v>
      </c>
      <c r="EK6" s="13" t="s">
        <v>820</v>
      </c>
    </row>
    <row r="7" spans="1:141" s="72" customFormat="1" ht="15.6" hidden="1" customHeight="1">
      <c r="B7" s="76"/>
      <c r="C7" s="76"/>
      <c r="D7" s="76"/>
      <c r="E7" s="76"/>
      <c r="F7" s="76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864</v>
      </c>
      <c r="EC7" s="13" t="s">
        <v>865</v>
      </c>
      <c r="ED7" s="13" t="s">
        <v>866</v>
      </c>
      <c r="EE7" s="13" t="s">
        <v>867</v>
      </c>
      <c r="EF7" s="13" t="s">
        <v>797</v>
      </c>
      <c r="EG7" s="13" t="s">
        <v>868</v>
      </c>
      <c r="EH7" s="13" t="s">
        <v>869</v>
      </c>
      <c r="EI7" s="13" t="s">
        <v>870</v>
      </c>
      <c r="EJ7" s="13" t="s">
        <v>871</v>
      </c>
      <c r="EK7" s="13" t="s">
        <v>820</v>
      </c>
    </row>
    <row r="8" spans="1:141" s="72" customFormat="1" ht="16.149999999999999" customHeight="1">
      <c r="A8" s="75"/>
      <c r="B8" s="16" t="s">
        <v>18</v>
      </c>
      <c r="C8" s="75"/>
      <c r="D8" s="75"/>
      <c r="E8" s="77" t="s">
        <v>798</v>
      </c>
      <c r="F8" s="75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872</v>
      </c>
      <c r="EC8" s="13" t="s">
        <v>873</v>
      </c>
      <c r="ED8" s="13" t="s">
        <v>874</v>
      </c>
      <c r="EE8" s="13" t="s">
        <v>875</v>
      </c>
      <c r="EF8" s="13" t="s">
        <v>797</v>
      </c>
      <c r="EG8" s="13" t="s">
        <v>864</v>
      </c>
      <c r="EH8" s="13" t="s">
        <v>876</v>
      </c>
      <c r="EI8" s="13" t="s">
        <v>865</v>
      </c>
      <c r="EJ8" s="13" t="s">
        <v>867</v>
      </c>
      <c r="EK8" s="13" t="s">
        <v>820</v>
      </c>
    </row>
    <row r="9" spans="1:141" s="72" customFormat="1" ht="16.149999999999999" customHeight="1">
      <c r="B9" s="16"/>
      <c r="C9" s="76"/>
      <c r="D9" s="16"/>
      <c r="E9" s="76"/>
      <c r="F9" s="76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877</v>
      </c>
      <c r="EC9" s="13" t="s">
        <v>878</v>
      </c>
      <c r="ED9" s="13" t="s">
        <v>879</v>
      </c>
      <c r="EE9" s="13" t="s">
        <v>880</v>
      </c>
      <c r="EF9" s="13" t="s">
        <v>797</v>
      </c>
      <c r="EG9" s="13" t="s">
        <v>881</v>
      </c>
      <c r="EH9" s="13" t="s">
        <v>882</v>
      </c>
      <c r="EI9" s="13" t="s">
        <v>883</v>
      </c>
      <c r="EJ9" s="13" t="s">
        <v>884</v>
      </c>
      <c r="EK9" s="13" t="s">
        <v>820</v>
      </c>
    </row>
    <row r="10" spans="1:141" s="72" customFormat="1" ht="15.6" customHeight="1">
      <c r="B10" s="76"/>
      <c r="C10" s="76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885</v>
      </c>
      <c r="EC10" s="13" t="s">
        <v>886</v>
      </c>
      <c r="ED10" s="13" t="s">
        <v>887</v>
      </c>
      <c r="EE10" s="13" t="s">
        <v>888</v>
      </c>
      <c r="EF10" s="13" t="s">
        <v>797</v>
      </c>
      <c r="EG10" s="13" t="s">
        <v>889</v>
      </c>
      <c r="EH10" s="13" t="s">
        <v>890</v>
      </c>
      <c r="EI10" s="13" t="s">
        <v>891</v>
      </c>
      <c r="EJ10" s="13" t="s">
        <v>892</v>
      </c>
      <c r="EK10" s="13" t="s">
        <v>820</v>
      </c>
    </row>
    <row r="11" spans="1:141" s="66" customFormat="1" ht="13.9" customHeight="1">
      <c r="A11" s="67"/>
      <c r="B11" s="67"/>
      <c r="C11" s="67"/>
      <c r="D11" s="62"/>
      <c r="E11" s="62"/>
      <c r="F11" s="62"/>
      <c r="G11" s="19" t="s">
        <v>737</v>
      </c>
      <c r="H11" s="19" t="s">
        <v>737</v>
      </c>
      <c r="I11" s="19" t="s">
        <v>737</v>
      </c>
      <c r="J11" s="19" t="s">
        <v>737</v>
      </c>
      <c r="K11" s="19" t="s">
        <v>737</v>
      </c>
      <c r="L11" s="19" t="s">
        <v>893</v>
      </c>
      <c r="M11" s="19" t="s">
        <v>737</v>
      </c>
      <c r="N11" s="19" t="s">
        <v>739</v>
      </c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87"/>
      <c r="AB11" s="87"/>
      <c r="AC11" s="87"/>
      <c r="AD11" s="87"/>
      <c r="AE11" s="87"/>
      <c r="AF11" s="88"/>
      <c r="AG11" s="88"/>
      <c r="AH11" s="88"/>
      <c r="AI11" s="88"/>
      <c r="AJ11" s="88"/>
      <c r="AK11" s="88"/>
      <c r="EB11" s="13" t="s">
        <v>894</v>
      </c>
      <c r="EC11" s="13" t="s">
        <v>895</v>
      </c>
      <c r="ED11" s="13" t="s">
        <v>896</v>
      </c>
      <c r="EE11" s="13" t="s">
        <v>897</v>
      </c>
      <c r="EF11" s="13" t="s">
        <v>797</v>
      </c>
      <c r="EG11" s="13" t="s">
        <v>898</v>
      </c>
      <c r="EH11" s="13" t="s">
        <v>899</v>
      </c>
      <c r="EI11" s="13" t="s">
        <v>900</v>
      </c>
      <c r="EJ11" s="13" t="s">
        <v>901</v>
      </c>
      <c r="EK11" s="13" t="s">
        <v>820</v>
      </c>
    </row>
    <row r="12" spans="1:141" s="66" customFormat="1" ht="13.9" customHeight="1">
      <c r="A12" s="19" t="s">
        <v>801</v>
      </c>
      <c r="B12" s="19" t="s">
        <v>24</v>
      </c>
      <c r="C12" s="19" t="s">
        <v>23</v>
      </c>
      <c r="D12" s="67"/>
      <c r="E12" s="19" t="s">
        <v>740</v>
      </c>
      <c r="F12" s="19" t="s">
        <v>22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 t="s">
        <v>743</v>
      </c>
      <c r="M12" s="19" t="s">
        <v>741</v>
      </c>
      <c r="N12" s="19" t="s">
        <v>744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87"/>
      <c r="AB12" s="87"/>
      <c r="AC12" s="87"/>
      <c r="AD12" s="87"/>
      <c r="AE12" s="87"/>
      <c r="AF12" s="88"/>
      <c r="AG12" s="88"/>
      <c r="AH12" s="88"/>
      <c r="AI12" s="88"/>
      <c r="AJ12" s="88"/>
      <c r="AK12" s="88"/>
      <c r="EB12" s="13" t="s">
        <v>902</v>
      </c>
      <c r="EC12" s="13" t="s">
        <v>903</v>
      </c>
      <c r="ED12" s="13" t="s">
        <v>904</v>
      </c>
      <c r="EE12" s="13" t="s">
        <v>905</v>
      </c>
      <c r="EF12" s="13" t="s">
        <v>797</v>
      </c>
      <c r="EG12" s="13" t="s">
        <v>906</v>
      </c>
      <c r="EH12" s="13" t="s">
        <v>907</v>
      </c>
      <c r="EI12" s="13" t="s">
        <v>908</v>
      </c>
      <c r="EJ12" s="13" t="s">
        <v>909</v>
      </c>
      <c r="EK12" s="13" t="s">
        <v>820</v>
      </c>
    </row>
    <row r="13" spans="1:141" s="1" customFormat="1" ht="13.9" customHeight="1">
      <c r="A13" s="24">
        <v>1</v>
      </c>
      <c r="B13" s="1" t="s">
        <v>376</v>
      </c>
      <c r="C13" s="22" t="s">
        <v>375</v>
      </c>
      <c r="E13" s="1" t="s">
        <v>1047</v>
      </c>
      <c r="F13" s="1" t="s">
        <v>7</v>
      </c>
      <c r="G13" s="50">
        <v>219</v>
      </c>
      <c r="H13" s="50">
        <v>259</v>
      </c>
      <c r="I13" s="50">
        <v>215</v>
      </c>
      <c r="J13" s="50">
        <v>256</v>
      </c>
      <c r="K13" s="50">
        <v>222</v>
      </c>
      <c r="L13" s="30">
        <f>SUM(G13:K13)</f>
        <v>1171</v>
      </c>
      <c r="M13" s="30">
        <f>COUNTIF(G13:K13, "&gt;0" )</f>
        <v>5</v>
      </c>
      <c r="N13" s="30">
        <f>IF(M13=0,0,L13/M13)</f>
        <v>234.2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910</v>
      </c>
      <c r="EC13" s="13" t="s">
        <v>911</v>
      </c>
      <c r="ED13" s="13" t="s">
        <v>912</v>
      </c>
      <c r="EE13" s="13" t="s">
        <v>913</v>
      </c>
      <c r="EF13" s="13" t="s">
        <v>797</v>
      </c>
      <c r="EG13" s="13" t="s">
        <v>914</v>
      </c>
      <c r="EH13" s="13" t="s">
        <v>915</v>
      </c>
      <c r="EI13" s="13" t="s">
        <v>916</v>
      </c>
      <c r="EJ13" s="13" t="s">
        <v>917</v>
      </c>
      <c r="EK13" s="13" t="s">
        <v>820</v>
      </c>
    </row>
    <row r="14" spans="1:141" s="1" customFormat="1" ht="13.9" customHeight="1">
      <c r="A14" s="24">
        <v>2</v>
      </c>
      <c r="B14" s="1" t="s">
        <v>524</v>
      </c>
      <c r="C14" s="22" t="s">
        <v>523</v>
      </c>
      <c r="E14" s="1" t="s">
        <v>1051</v>
      </c>
      <c r="F14" s="1" t="s">
        <v>7</v>
      </c>
      <c r="G14" s="50">
        <v>257</v>
      </c>
      <c r="H14" s="50">
        <v>197</v>
      </c>
      <c r="I14" s="50">
        <v>222</v>
      </c>
      <c r="J14" s="50">
        <v>220</v>
      </c>
      <c r="K14" s="50">
        <v>216</v>
      </c>
      <c r="L14" s="30">
        <f>SUM(G14:K14)</f>
        <v>1112</v>
      </c>
      <c r="M14" s="30">
        <f>COUNTIF(G14:K14, "&gt;0" )</f>
        <v>5</v>
      </c>
      <c r="N14" s="30">
        <f>IF(M14=0,0,L14/M14)</f>
        <v>222.4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918</v>
      </c>
      <c r="EC14" s="13" t="s">
        <v>919</v>
      </c>
      <c r="ED14" s="13" t="s">
        <v>920</v>
      </c>
      <c r="EE14" s="13" t="s">
        <v>921</v>
      </c>
      <c r="EF14" s="13" t="s">
        <v>797</v>
      </c>
      <c r="EG14" s="13" t="s">
        <v>922</v>
      </c>
      <c r="EH14" s="13" t="s">
        <v>923</v>
      </c>
      <c r="EI14" s="13" t="s">
        <v>924</v>
      </c>
      <c r="EJ14" s="13" t="s">
        <v>925</v>
      </c>
      <c r="EK14" s="13" t="s">
        <v>820</v>
      </c>
    </row>
    <row r="15" spans="1:141" s="1" customFormat="1" ht="13.9" customHeight="1">
      <c r="A15" s="24">
        <v>3</v>
      </c>
      <c r="B15" s="1" t="s">
        <v>510</v>
      </c>
      <c r="C15" s="22" t="s">
        <v>509</v>
      </c>
      <c r="E15" s="1" t="s">
        <v>1051</v>
      </c>
      <c r="F15" s="1" t="s">
        <v>7</v>
      </c>
      <c r="G15" s="50">
        <v>216</v>
      </c>
      <c r="H15" s="50">
        <v>210</v>
      </c>
      <c r="I15" s="50">
        <v>300</v>
      </c>
      <c r="J15" s="50">
        <v>235</v>
      </c>
      <c r="K15" s="50">
        <v>149</v>
      </c>
      <c r="L15" s="30">
        <f>SUM(G15:K15)</f>
        <v>1110</v>
      </c>
      <c r="M15" s="30">
        <f>COUNTIF(G15:K15, "&gt;0" )</f>
        <v>5</v>
      </c>
      <c r="N15" s="30">
        <f>IF(M15=0,0,L15/M15)</f>
        <v>222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926</v>
      </c>
      <c r="EC15" s="13" t="s">
        <v>927</v>
      </c>
      <c r="ED15" s="13" t="s">
        <v>928</v>
      </c>
      <c r="EE15" s="13" t="s">
        <v>929</v>
      </c>
      <c r="EF15" s="13" t="s">
        <v>797</v>
      </c>
      <c r="EG15" s="13" t="s">
        <v>930</v>
      </c>
      <c r="EH15" s="13" t="s">
        <v>931</v>
      </c>
      <c r="EI15" s="13" t="s">
        <v>932</v>
      </c>
      <c r="EJ15" s="13" t="s">
        <v>933</v>
      </c>
      <c r="EK15" s="13" t="s">
        <v>820</v>
      </c>
    </row>
    <row r="16" spans="1:141" s="1" customFormat="1" ht="13.15" customHeight="1">
      <c r="A16" s="24">
        <v>4</v>
      </c>
      <c r="B16" s="1" t="s">
        <v>431</v>
      </c>
      <c r="C16" s="22" t="s">
        <v>430</v>
      </c>
      <c r="E16" s="1" t="s">
        <v>1048</v>
      </c>
      <c r="F16" s="1" t="s">
        <v>7</v>
      </c>
      <c r="G16" s="50">
        <v>278</v>
      </c>
      <c r="H16" s="50">
        <v>232</v>
      </c>
      <c r="I16" s="50">
        <v>213</v>
      </c>
      <c r="J16" s="50">
        <v>206</v>
      </c>
      <c r="K16" s="50">
        <v>170</v>
      </c>
      <c r="L16" s="30">
        <f>SUM(G16:K16)</f>
        <v>1099</v>
      </c>
      <c r="M16" s="30">
        <f>COUNTIF(G16:K16, "&gt;0" )</f>
        <v>5</v>
      </c>
      <c r="N16" s="30">
        <f>IF(M16=0,0,L16/M16)</f>
        <v>219.8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934</v>
      </c>
      <c r="EC16" s="13" t="s">
        <v>935</v>
      </c>
      <c r="ED16" s="13" t="s">
        <v>936</v>
      </c>
      <c r="EE16" s="13" t="s">
        <v>937</v>
      </c>
      <c r="EF16" s="13" t="s">
        <v>797</v>
      </c>
      <c r="EG16" s="13" t="s">
        <v>938</v>
      </c>
      <c r="EH16" s="13" t="s">
        <v>939</v>
      </c>
      <c r="EI16" s="13" t="s">
        <v>940</v>
      </c>
      <c r="EJ16" s="13" t="s">
        <v>941</v>
      </c>
      <c r="EK16" s="13" t="s">
        <v>820</v>
      </c>
    </row>
    <row r="17" spans="1:141" s="1" customFormat="1" ht="13.9" customHeight="1">
      <c r="A17" s="24">
        <v>5</v>
      </c>
      <c r="B17" s="1" t="s">
        <v>414</v>
      </c>
      <c r="C17" s="22" t="s">
        <v>413</v>
      </c>
      <c r="E17" s="1" t="s">
        <v>1069</v>
      </c>
      <c r="F17" s="1" t="s">
        <v>7</v>
      </c>
      <c r="G17" s="50">
        <v>234</v>
      </c>
      <c r="H17" s="50">
        <v>185</v>
      </c>
      <c r="I17" s="50">
        <v>229</v>
      </c>
      <c r="J17" s="50">
        <v>228</v>
      </c>
      <c r="K17" s="50">
        <v>223</v>
      </c>
      <c r="L17" s="30">
        <f>SUM(G17:K17)</f>
        <v>1099</v>
      </c>
      <c r="M17" s="30">
        <f>COUNTIF(G17:K17, "&gt;0" )</f>
        <v>5</v>
      </c>
      <c r="N17" s="30">
        <f>IF(M17=0,0,L17/M17)</f>
        <v>219.8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942</v>
      </c>
      <c r="EC17" s="13" t="s">
        <v>943</v>
      </c>
      <c r="ED17" s="13" t="s">
        <v>944</v>
      </c>
      <c r="EE17" s="13" t="s">
        <v>945</v>
      </c>
      <c r="EF17" s="13" t="s">
        <v>797</v>
      </c>
      <c r="EG17" s="13" t="s">
        <v>946</v>
      </c>
      <c r="EH17" s="13" t="s">
        <v>947</v>
      </c>
      <c r="EI17" s="13" t="s">
        <v>948</v>
      </c>
      <c r="EJ17" s="13" t="s">
        <v>949</v>
      </c>
      <c r="EK17" s="13" t="s">
        <v>820</v>
      </c>
    </row>
    <row r="18" spans="1:141" s="1" customFormat="1" ht="13.9" customHeight="1">
      <c r="A18" s="24">
        <v>6</v>
      </c>
      <c r="B18" s="1" t="s">
        <v>280</v>
      </c>
      <c r="C18" s="22" t="s">
        <v>279</v>
      </c>
      <c r="E18" s="1" t="s">
        <v>1065</v>
      </c>
      <c r="F18" s="1" t="s">
        <v>7</v>
      </c>
      <c r="G18" s="50">
        <v>279</v>
      </c>
      <c r="H18" s="50">
        <v>200</v>
      </c>
      <c r="I18" s="50">
        <v>162</v>
      </c>
      <c r="J18" s="50">
        <v>212</v>
      </c>
      <c r="K18" s="50">
        <v>243</v>
      </c>
      <c r="L18" s="30">
        <f>SUM(G18:K18)</f>
        <v>1096</v>
      </c>
      <c r="M18" s="30">
        <f>COUNTIF(G18:K18, "&gt;0" )</f>
        <v>5</v>
      </c>
      <c r="N18" s="30">
        <f>IF(M18=0,0,L18/M18)</f>
        <v>219.2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950</v>
      </c>
      <c r="EC18" s="13" t="s">
        <v>951</v>
      </c>
      <c r="ED18" s="13" t="s">
        <v>952</v>
      </c>
      <c r="EE18" s="13" t="s">
        <v>953</v>
      </c>
      <c r="EF18" s="13" t="s">
        <v>797</v>
      </c>
      <c r="EG18" s="13" t="s">
        <v>954</v>
      </c>
      <c r="EH18" s="13" t="s">
        <v>955</v>
      </c>
      <c r="EI18" s="13" t="s">
        <v>956</v>
      </c>
      <c r="EJ18" s="13" t="s">
        <v>957</v>
      </c>
      <c r="EK18" s="13" t="s">
        <v>820</v>
      </c>
    </row>
    <row r="19" spans="1:141" s="1" customFormat="1" ht="13.9" customHeight="1">
      <c r="A19" s="24">
        <v>7</v>
      </c>
      <c r="B19" s="1" t="s">
        <v>199</v>
      </c>
      <c r="C19" s="22" t="s">
        <v>198</v>
      </c>
      <c r="E19" s="1" t="s">
        <v>1042</v>
      </c>
      <c r="F19" s="1" t="s">
        <v>7</v>
      </c>
      <c r="G19" s="50">
        <v>198</v>
      </c>
      <c r="H19" s="50">
        <v>256</v>
      </c>
      <c r="I19" s="50">
        <v>251</v>
      </c>
      <c r="J19" s="50">
        <v>198</v>
      </c>
      <c r="K19" s="50">
        <v>187</v>
      </c>
      <c r="L19" s="30">
        <f>SUM(G19:K19)</f>
        <v>1090</v>
      </c>
      <c r="M19" s="30">
        <f>COUNTIF(G19:K19, "&gt;0" )</f>
        <v>5</v>
      </c>
      <c r="N19" s="30">
        <f>IF(M19=0,0,L19/M19)</f>
        <v>218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958</v>
      </c>
      <c r="EC19" s="13" t="s">
        <v>959</v>
      </c>
      <c r="ED19" s="13" t="s">
        <v>960</v>
      </c>
      <c r="EE19" s="13" t="s">
        <v>961</v>
      </c>
      <c r="EF19" s="13" t="s">
        <v>797</v>
      </c>
      <c r="EG19" s="13" t="s">
        <v>962</v>
      </c>
      <c r="EH19" s="13" t="s">
        <v>963</v>
      </c>
      <c r="EI19" s="13" t="s">
        <v>964</v>
      </c>
      <c r="EJ19" s="13" t="s">
        <v>965</v>
      </c>
      <c r="EK19" s="13" t="s">
        <v>820</v>
      </c>
    </row>
    <row r="20" spans="1:141" s="1" customFormat="1" ht="13.9" customHeight="1">
      <c r="A20" s="24">
        <v>8</v>
      </c>
      <c r="B20" s="1" t="s">
        <v>614</v>
      </c>
      <c r="C20" s="22" t="s">
        <v>613</v>
      </c>
      <c r="E20" s="1" t="s">
        <v>1054</v>
      </c>
      <c r="F20" s="1" t="s">
        <v>7</v>
      </c>
      <c r="G20" s="50">
        <v>244</v>
      </c>
      <c r="H20" s="50">
        <v>277</v>
      </c>
      <c r="I20" s="50">
        <v>191</v>
      </c>
      <c r="J20" s="50">
        <v>200</v>
      </c>
      <c r="K20" s="50">
        <v>168</v>
      </c>
      <c r="L20" s="30">
        <f>SUM(G20:K20)</f>
        <v>1080</v>
      </c>
      <c r="M20" s="30">
        <f>COUNTIF(G20:K20, "&gt;0" )</f>
        <v>5</v>
      </c>
      <c r="N20" s="30">
        <f>IF(M20=0,0,L20/M20)</f>
        <v>216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966</v>
      </c>
      <c r="EC20" s="13" t="s">
        <v>967</v>
      </c>
      <c r="ED20" s="13" t="s">
        <v>968</v>
      </c>
      <c r="EE20" s="13" t="s">
        <v>969</v>
      </c>
      <c r="EF20" s="13" t="s">
        <v>797</v>
      </c>
      <c r="EG20" s="13" t="s">
        <v>970</v>
      </c>
      <c r="EH20" s="13" t="s">
        <v>971</v>
      </c>
      <c r="EI20" s="13" t="s">
        <v>972</v>
      </c>
      <c r="EJ20" s="13" t="s">
        <v>973</v>
      </c>
      <c r="EK20" s="13" t="s">
        <v>820</v>
      </c>
    </row>
    <row r="21" spans="1:141" s="1" customFormat="1" ht="13.9" customHeight="1">
      <c r="A21" s="24">
        <v>9</v>
      </c>
      <c r="B21" s="1" t="s">
        <v>568</v>
      </c>
      <c r="C21" s="22" t="s">
        <v>567</v>
      </c>
      <c r="E21" s="1" t="s">
        <v>1072</v>
      </c>
      <c r="F21" s="1" t="s">
        <v>7</v>
      </c>
      <c r="G21" s="50">
        <v>224</v>
      </c>
      <c r="H21" s="50">
        <v>209</v>
      </c>
      <c r="I21" s="50">
        <v>220</v>
      </c>
      <c r="J21" s="50">
        <v>225</v>
      </c>
      <c r="K21" s="50">
        <v>198</v>
      </c>
      <c r="L21" s="30">
        <f>SUM(G21:K21)</f>
        <v>1076</v>
      </c>
      <c r="M21" s="30">
        <f>COUNTIF(G21:K21, "&gt;0" )</f>
        <v>5</v>
      </c>
      <c r="N21" s="30">
        <f>IF(M21=0,0,L21/M21)</f>
        <v>215.2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974</v>
      </c>
      <c r="EC21" s="13" t="s">
        <v>975</v>
      </c>
      <c r="ED21" s="13" t="s">
        <v>976</v>
      </c>
      <c r="EE21" s="13" t="s">
        <v>977</v>
      </c>
      <c r="EF21" s="13" t="s">
        <v>797</v>
      </c>
      <c r="EG21" s="13" t="s">
        <v>950</v>
      </c>
      <c r="EH21" s="13" t="s">
        <v>978</v>
      </c>
      <c r="EI21" s="13" t="s">
        <v>951</v>
      </c>
      <c r="EJ21" s="13" t="s">
        <v>953</v>
      </c>
      <c r="EK21" s="13" t="s">
        <v>820</v>
      </c>
    </row>
    <row r="22" spans="1:141" s="1" customFormat="1" ht="13.9" customHeight="1">
      <c r="A22" s="24">
        <v>10</v>
      </c>
      <c r="B22" s="1" t="s">
        <v>378</v>
      </c>
      <c r="C22" s="22" t="s">
        <v>377</v>
      </c>
      <c r="E22" s="1" t="s">
        <v>1047</v>
      </c>
      <c r="F22" s="1" t="s">
        <v>7</v>
      </c>
      <c r="G22" s="50">
        <v>226</v>
      </c>
      <c r="H22" s="50">
        <v>201</v>
      </c>
      <c r="I22" s="50">
        <v>233</v>
      </c>
      <c r="J22" s="50">
        <v>186</v>
      </c>
      <c r="K22" s="50">
        <v>229</v>
      </c>
      <c r="L22" s="30">
        <f>SUM(G22:K22)</f>
        <v>1075</v>
      </c>
      <c r="M22" s="30">
        <f>COUNTIF(G22:K22, "&gt;0" )</f>
        <v>5</v>
      </c>
      <c r="N22" s="30">
        <f>IF(M22=0,0,L22/M22)</f>
        <v>215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812</v>
      </c>
      <c r="EC22" s="13" t="s">
        <v>813</v>
      </c>
      <c r="ED22" s="13" t="s">
        <v>814</v>
      </c>
      <c r="EE22" s="13" t="s">
        <v>815</v>
      </c>
      <c r="EF22" s="13" t="s">
        <v>809</v>
      </c>
      <c r="EG22" s="13" t="s">
        <v>979</v>
      </c>
      <c r="EH22" s="13" t="s">
        <v>980</v>
      </c>
      <c r="EI22" s="13" t="s">
        <v>981</v>
      </c>
      <c r="EJ22" s="13" t="s">
        <v>982</v>
      </c>
      <c r="EK22" s="13" t="s">
        <v>820</v>
      </c>
    </row>
    <row r="23" spans="1:141" s="1" customFormat="1" ht="13.9" customHeight="1">
      <c r="A23" s="24">
        <v>11</v>
      </c>
      <c r="B23" s="1" t="s">
        <v>257</v>
      </c>
      <c r="C23" s="22" t="s">
        <v>256</v>
      </c>
      <c r="E23" s="1" t="s">
        <v>1044</v>
      </c>
      <c r="F23" s="1" t="s">
        <v>7</v>
      </c>
      <c r="G23" s="50">
        <v>215</v>
      </c>
      <c r="H23" s="50">
        <v>243</v>
      </c>
      <c r="I23" s="50">
        <v>181</v>
      </c>
      <c r="J23" s="50">
        <v>238</v>
      </c>
      <c r="K23" s="50">
        <v>197</v>
      </c>
      <c r="L23" s="30">
        <f>SUM(G23:K23)</f>
        <v>1074</v>
      </c>
      <c r="M23" s="30">
        <f>COUNTIF(G23:K23, "&gt;0" )</f>
        <v>5</v>
      </c>
      <c r="N23" s="30">
        <f>IF(M23=0,0,L23/M23)</f>
        <v>214.8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822</v>
      </c>
      <c r="EC23" s="13" t="s">
        <v>823</v>
      </c>
      <c r="ED23" s="13" t="s">
        <v>824</v>
      </c>
      <c r="EE23" s="13" t="s">
        <v>825</v>
      </c>
      <c r="EF23" s="13" t="s">
        <v>809</v>
      </c>
      <c r="EG23" s="13" t="s">
        <v>983</v>
      </c>
      <c r="EH23" s="13" t="s">
        <v>984</v>
      </c>
      <c r="EI23" s="13" t="s">
        <v>985</v>
      </c>
      <c r="EJ23" s="13" t="s">
        <v>986</v>
      </c>
      <c r="EK23" s="13" t="s">
        <v>820</v>
      </c>
    </row>
    <row r="24" spans="1:141" s="1" customFormat="1" ht="13.9" customHeight="1">
      <c r="A24" s="24">
        <v>12</v>
      </c>
      <c r="B24" s="1" t="s">
        <v>588</v>
      </c>
      <c r="C24" s="22" t="s">
        <v>587</v>
      </c>
      <c r="E24" s="1" t="s">
        <v>1052</v>
      </c>
      <c r="F24" s="1" t="s">
        <v>7</v>
      </c>
      <c r="G24" s="50">
        <v>234</v>
      </c>
      <c r="H24" s="50">
        <v>214</v>
      </c>
      <c r="I24" s="50">
        <v>241</v>
      </c>
      <c r="J24" s="50">
        <v>177</v>
      </c>
      <c r="K24" s="50">
        <v>202</v>
      </c>
      <c r="L24" s="30">
        <f>SUM(G24:K24)</f>
        <v>1068</v>
      </c>
      <c r="M24" s="30">
        <f>COUNTIF(G24:K24, "&gt;0" )</f>
        <v>5</v>
      </c>
      <c r="N24" s="30">
        <f>IF(M24=0,0,L24/M24)</f>
        <v>213.6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832</v>
      </c>
      <c r="EC24" s="13" t="s">
        <v>833</v>
      </c>
      <c r="ED24" s="13" t="s">
        <v>834</v>
      </c>
      <c r="EE24" s="13" t="s">
        <v>835</v>
      </c>
      <c r="EF24" s="13" t="s">
        <v>809</v>
      </c>
      <c r="EG24" s="13" t="s">
        <v>987</v>
      </c>
      <c r="EH24" s="13" t="s">
        <v>988</v>
      </c>
      <c r="EI24" s="13" t="s">
        <v>989</v>
      </c>
      <c r="EJ24" s="13" t="s">
        <v>990</v>
      </c>
      <c r="EK24" s="13" t="s">
        <v>820</v>
      </c>
    </row>
    <row r="25" spans="1:141" s="1" customFormat="1" ht="13.9" customHeight="1">
      <c r="A25" s="24">
        <v>13</v>
      </c>
      <c r="B25" s="1" t="s">
        <v>672</v>
      </c>
      <c r="C25" s="22" t="s">
        <v>671</v>
      </c>
      <c r="E25" s="1" t="s">
        <v>1056</v>
      </c>
      <c r="F25" s="1" t="s">
        <v>7</v>
      </c>
      <c r="G25" s="50">
        <v>234</v>
      </c>
      <c r="H25" s="50">
        <v>187</v>
      </c>
      <c r="I25" s="50">
        <v>214</v>
      </c>
      <c r="J25" s="50">
        <v>215</v>
      </c>
      <c r="K25" s="50">
        <v>216</v>
      </c>
      <c r="L25" s="30">
        <f>SUM(G25:K25)</f>
        <v>1066</v>
      </c>
      <c r="M25" s="30">
        <f>COUNTIF(G25:K25, "&gt;0" )</f>
        <v>5</v>
      </c>
      <c r="N25" s="30">
        <f>IF(M25=0,0,L25/M25)</f>
        <v>213.2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840</v>
      </c>
      <c r="EC25" s="13" t="s">
        <v>841</v>
      </c>
      <c r="ED25" s="13" t="s">
        <v>842</v>
      </c>
      <c r="EE25" s="13" t="s">
        <v>843</v>
      </c>
      <c r="EF25" s="13" t="s">
        <v>809</v>
      </c>
      <c r="EG25" s="13" t="s">
        <v>991</v>
      </c>
      <c r="EH25" s="13" t="s">
        <v>992</v>
      </c>
      <c r="EI25" s="13" t="s">
        <v>993</v>
      </c>
      <c r="EJ25" s="13" t="s">
        <v>994</v>
      </c>
      <c r="EK25" s="13" t="s">
        <v>820</v>
      </c>
    </row>
    <row r="26" spans="1:141" s="1" customFormat="1" ht="13.9" customHeight="1">
      <c r="A26" s="24">
        <v>14</v>
      </c>
      <c r="B26" s="1" t="s">
        <v>191</v>
      </c>
      <c r="C26" s="22" t="s">
        <v>190</v>
      </c>
      <c r="E26" s="1" t="s">
        <v>1042</v>
      </c>
      <c r="F26" s="1" t="s">
        <v>7</v>
      </c>
      <c r="G26" s="50">
        <v>234</v>
      </c>
      <c r="H26" s="50">
        <v>192</v>
      </c>
      <c r="I26" s="50">
        <v>170</v>
      </c>
      <c r="J26" s="50">
        <v>218</v>
      </c>
      <c r="K26" s="50">
        <v>250</v>
      </c>
      <c r="L26" s="30">
        <f>SUM(G26:K26)</f>
        <v>1064</v>
      </c>
      <c r="M26" s="30">
        <f>COUNTIF(G26:K26, "&gt;0" )</f>
        <v>5</v>
      </c>
      <c r="N26" s="30">
        <f>IF(M26=0,0,L26/M26)</f>
        <v>212.8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848</v>
      </c>
      <c r="EC26" s="13" t="s">
        <v>849</v>
      </c>
      <c r="ED26" s="13" t="s">
        <v>850</v>
      </c>
      <c r="EE26" s="13" t="s">
        <v>851</v>
      </c>
      <c r="EF26" s="13" t="s">
        <v>809</v>
      </c>
      <c r="EG26" s="13" t="s">
        <v>995</v>
      </c>
      <c r="EH26" s="13" t="s">
        <v>996</v>
      </c>
      <c r="EI26" s="13" t="s">
        <v>997</v>
      </c>
      <c r="EJ26" s="13" t="s">
        <v>998</v>
      </c>
      <c r="EK26" s="13" t="s">
        <v>820</v>
      </c>
    </row>
    <row r="27" spans="1:141" s="1" customFormat="1" ht="13.9" customHeight="1">
      <c r="A27" s="24">
        <v>15</v>
      </c>
      <c r="B27" s="1" t="s">
        <v>255</v>
      </c>
      <c r="C27" s="22" t="s">
        <v>254</v>
      </c>
      <c r="E27" s="1" t="s">
        <v>1044</v>
      </c>
      <c r="F27" s="1" t="s">
        <v>7</v>
      </c>
      <c r="G27" s="50">
        <v>208</v>
      </c>
      <c r="H27" s="50">
        <v>235</v>
      </c>
      <c r="I27" s="50">
        <v>184</v>
      </c>
      <c r="J27" s="50">
        <v>195</v>
      </c>
      <c r="K27" s="50">
        <v>237</v>
      </c>
      <c r="L27" s="30">
        <f>SUM(G27:K27)</f>
        <v>1059</v>
      </c>
      <c r="M27" s="30">
        <f>COUNTIF(G27:K27, "&gt;0" )</f>
        <v>5</v>
      </c>
      <c r="N27" s="30">
        <f>IF(M27=0,0,L27/M27)</f>
        <v>211.8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856</v>
      </c>
      <c r="EC27" s="13" t="s">
        <v>857</v>
      </c>
      <c r="ED27" s="13" t="s">
        <v>858</v>
      </c>
      <c r="EE27" s="13" t="s">
        <v>859</v>
      </c>
      <c r="EF27" s="13" t="s">
        <v>809</v>
      </c>
      <c r="EG27" s="13" t="s">
        <v>999</v>
      </c>
      <c r="EH27" s="13" t="s">
        <v>1000</v>
      </c>
      <c r="EI27" s="13" t="s">
        <v>1001</v>
      </c>
      <c r="EJ27" s="13" t="s">
        <v>1002</v>
      </c>
      <c r="EK27" s="13" t="s">
        <v>820</v>
      </c>
    </row>
    <row r="28" spans="1:141" s="1" customFormat="1" ht="13.9" customHeight="1">
      <c r="A28" s="24">
        <v>16</v>
      </c>
      <c r="B28" s="1" t="s">
        <v>421</v>
      </c>
      <c r="C28" s="22" t="s">
        <v>420</v>
      </c>
      <c r="E28" s="1" t="s">
        <v>1048</v>
      </c>
      <c r="F28" s="1" t="s">
        <v>7</v>
      </c>
      <c r="G28" s="50">
        <v>203</v>
      </c>
      <c r="H28" s="50">
        <v>183</v>
      </c>
      <c r="I28" s="50">
        <v>234</v>
      </c>
      <c r="J28" s="50">
        <v>223</v>
      </c>
      <c r="K28" s="50">
        <v>200</v>
      </c>
      <c r="L28" s="30">
        <f>SUM(G28:K28)</f>
        <v>1043</v>
      </c>
      <c r="M28" s="30">
        <f>COUNTIF(G28:K28, "&gt;0" )</f>
        <v>5</v>
      </c>
      <c r="N28" s="30">
        <f>IF(M28=0,0,L28/M28)</f>
        <v>208.6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  <c r="EB28" s="13" t="s">
        <v>864</v>
      </c>
      <c r="EC28" s="13" t="s">
        <v>865</v>
      </c>
      <c r="ED28" s="13" t="s">
        <v>866</v>
      </c>
      <c r="EE28" s="13" t="s">
        <v>867</v>
      </c>
      <c r="EF28" s="13" t="s">
        <v>809</v>
      </c>
      <c r="EG28" s="13" t="s">
        <v>1003</v>
      </c>
      <c r="EH28" s="13" t="s">
        <v>1004</v>
      </c>
      <c r="EI28" s="13" t="s">
        <v>1005</v>
      </c>
      <c r="EJ28" s="13" t="s">
        <v>1006</v>
      </c>
      <c r="EK28" s="13" t="s">
        <v>820</v>
      </c>
    </row>
    <row r="29" spans="1:141" s="1" customFormat="1" ht="13.9" customHeight="1">
      <c r="A29" s="24">
        <v>17</v>
      </c>
      <c r="B29" s="1" t="s">
        <v>584</v>
      </c>
      <c r="C29" s="22" t="s">
        <v>583</v>
      </c>
      <c r="E29" s="1" t="s">
        <v>1052</v>
      </c>
      <c r="F29" s="1" t="s">
        <v>7</v>
      </c>
      <c r="G29" s="50">
        <v>214</v>
      </c>
      <c r="H29" s="50">
        <v>276</v>
      </c>
      <c r="I29" s="50">
        <v>213</v>
      </c>
      <c r="J29" s="50">
        <v>175</v>
      </c>
      <c r="K29" s="50">
        <v>165</v>
      </c>
      <c r="L29" s="30">
        <f>SUM(G29:K29)</f>
        <v>1043</v>
      </c>
      <c r="M29" s="30">
        <f>COUNTIF(G29:K29, "&gt;0" )</f>
        <v>5</v>
      </c>
      <c r="N29" s="30">
        <f>IF(M29=0,0,L29/M29)</f>
        <v>208.6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  <c r="EB29" s="13" t="s">
        <v>872</v>
      </c>
      <c r="EC29" s="13" t="s">
        <v>873</v>
      </c>
      <c r="ED29" s="13" t="s">
        <v>874</v>
      </c>
      <c r="EE29" s="13" t="s">
        <v>875</v>
      </c>
      <c r="EF29" s="13" t="s">
        <v>809</v>
      </c>
      <c r="EG29" s="13" t="s">
        <v>1007</v>
      </c>
      <c r="EH29" s="13" t="s">
        <v>1008</v>
      </c>
      <c r="EI29" s="13" t="s">
        <v>1009</v>
      </c>
      <c r="EJ29" s="13" t="s">
        <v>1010</v>
      </c>
      <c r="EK29" s="13" t="s">
        <v>820</v>
      </c>
    </row>
    <row r="30" spans="1:141" s="1" customFormat="1" ht="13.9" customHeight="1">
      <c r="A30" s="24">
        <v>18</v>
      </c>
      <c r="B30" s="1" t="s">
        <v>580</v>
      </c>
      <c r="C30" s="22" t="s">
        <v>579</v>
      </c>
      <c r="E30" s="57" t="s">
        <v>1052</v>
      </c>
      <c r="F30" s="57" t="s">
        <v>7</v>
      </c>
      <c r="G30" s="24">
        <v>234</v>
      </c>
      <c r="H30" s="24">
        <v>200</v>
      </c>
      <c r="I30" s="24">
        <v>220</v>
      </c>
      <c r="J30" s="24">
        <v>207</v>
      </c>
      <c r="K30" s="24">
        <v>179</v>
      </c>
      <c r="L30" s="19">
        <f>SUM(G30:K30)</f>
        <v>1040</v>
      </c>
      <c r="M30" s="19">
        <f>COUNTIF(G30:K30, "&gt;0" )</f>
        <v>5</v>
      </c>
      <c r="N30" s="19">
        <f>IF(M30=0,0,L30/M30)</f>
        <v>208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  <c r="EB30" s="13" t="s">
        <v>877</v>
      </c>
      <c r="EC30" s="13" t="s">
        <v>878</v>
      </c>
      <c r="ED30" s="13" t="s">
        <v>879</v>
      </c>
      <c r="EE30" s="13" t="s">
        <v>880</v>
      </c>
      <c r="EF30" s="13" t="s">
        <v>809</v>
      </c>
      <c r="EG30" s="13" t="s">
        <v>1011</v>
      </c>
      <c r="EH30" s="13" t="s">
        <v>1012</v>
      </c>
      <c r="EI30" s="13" t="s">
        <v>1013</v>
      </c>
      <c r="EJ30" s="13" t="s">
        <v>1014</v>
      </c>
      <c r="EK30" s="13" t="s">
        <v>820</v>
      </c>
    </row>
    <row r="31" spans="1:141" s="1" customFormat="1" ht="13.9" customHeight="1">
      <c r="A31" s="24">
        <v>19</v>
      </c>
      <c r="B31" s="1" t="s">
        <v>241</v>
      </c>
      <c r="C31" s="22" t="s">
        <v>240</v>
      </c>
      <c r="E31" s="57" t="s">
        <v>1044</v>
      </c>
      <c r="F31" s="57" t="s">
        <v>7</v>
      </c>
      <c r="G31" s="24">
        <v>196</v>
      </c>
      <c r="H31" s="24">
        <v>199</v>
      </c>
      <c r="I31" s="24">
        <v>182</v>
      </c>
      <c r="J31" s="24">
        <v>205</v>
      </c>
      <c r="K31" s="24">
        <v>256</v>
      </c>
      <c r="L31" s="19">
        <f>SUM(G31:K31)</f>
        <v>1038</v>
      </c>
      <c r="M31" s="19">
        <f>COUNTIF(G31:K31, "&gt;0" )</f>
        <v>5</v>
      </c>
      <c r="N31" s="19">
        <f>IF(M31=0,0,L31/M31)</f>
        <v>207.6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  <c r="EB31" s="13" t="s">
        <v>885</v>
      </c>
      <c r="EC31" s="13" t="s">
        <v>886</v>
      </c>
      <c r="ED31" s="13" t="s">
        <v>887</v>
      </c>
      <c r="EE31" s="13" t="s">
        <v>888</v>
      </c>
      <c r="EF31" s="13" t="s">
        <v>809</v>
      </c>
      <c r="EG31" s="13" t="s">
        <v>1015</v>
      </c>
      <c r="EH31" s="13" t="s">
        <v>1016</v>
      </c>
      <c r="EI31" s="13" t="s">
        <v>1017</v>
      </c>
      <c r="EJ31" s="13" t="s">
        <v>1018</v>
      </c>
      <c r="EK31" s="13" t="s">
        <v>820</v>
      </c>
    </row>
    <row r="32" spans="1:141" s="1" customFormat="1" ht="13.9" customHeight="1">
      <c r="A32" s="24">
        <v>20</v>
      </c>
      <c r="B32" s="1" t="s">
        <v>460</v>
      </c>
      <c r="C32" s="22" t="s">
        <v>459</v>
      </c>
      <c r="E32" s="1" t="s">
        <v>1049</v>
      </c>
      <c r="F32" s="1" t="s">
        <v>7</v>
      </c>
      <c r="G32" s="50">
        <v>208</v>
      </c>
      <c r="H32" s="50">
        <v>197</v>
      </c>
      <c r="I32" s="50">
        <v>235</v>
      </c>
      <c r="J32" s="50">
        <v>201</v>
      </c>
      <c r="K32" s="50">
        <v>195</v>
      </c>
      <c r="L32" s="30">
        <f>SUM(G32:K32)</f>
        <v>1036</v>
      </c>
      <c r="M32" s="30">
        <f>COUNTIF(G32:K32, "&gt;0" )</f>
        <v>5</v>
      </c>
      <c r="N32" s="30">
        <f>IF(M32=0,0,L32/M32)</f>
        <v>207.2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  <c r="EB32" s="13" t="s">
        <v>894</v>
      </c>
      <c r="EC32" s="13" t="s">
        <v>895</v>
      </c>
      <c r="ED32" s="13" t="s">
        <v>896</v>
      </c>
      <c r="EE32" s="13" t="s">
        <v>897</v>
      </c>
      <c r="EF32" s="13" t="s">
        <v>809</v>
      </c>
      <c r="EG32" s="13" t="s">
        <v>1019</v>
      </c>
      <c r="EH32" s="13" t="s">
        <v>1020</v>
      </c>
      <c r="EI32" s="13" t="s">
        <v>1021</v>
      </c>
      <c r="EJ32" s="13" t="s">
        <v>1022</v>
      </c>
      <c r="EK32" s="13" t="s">
        <v>820</v>
      </c>
    </row>
    <row r="33" spans="1:141" s="1" customFormat="1" ht="13.9" customHeight="1">
      <c r="A33" s="24">
        <v>21</v>
      </c>
      <c r="B33" s="1" t="s">
        <v>582</v>
      </c>
      <c r="C33" s="22" t="s">
        <v>581</v>
      </c>
      <c r="E33" s="1" t="s">
        <v>1072</v>
      </c>
      <c r="F33" s="1" t="s">
        <v>7</v>
      </c>
      <c r="G33" s="50">
        <v>215</v>
      </c>
      <c r="H33" s="50">
        <v>183</v>
      </c>
      <c r="I33" s="50">
        <v>199</v>
      </c>
      <c r="J33" s="50">
        <v>186</v>
      </c>
      <c r="K33" s="50">
        <v>249</v>
      </c>
      <c r="L33" s="30">
        <f>SUM(G33:K33)</f>
        <v>1032</v>
      </c>
      <c r="M33" s="30">
        <f>COUNTIF(G33:K33, "&gt;0" )</f>
        <v>5</v>
      </c>
      <c r="N33" s="30">
        <f>IF(M33=0,0,L33/M33)</f>
        <v>206.4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  <c r="EB33" s="13" t="s">
        <v>902</v>
      </c>
      <c r="EC33" s="13" t="s">
        <v>903</v>
      </c>
      <c r="ED33" s="13" t="s">
        <v>904</v>
      </c>
      <c r="EE33" s="13" t="s">
        <v>905</v>
      </c>
      <c r="EF33" s="13" t="s">
        <v>809</v>
      </c>
      <c r="EG33" s="13" t="s">
        <v>1023</v>
      </c>
      <c r="EH33" s="13" t="s">
        <v>1024</v>
      </c>
      <c r="EI33" s="13" t="s">
        <v>1025</v>
      </c>
      <c r="EJ33" s="13" t="s">
        <v>1026</v>
      </c>
      <c r="EK33" s="13" t="s">
        <v>820</v>
      </c>
    </row>
    <row r="34" spans="1:141" s="1" customFormat="1" ht="13.9" customHeight="1">
      <c r="A34" s="24">
        <v>22</v>
      </c>
      <c r="B34" s="1" t="s">
        <v>152</v>
      </c>
      <c r="C34" s="22" t="s">
        <v>151</v>
      </c>
      <c r="E34" s="1" t="s">
        <v>1041</v>
      </c>
      <c r="F34" s="1" t="s">
        <v>7</v>
      </c>
      <c r="G34" s="50">
        <v>203</v>
      </c>
      <c r="H34" s="50">
        <v>215</v>
      </c>
      <c r="I34" s="50">
        <v>205</v>
      </c>
      <c r="J34" s="50">
        <v>219</v>
      </c>
      <c r="K34" s="50">
        <v>189</v>
      </c>
      <c r="L34" s="30">
        <f>SUM(G34:K34)</f>
        <v>1031</v>
      </c>
      <c r="M34" s="30">
        <f>COUNTIF(G34:K34, "&gt;0" )</f>
        <v>5</v>
      </c>
      <c r="N34" s="30">
        <f>IF(M34=0,0,L34/M34)</f>
        <v>206.2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  <c r="EB34" s="13" t="s">
        <v>910</v>
      </c>
      <c r="EC34" s="13" t="s">
        <v>911</v>
      </c>
      <c r="ED34" s="13" t="s">
        <v>912</v>
      </c>
      <c r="EE34" s="13" t="s">
        <v>913</v>
      </c>
      <c r="EF34" s="13" t="s">
        <v>809</v>
      </c>
      <c r="EG34" s="13" t="s">
        <v>1027</v>
      </c>
      <c r="EH34" s="13" t="s">
        <v>1028</v>
      </c>
      <c r="EI34" s="13" t="s">
        <v>1029</v>
      </c>
      <c r="EJ34" s="13" t="s">
        <v>1030</v>
      </c>
      <c r="EK34" s="13" t="s">
        <v>820</v>
      </c>
    </row>
    <row r="35" spans="1:141" s="1" customFormat="1" ht="13.9" customHeight="1">
      <c r="A35" s="24">
        <v>23</v>
      </c>
      <c r="B35" s="1" t="s">
        <v>49</v>
      </c>
      <c r="C35" s="22" t="s">
        <v>48</v>
      </c>
      <c r="E35" s="1" t="s">
        <v>1037</v>
      </c>
      <c r="F35" s="1" t="s">
        <v>7</v>
      </c>
      <c r="G35" s="50">
        <v>201</v>
      </c>
      <c r="H35" s="50">
        <v>189</v>
      </c>
      <c r="I35" s="50">
        <v>245</v>
      </c>
      <c r="J35" s="50">
        <v>212</v>
      </c>
      <c r="K35" s="50">
        <v>183</v>
      </c>
      <c r="L35" s="30">
        <f>SUM(G35:K35)</f>
        <v>1030</v>
      </c>
      <c r="M35" s="30">
        <f>COUNTIF(G35:K35, "&gt;0" )</f>
        <v>5</v>
      </c>
      <c r="N35" s="30">
        <f>IF(M35=0,0,L35/M35)</f>
        <v>206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  <c r="EB35" s="13" t="s">
        <v>918</v>
      </c>
      <c r="EC35" s="13" t="s">
        <v>919</v>
      </c>
      <c r="ED35" s="13" t="s">
        <v>920</v>
      </c>
      <c r="EE35" s="13" t="s">
        <v>921</v>
      </c>
      <c r="EF35" s="13" t="s">
        <v>809</v>
      </c>
      <c r="EG35" s="13" t="s">
        <v>1031</v>
      </c>
      <c r="EH35" s="13" t="s">
        <v>1032</v>
      </c>
      <c r="EI35" s="13" t="s">
        <v>1033</v>
      </c>
      <c r="EJ35" s="13" t="s">
        <v>1034</v>
      </c>
      <c r="EK35" s="13" t="s">
        <v>820</v>
      </c>
    </row>
    <row r="36" spans="1:141" s="1" customFormat="1" ht="13.9" customHeight="1">
      <c r="A36" s="24">
        <v>24</v>
      </c>
      <c r="B36" s="1" t="s">
        <v>416</v>
      </c>
      <c r="C36" s="22" t="s">
        <v>415</v>
      </c>
      <c r="E36" s="1" t="s">
        <v>1047</v>
      </c>
      <c r="F36" s="1" t="s">
        <v>7</v>
      </c>
      <c r="G36" s="50">
        <v>189</v>
      </c>
      <c r="H36" s="50">
        <v>192</v>
      </c>
      <c r="I36" s="50">
        <v>181</v>
      </c>
      <c r="J36" s="50">
        <v>256</v>
      </c>
      <c r="K36" s="50">
        <v>209</v>
      </c>
      <c r="L36" s="30">
        <f>SUM(G36:K36)</f>
        <v>1027</v>
      </c>
      <c r="M36" s="30">
        <f>COUNTIF(G36:K36, "&gt;0" )</f>
        <v>5</v>
      </c>
      <c r="N36" s="30">
        <f>IF(M36=0,0,L36/M36)</f>
        <v>205.4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141" s="1" customFormat="1" ht="13.9" customHeight="1">
      <c r="A37" s="24">
        <v>25</v>
      </c>
      <c r="B37" s="1" t="s">
        <v>282</v>
      </c>
      <c r="C37" s="22" t="s">
        <v>281</v>
      </c>
      <c r="E37" s="1" t="s">
        <v>1045</v>
      </c>
      <c r="F37" s="1" t="s">
        <v>7</v>
      </c>
      <c r="G37" s="50">
        <v>204</v>
      </c>
      <c r="H37" s="50">
        <v>190</v>
      </c>
      <c r="I37" s="50">
        <v>202</v>
      </c>
      <c r="J37" s="50">
        <v>209</v>
      </c>
      <c r="K37" s="50">
        <v>215</v>
      </c>
      <c r="L37" s="30">
        <f>SUM(G37:K37)</f>
        <v>1020</v>
      </c>
      <c r="M37" s="30">
        <f>COUNTIF(G37:K37, "&gt;0" )</f>
        <v>5</v>
      </c>
      <c r="N37" s="30">
        <f>IF(M37=0,0,L37/M37)</f>
        <v>204</v>
      </c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141" s="1" customFormat="1" ht="13.9" customHeight="1">
      <c r="A38" s="24">
        <v>26</v>
      </c>
      <c r="B38" s="1" t="s">
        <v>88</v>
      </c>
      <c r="C38" s="22" t="s">
        <v>87</v>
      </c>
      <c r="E38" s="1" t="s">
        <v>1038</v>
      </c>
      <c r="F38" s="1" t="s">
        <v>7</v>
      </c>
      <c r="G38" s="50">
        <v>160</v>
      </c>
      <c r="H38" s="50">
        <v>182</v>
      </c>
      <c r="I38" s="50">
        <v>225</v>
      </c>
      <c r="J38" s="50">
        <v>222</v>
      </c>
      <c r="K38" s="50">
        <v>227</v>
      </c>
      <c r="L38" s="30">
        <f>SUM(G38:K38)</f>
        <v>1016</v>
      </c>
      <c r="M38" s="30">
        <f>COUNTIF(G38:K38, "&gt;0" )</f>
        <v>5</v>
      </c>
      <c r="N38" s="30">
        <f>IF(M38=0,0,L38/M38)</f>
        <v>203.2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141" s="1" customFormat="1" ht="13.9" customHeight="1">
      <c r="A39" s="24">
        <v>27</v>
      </c>
      <c r="B39" s="1" t="s">
        <v>586</v>
      </c>
      <c r="C39" s="22" t="s">
        <v>585</v>
      </c>
      <c r="E39" s="1" t="s">
        <v>1072</v>
      </c>
      <c r="F39" s="1" t="s">
        <v>7</v>
      </c>
      <c r="G39" s="50">
        <v>212</v>
      </c>
      <c r="H39" s="50">
        <v>233</v>
      </c>
      <c r="I39" s="50">
        <v>178</v>
      </c>
      <c r="J39" s="50">
        <v>225</v>
      </c>
      <c r="K39" s="50">
        <v>167</v>
      </c>
      <c r="L39" s="30">
        <f>SUM(G39:K39)</f>
        <v>1015</v>
      </c>
      <c r="M39" s="30">
        <f>COUNTIF(G39:K39, "&gt;0" )</f>
        <v>5</v>
      </c>
      <c r="N39" s="30">
        <f>IF(M39=0,0,L39/M39)</f>
        <v>203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141" s="1" customFormat="1" ht="13.9" customHeight="1">
      <c r="A40" s="24">
        <v>28</v>
      </c>
      <c r="B40" s="1" t="s">
        <v>466</v>
      </c>
      <c r="C40" s="22" t="s">
        <v>465</v>
      </c>
      <c r="E40" s="1" t="s">
        <v>1049</v>
      </c>
      <c r="F40" s="1" t="s">
        <v>7</v>
      </c>
      <c r="G40" s="50">
        <v>201</v>
      </c>
      <c r="H40" s="50">
        <v>225</v>
      </c>
      <c r="I40" s="50">
        <v>172</v>
      </c>
      <c r="J40" s="50">
        <v>207</v>
      </c>
      <c r="K40" s="50">
        <v>209</v>
      </c>
      <c r="L40" s="30">
        <f>SUM(G40:K40)</f>
        <v>1014</v>
      </c>
      <c r="M40" s="30">
        <f>COUNTIF(G40:K40, "&gt;0" )</f>
        <v>5</v>
      </c>
      <c r="N40" s="30">
        <f>IF(M40=0,0,L40/M40)</f>
        <v>202.8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141" s="1" customFormat="1" ht="13.9" customHeight="1">
      <c r="A41" s="24">
        <v>29</v>
      </c>
      <c r="B41" s="1" t="s">
        <v>306</v>
      </c>
      <c r="C41" s="22" t="s">
        <v>305</v>
      </c>
      <c r="E41" s="57" t="s">
        <v>1066</v>
      </c>
      <c r="F41" s="57" t="s">
        <v>7</v>
      </c>
      <c r="G41" s="24">
        <v>190</v>
      </c>
      <c r="H41" s="24">
        <v>211</v>
      </c>
      <c r="I41" s="24">
        <v>203</v>
      </c>
      <c r="J41" s="24">
        <v>197</v>
      </c>
      <c r="K41" s="24">
        <v>210</v>
      </c>
      <c r="L41" s="19">
        <f>SUM(G41:K41)</f>
        <v>1011</v>
      </c>
      <c r="M41" s="19">
        <f>COUNTIF(G41:K41, "&gt;0" )</f>
        <v>5</v>
      </c>
      <c r="N41" s="19">
        <f>IF(M41=0,0,L41/M41)</f>
        <v>202.2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141" s="1" customFormat="1" ht="13.9" customHeight="1">
      <c r="A42" s="24">
        <v>30</v>
      </c>
      <c r="B42" s="1" t="s">
        <v>572</v>
      </c>
      <c r="C42" s="22" t="s">
        <v>571</v>
      </c>
      <c r="E42" s="1" t="s">
        <v>1052</v>
      </c>
      <c r="F42" s="1" t="s">
        <v>7</v>
      </c>
      <c r="G42" s="50">
        <v>166</v>
      </c>
      <c r="H42" s="50">
        <v>201</v>
      </c>
      <c r="I42" s="50">
        <v>197</v>
      </c>
      <c r="J42" s="50">
        <v>244</v>
      </c>
      <c r="K42" s="50">
        <v>197</v>
      </c>
      <c r="L42" s="30">
        <f>SUM(G42:K42)</f>
        <v>1005</v>
      </c>
      <c r="M42" s="30">
        <f>COUNTIF(G42:K42, "&gt;0" )</f>
        <v>5</v>
      </c>
      <c r="N42" s="30">
        <f>IF(M42=0,0,L42/M42)</f>
        <v>201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141" s="1" customFormat="1" ht="13.9" customHeight="1">
      <c r="A43" s="24">
        <v>31</v>
      </c>
      <c r="B43" s="1" t="s">
        <v>351</v>
      </c>
      <c r="C43" s="22" t="s">
        <v>350</v>
      </c>
      <c r="E43" s="1" t="s">
        <v>1046</v>
      </c>
      <c r="F43" s="1" t="s">
        <v>7</v>
      </c>
      <c r="G43" s="50">
        <v>202</v>
      </c>
      <c r="H43" s="50">
        <v>204</v>
      </c>
      <c r="I43" s="50">
        <v>197</v>
      </c>
      <c r="J43" s="50">
        <v>191</v>
      </c>
      <c r="K43" s="50">
        <v>211</v>
      </c>
      <c r="L43" s="30">
        <f>SUM(G43:K43)</f>
        <v>1005</v>
      </c>
      <c r="M43" s="30">
        <f>COUNTIF(G43:K43, "&gt;0" )</f>
        <v>5</v>
      </c>
      <c r="N43" s="30">
        <f>IF(M43=0,0,L43/M43)</f>
        <v>201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141" s="1" customFormat="1" ht="13.9" customHeight="1">
      <c r="A44" s="24">
        <v>32</v>
      </c>
      <c r="B44" s="1" t="s">
        <v>475</v>
      </c>
      <c r="C44" s="22" t="s">
        <v>474</v>
      </c>
      <c r="E44" s="1" t="s">
        <v>1050</v>
      </c>
      <c r="F44" s="1" t="s">
        <v>7</v>
      </c>
      <c r="G44" s="50">
        <v>185</v>
      </c>
      <c r="H44" s="50">
        <v>214</v>
      </c>
      <c r="I44" s="50">
        <v>193</v>
      </c>
      <c r="J44" s="50">
        <v>188</v>
      </c>
      <c r="K44" s="50">
        <v>222</v>
      </c>
      <c r="L44" s="30">
        <f>SUM(G44:K44)</f>
        <v>1002</v>
      </c>
      <c r="M44" s="30">
        <f>COUNTIF(G44:K44, "&gt;0" )</f>
        <v>5</v>
      </c>
      <c r="N44" s="30">
        <f>IF(M44=0,0,L44/M44)</f>
        <v>200.4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141" s="1" customFormat="1" ht="13.9" customHeight="1">
      <c r="A45" s="24">
        <v>33</v>
      </c>
      <c r="B45" s="1" t="s">
        <v>259</v>
      </c>
      <c r="C45" s="22" t="s">
        <v>258</v>
      </c>
      <c r="E45" s="1" t="s">
        <v>1064</v>
      </c>
      <c r="F45" s="1" t="s">
        <v>7</v>
      </c>
      <c r="G45" s="50">
        <v>162</v>
      </c>
      <c r="H45" s="50">
        <v>198</v>
      </c>
      <c r="I45" s="50">
        <v>202</v>
      </c>
      <c r="J45" s="50">
        <v>247</v>
      </c>
      <c r="K45" s="50">
        <v>193</v>
      </c>
      <c r="L45" s="30">
        <f>SUM(G45:K45)</f>
        <v>1002</v>
      </c>
      <c r="M45" s="30">
        <f>COUNTIF(G45:K45, "&gt;0" )</f>
        <v>5</v>
      </c>
      <c r="N45" s="30">
        <f>IF(M45=0,0,L45/M45)</f>
        <v>200.4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141" s="1" customFormat="1" ht="13.9" customHeight="1">
      <c r="A46" s="24">
        <v>34</v>
      </c>
      <c r="B46" s="1" t="s">
        <v>284</v>
      </c>
      <c r="C46" s="22" t="s">
        <v>283</v>
      </c>
      <c r="E46" s="1" t="s">
        <v>1045</v>
      </c>
      <c r="F46" s="1" t="s">
        <v>7</v>
      </c>
      <c r="G46" s="50">
        <v>180</v>
      </c>
      <c r="H46" s="50">
        <v>194</v>
      </c>
      <c r="I46" s="50">
        <v>259</v>
      </c>
      <c r="J46" s="50">
        <v>178</v>
      </c>
      <c r="K46" s="50">
        <v>190</v>
      </c>
      <c r="L46" s="30">
        <f>SUM(G46:K46)</f>
        <v>1001</v>
      </c>
      <c r="M46" s="30">
        <f>COUNTIF(G46:K46, "&gt;0" )</f>
        <v>5</v>
      </c>
      <c r="N46" s="30">
        <f>IF(M46=0,0,L46/M46)</f>
        <v>200.2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141" s="1" customFormat="1" ht="13.9" customHeight="1">
      <c r="A47" s="24">
        <v>35</v>
      </c>
      <c r="B47" s="1" t="s">
        <v>429</v>
      </c>
      <c r="C47" s="22" t="s">
        <v>428</v>
      </c>
      <c r="E47" s="1" t="s">
        <v>1048</v>
      </c>
      <c r="F47" s="1" t="s">
        <v>7</v>
      </c>
      <c r="G47" s="50">
        <v>213</v>
      </c>
      <c r="H47" s="50">
        <v>247</v>
      </c>
      <c r="I47" s="50">
        <v>219</v>
      </c>
      <c r="J47" s="50">
        <v>167</v>
      </c>
      <c r="K47" s="50">
        <v>150</v>
      </c>
      <c r="L47" s="30">
        <f>SUM(G47:K47)</f>
        <v>996</v>
      </c>
      <c r="M47" s="30">
        <f>COUNTIF(G47:K47, "&gt;0" )</f>
        <v>5</v>
      </c>
      <c r="N47" s="30">
        <f>IF(M47=0,0,L47/M47)</f>
        <v>199.2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141" s="1" customFormat="1" ht="13.9" customHeight="1">
      <c r="A48" s="24">
        <v>36</v>
      </c>
      <c r="B48" s="1" t="s">
        <v>308</v>
      </c>
      <c r="C48" s="22" t="s">
        <v>307</v>
      </c>
      <c r="E48" s="1" t="s">
        <v>1065</v>
      </c>
      <c r="F48" s="1" t="s">
        <v>7</v>
      </c>
      <c r="G48" s="50">
        <v>200</v>
      </c>
      <c r="H48" s="50">
        <v>206</v>
      </c>
      <c r="I48" s="50">
        <v>150</v>
      </c>
      <c r="J48" s="50">
        <v>238</v>
      </c>
      <c r="K48" s="50">
        <v>201</v>
      </c>
      <c r="L48" s="30">
        <f>SUM(G48:K48)</f>
        <v>995</v>
      </c>
      <c r="M48" s="30">
        <f>COUNTIF(G48:K48, "&gt;0" )</f>
        <v>5</v>
      </c>
      <c r="N48" s="30">
        <f>IF(M48=0,0,L48/M48)</f>
        <v>199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>
        <v>37</v>
      </c>
      <c r="B49" s="1" t="s">
        <v>302</v>
      </c>
      <c r="C49" s="22" t="s">
        <v>301</v>
      </c>
      <c r="E49" s="1" t="s">
        <v>1065</v>
      </c>
      <c r="F49" s="1" t="s">
        <v>7</v>
      </c>
      <c r="G49" s="50">
        <v>186</v>
      </c>
      <c r="H49" s="50">
        <v>221</v>
      </c>
      <c r="I49" s="50">
        <v>188</v>
      </c>
      <c r="J49" s="50">
        <v>173</v>
      </c>
      <c r="K49" s="50">
        <v>221</v>
      </c>
      <c r="L49" s="30">
        <f>SUM(G49:K49)</f>
        <v>989</v>
      </c>
      <c r="M49" s="30">
        <f>COUNTIF(G49:K49, "&gt;0" )</f>
        <v>5</v>
      </c>
      <c r="N49" s="30">
        <f>IF(M49=0,0,L49/M49)</f>
        <v>197.8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>
        <v>38</v>
      </c>
      <c r="B50" s="1" t="s">
        <v>384</v>
      </c>
      <c r="C50" s="22" t="s">
        <v>383</v>
      </c>
      <c r="E50" s="1" t="s">
        <v>1047</v>
      </c>
      <c r="F50" s="1" t="s">
        <v>7</v>
      </c>
      <c r="G50" s="50">
        <v>204</v>
      </c>
      <c r="H50" s="50">
        <v>211</v>
      </c>
      <c r="I50" s="50">
        <v>203</v>
      </c>
      <c r="J50" s="50">
        <v>183</v>
      </c>
      <c r="K50" s="50">
        <v>181</v>
      </c>
      <c r="L50" s="30">
        <f>SUM(G50:K50)</f>
        <v>982</v>
      </c>
      <c r="M50" s="30">
        <f>COUNTIF(G50:K50, "&gt;0" )</f>
        <v>5</v>
      </c>
      <c r="N50" s="30">
        <f>IF(M50=0,0,L50/M50)</f>
        <v>196.4</v>
      </c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>
        <v>39</v>
      </c>
      <c r="B51" s="1" t="s">
        <v>637</v>
      </c>
      <c r="C51" s="22" t="s">
        <v>636</v>
      </c>
      <c r="E51" s="1" t="s">
        <v>1055</v>
      </c>
      <c r="F51" s="1" t="s">
        <v>7</v>
      </c>
      <c r="G51" s="50">
        <v>167</v>
      </c>
      <c r="H51" s="50">
        <v>217</v>
      </c>
      <c r="I51" s="50">
        <v>162</v>
      </c>
      <c r="J51" s="50">
        <v>248</v>
      </c>
      <c r="K51" s="50">
        <v>187</v>
      </c>
      <c r="L51" s="30">
        <f>SUM(G51:K51)</f>
        <v>981</v>
      </c>
      <c r="M51" s="30">
        <f>COUNTIF(G51:K51, "&gt;0" )</f>
        <v>5</v>
      </c>
      <c r="N51" s="30">
        <f>IF(M51=0,0,L51/M51)</f>
        <v>196.2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>
        <v>40</v>
      </c>
      <c r="B52" s="1" t="s">
        <v>445</v>
      </c>
      <c r="C52" s="22" t="s">
        <v>444</v>
      </c>
      <c r="E52" s="1" t="s">
        <v>1048</v>
      </c>
      <c r="F52" s="1" t="s">
        <v>7</v>
      </c>
      <c r="G52" s="50">
        <v>223</v>
      </c>
      <c r="H52" s="50">
        <v>177</v>
      </c>
      <c r="I52" s="50">
        <v>210</v>
      </c>
      <c r="J52" s="50">
        <v>194</v>
      </c>
      <c r="K52" s="50">
        <v>175</v>
      </c>
      <c r="L52" s="30">
        <f>SUM(G52:K52)</f>
        <v>979</v>
      </c>
      <c r="M52" s="30">
        <f>COUNTIF(G52:K52, "&gt;0" )</f>
        <v>5</v>
      </c>
      <c r="N52" s="30">
        <f>IF(M52=0,0,L52/M52)</f>
        <v>195.8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>
        <v>41</v>
      </c>
      <c r="B53" s="1" t="s">
        <v>185</v>
      </c>
      <c r="C53" s="22" t="s">
        <v>184</v>
      </c>
      <c r="E53" s="1" t="s">
        <v>1042</v>
      </c>
      <c r="F53" s="1" t="s">
        <v>7</v>
      </c>
      <c r="G53" s="50">
        <v>172</v>
      </c>
      <c r="H53" s="50">
        <v>206</v>
      </c>
      <c r="I53" s="50">
        <v>212</v>
      </c>
      <c r="J53" s="50">
        <v>203</v>
      </c>
      <c r="K53" s="50">
        <v>185</v>
      </c>
      <c r="L53" s="30">
        <f>SUM(G53:K53)</f>
        <v>978</v>
      </c>
      <c r="M53" s="30">
        <f>COUNTIF(G53:K53, "&gt;0" )</f>
        <v>5</v>
      </c>
      <c r="N53" s="30">
        <f>IF(M53=0,0,L53/M53)</f>
        <v>195.6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>
        <v>42</v>
      </c>
      <c r="B54" s="1" t="s">
        <v>65</v>
      </c>
      <c r="C54" s="22" t="s">
        <v>64</v>
      </c>
      <c r="E54" s="1" t="s">
        <v>1037</v>
      </c>
      <c r="F54" s="1" t="s">
        <v>7</v>
      </c>
      <c r="G54" s="50">
        <v>175</v>
      </c>
      <c r="H54" s="50">
        <v>183</v>
      </c>
      <c r="I54" s="50">
        <v>187</v>
      </c>
      <c r="J54" s="50">
        <v>193</v>
      </c>
      <c r="K54" s="50">
        <v>238</v>
      </c>
      <c r="L54" s="30">
        <f>SUM(G54:K54)</f>
        <v>976</v>
      </c>
      <c r="M54" s="30">
        <f>COUNTIF(G54:K54, "&gt;0" )</f>
        <v>5</v>
      </c>
      <c r="N54" s="30">
        <f>IF(M54=0,0,L54/M54)</f>
        <v>195.2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>
        <v>43</v>
      </c>
      <c r="B55" s="1" t="s">
        <v>719</v>
      </c>
      <c r="C55" s="22" t="s">
        <v>718</v>
      </c>
      <c r="E55" s="1" t="s">
        <v>1057</v>
      </c>
      <c r="F55" s="1" t="s">
        <v>7</v>
      </c>
      <c r="G55" s="50">
        <v>198</v>
      </c>
      <c r="H55" s="50">
        <v>183</v>
      </c>
      <c r="I55" s="50">
        <v>212</v>
      </c>
      <c r="J55" s="50">
        <v>210</v>
      </c>
      <c r="K55" s="50">
        <v>172</v>
      </c>
      <c r="L55" s="30">
        <f>SUM(G55:K55)</f>
        <v>975</v>
      </c>
      <c r="M55" s="30">
        <f>COUNTIF(G55:K55, "&gt;0" )</f>
        <v>5</v>
      </c>
      <c r="N55" s="30">
        <f>IF(M55=0,0,L55/M55)</f>
        <v>195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>
        <v>44</v>
      </c>
      <c r="B56" s="1" t="s">
        <v>564</v>
      </c>
      <c r="C56" s="22" t="s">
        <v>563</v>
      </c>
      <c r="E56" s="1" t="s">
        <v>1072</v>
      </c>
      <c r="F56" s="1" t="s">
        <v>7</v>
      </c>
      <c r="G56" s="50">
        <v>191</v>
      </c>
      <c r="H56" s="50">
        <v>236</v>
      </c>
      <c r="I56" s="50">
        <v>176</v>
      </c>
      <c r="J56" s="50">
        <v>141</v>
      </c>
      <c r="K56" s="50">
        <v>229</v>
      </c>
      <c r="L56" s="30">
        <f>SUM(G56:K56)</f>
        <v>973</v>
      </c>
      <c r="M56" s="30">
        <f>COUNTIF(G56:K56, "&gt;0" )</f>
        <v>5</v>
      </c>
      <c r="N56" s="30">
        <f>IF(M56=0,0,L56/M56)</f>
        <v>194.6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>
        <v>45</v>
      </c>
      <c r="B57" s="1" t="s">
        <v>201</v>
      </c>
      <c r="C57" s="22" t="s">
        <v>200</v>
      </c>
      <c r="E57" s="57" t="s">
        <v>1062</v>
      </c>
      <c r="F57" s="57" t="s">
        <v>7</v>
      </c>
      <c r="G57" s="24">
        <v>193</v>
      </c>
      <c r="H57" s="24">
        <v>231</v>
      </c>
      <c r="I57" s="24">
        <v>189</v>
      </c>
      <c r="J57" s="24">
        <v>188</v>
      </c>
      <c r="K57" s="24">
        <v>172</v>
      </c>
      <c r="L57" s="19">
        <f>SUM(G57:K57)</f>
        <v>973</v>
      </c>
      <c r="M57" s="19">
        <f>COUNTIF(G57:K57, "&gt;0" )</f>
        <v>5</v>
      </c>
      <c r="N57" s="19">
        <f>IF(M57=0,0,L57/M57)</f>
        <v>194.6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>
        <v>46</v>
      </c>
      <c r="B58" s="1" t="s">
        <v>138</v>
      </c>
      <c r="C58" s="22" t="s">
        <v>137</v>
      </c>
      <c r="E58" s="57" t="s">
        <v>1041</v>
      </c>
      <c r="F58" s="57" t="s">
        <v>7</v>
      </c>
      <c r="G58" s="24">
        <v>182</v>
      </c>
      <c r="H58" s="24">
        <v>193</v>
      </c>
      <c r="I58" s="24">
        <v>175</v>
      </c>
      <c r="J58" s="24">
        <v>188</v>
      </c>
      <c r="K58" s="24">
        <v>233</v>
      </c>
      <c r="L58" s="19">
        <f>SUM(G58:K58)</f>
        <v>971</v>
      </c>
      <c r="M58" s="19">
        <f>COUNTIF(G58:K58, "&gt;0" )</f>
        <v>5</v>
      </c>
      <c r="N58" s="19">
        <f>IF(M58=0,0,L58/M58)</f>
        <v>194.2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>
        <v>47</v>
      </c>
      <c r="B59" s="1" t="s">
        <v>318</v>
      </c>
      <c r="C59" s="22" t="s">
        <v>317</v>
      </c>
      <c r="E59" s="1" t="s">
        <v>1065</v>
      </c>
      <c r="F59" s="1" t="s">
        <v>7</v>
      </c>
      <c r="G59" s="50">
        <v>180</v>
      </c>
      <c r="H59" s="50">
        <v>159</v>
      </c>
      <c r="I59" s="50">
        <v>215</v>
      </c>
      <c r="J59" s="50">
        <v>213</v>
      </c>
      <c r="K59" s="50">
        <v>203</v>
      </c>
      <c r="L59" s="30">
        <f>SUM(G59:K59)</f>
        <v>970</v>
      </c>
      <c r="M59" s="30">
        <f>COUNTIF(G59:K59, "&gt;0" )</f>
        <v>5</v>
      </c>
      <c r="N59" s="30">
        <f>IF(M59=0,0,L59/M59)</f>
        <v>194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>
        <v>48</v>
      </c>
      <c r="B60" s="1" t="s">
        <v>374</v>
      </c>
      <c r="C60" s="22" t="s">
        <v>373</v>
      </c>
      <c r="E60" s="1" t="s">
        <v>1069</v>
      </c>
      <c r="F60" s="1" t="s">
        <v>7</v>
      </c>
      <c r="G60" s="50">
        <v>195</v>
      </c>
      <c r="H60" s="50">
        <v>190</v>
      </c>
      <c r="I60" s="50">
        <v>193</v>
      </c>
      <c r="J60" s="50">
        <v>189</v>
      </c>
      <c r="K60" s="50">
        <v>202</v>
      </c>
      <c r="L60" s="30">
        <f>SUM(G60:K60)</f>
        <v>969</v>
      </c>
      <c r="M60" s="30">
        <f>COUNTIF(G60:K60, "&gt;0" )</f>
        <v>5</v>
      </c>
      <c r="N60" s="30">
        <f>IF(M60=0,0,L60/M60)</f>
        <v>193.8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A61" s="24">
        <v>49</v>
      </c>
      <c r="B61" s="1" t="s">
        <v>207</v>
      </c>
      <c r="C61" s="22" t="s">
        <v>206</v>
      </c>
      <c r="E61" s="1" t="s">
        <v>1062</v>
      </c>
      <c r="F61" s="1" t="s">
        <v>7</v>
      </c>
      <c r="G61" s="50">
        <v>192</v>
      </c>
      <c r="H61" s="50">
        <v>188</v>
      </c>
      <c r="I61" s="50">
        <v>203</v>
      </c>
      <c r="J61" s="50">
        <v>178</v>
      </c>
      <c r="K61" s="50">
        <v>202</v>
      </c>
      <c r="L61" s="30">
        <f>SUM(G61:K61)</f>
        <v>963</v>
      </c>
      <c r="M61" s="30">
        <f>COUNTIF(G61:K61, "&gt;0" )</f>
        <v>5</v>
      </c>
      <c r="N61" s="30">
        <f>IF(M61=0,0,L61/M61)</f>
        <v>192.6</v>
      </c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>
      <c r="A62" s="50">
        <v>50</v>
      </c>
      <c r="B62" s="1" t="s">
        <v>733</v>
      </c>
      <c r="C62" s="22" t="s">
        <v>732</v>
      </c>
      <c r="E62" s="1" t="s">
        <v>1057</v>
      </c>
      <c r="F62" s="1" t="s">
        <v>7</v>
      </c>
      <c r="G62" s="50">
        <v>173</v>
      </c>
      <c r="H62" s="50">
        <v>174</v>
      </c>
      <c r="I62" s="50">
        <v>237</v>
      </c>
      <c r="J62" s="50">
        <v>157</v>
      </c>
      <c r="K62" s="50">
        <v>221</v>
      </c>
      <c r="L62" s="30">
        <f>SUM(G62:K62)</f>
        <v>962</v>
      </c>
      <c r="M62" s="30">
        <f>COUNTIF(G62:K62, "&gt;0" )</f>
        <v>5</v>
      </c>
      <c r="N62" s="30">
        <f>IF(M62=0,0,L62/M62)</f>
        <v>192.4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A63" s="50">
        <v>51</v>
      </c>
      <c r="B63" s="1" t="s">
        <v>593</v>
      </c>
      <c r="C63" s="22" t="s">
        <v>592</v>
      </c>
      <c r="E63" s="1" t="s">
        <v>1053</v>
      </c>
      <c r="F63" s="1" t="s">
        <v>7</v>
      </c>
      <c r="G63" s="50">
        <v>163</v>
      </c>
      <c r="H63" s="50">
        <v>201</v>
      </c>
      <c r="I63" s="50">
        <v>208</v>
      </c>
      <c r="J63" s="50">
        <v>190</v>
      </c>
      <c r="K63" s="50">
        <v>197</v>
      </c>
      <c r="L63" s="30">
        <f>SUM(G63:K63)</f>
        <v>959</v>
      </c>
      <c r="M63" s="30">
        <f>COUNTIF(G63:K63, "&gt;0" )</f>
        <v>5</v>
      </c>
      <c r="N63" s="30">
        <f>IF(M63=0,0,L63/M63)</f>
        <v>191.8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A64" s="50">
        <v>52</v>
      </c>
      <c r="B64" s="1" t="s">
        <v>290</v>
      </c>
      <c r="C64" s="22" t="s">
        <v>289</v>
      </c>
      <c r="E64" s="1" t="s">
        <v>1045</v>
      </c>
      <c r="F64" s="1" t="s">
        <v>7</v>
      </c>
      <c r="G64" s="50">
        <v>189</v>
      </c>
      <c r="H64" s="50">
        <v>195</v>
      </c>
      <c r="I64" s="50">
        <v>191</v>
      </c>
      <c r="J64" s="50">
        <v>212</v>
      </c>
      <c r="K64" s="50">
        <v>171</v>
      </c>
      <c r="L64" s="30">
        <f>SUM(G64:K64)</f>
        <v>958</v>
      </c>
      <c r="M64" s="30">
        <f>COUNTIF(G64:K64, "&gt;0" )</f>
        <v>5</v>
      </c>
      <c r="N64" s="30">
        <f>IF(M64=0,0,L64/M64)</f>
        <v>191.6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>
      <c r="A65" s="50">
        <v>53</v>
      </c>
      <c r="B65" s="1" t="s">
        <v>157</v>
      </c>
      <c r="C65" s="22" t="s">
        <v>156</v>
      </c>
      <c r="E65" s="1" t="s">
        <v>1062</v>
      </c>
      <c r="F65" s="1" t="s">
        <v>7</v>
      </c>
      <c r="G65" s="50">
        <v>179</v>
      </c>
      <c r="H65" s="50">
        <v>201</v>
      </c>
      <c r="I65" s="50">
        <v>187</v>
      </c>
      <c r="J65" s="50">
        <v>216</v>
      </c>
      <c r="K65" s="50">
        <v>174</v>
      </c>
      <c r="L65" s="30">
        <f>SUM(G65:K65)</f>
        <v>957</v>
      </c>
      <c r="M65" s="30">
        <f>COUNTIF(G65:K65, "&gt;0" )</f>
        <v>5</v>
      </c>
      <c r="N65" s="30">
        <f>IF(M65=0,0,L65/M65)</f>
        <v>191.4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>
      <c r="A66" s="50">
        <v>54</v>
      </c>
      <c r="B66" s="1" t="s">
        <v>216</v>
      </c>
      <c r="C66" s="22" t="s">
        <v>215</v>
      </c>
      <c r="E66" s="57" t="s">
        <v>1043</v>
      </c>
      <c r="F66" s="57" t="s">
        <v>7</v>
      </c>
      <c r="G66" s="24">
        <v>175</v>
      </c>
      <c r="H66" s="24">
        <v>215</v>
      </c>
      <c r="I66" s="24">
        <v>169</v>
      </c>
      <c r="J66" s="24">
        <v>194</v>
      </c>
      <c r="K66" s="24">
        <v>204</v>
      </c>
      <c r="L66" s="19">
        <f>SUM(G66:K66)</f>
        <v>957</v>
      </c>
      <c r="M66" s="19">
        <f>COUNTIF(G66:K66, "&gt;0" )</f>
        <v>5</v>
      </c>
      <c r="N66" s="19">
        <f>IF(M66=0,0,L66/M66)</f>
        <v>191.4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>
      <c r="A67" s="50">
        <v>55</v>
      </c>
      <c r="B67" s="1" t="s">
        <v>323</v>
      </c>
      <c r="C67" s="22" t="s">
        <v>322</v>
      </c>
      <c r="E67" s="57" t="s">
        <v>1067</v>
      </c>
      <c r="F67" s="57" t="s">
        <v>7</v>
      </c>
      <c r="G67" s="24">
        <v>192</v>
      </c>
      <c r="H67" s="24">
        <v>183</v>
      </c>
      <c r="I67" s="24">
        <v>239</v>
      </c>
      <c r="J67" s="24">
        <v>150</v>
      </c>
      <c r="K67" s="24">
        <v>192</v>
      </c>
      <c r="L67" s="19">
        <f>SUM(G67:K67)</f>
        <v>956</v>
      </c>
      <c r="M67" s="19">
        <f>COUNTIF(G67:K67, "&gt;0" )</f>
        <v>5</v>
      </c>
      <c r="N67" s="19">
        <f>IF(M67=0,0,L67/M67)</f>
        <v>191.2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>
      <c r="A68" s="50">
        <v>56</v>
      </c>
      <c r="B68" s="1" t="s">
        <v>175</v>
      </c>
      <c r="C68" s="22" t="s">
        <v>174</v>
      </c>
      <c r="E68" s="1" t="s">
        <v>1063</v>
      </c>
      <c r="F68" s="1" t="s">
        <v>7</v>
      </c>
      <c r="G68" s="50">
        <v>190</v>
      </c>
      <c r="H68" s="50">
        <v>193</v>
      </c>
      <c r="I68" s="50">
        <v>180</v>
      </c>
      <c r="J68" s="50">
        <v>191</v>
      </c>
      <c r="K68" s="50">
        <v>199</v>
      </c>
      <c r="L68" s="30">
        <f>SUM(G68:K68)</f>
        <v>953</v>
      </c>
      <c r="M68" s="30">
        <f>COUNTIF(G68:K68, "&gt;0" )</f>
        <v>5</v>
      </c>
      <c r="N68" s="30">
        <f>IF(M68=0,0,L68/M68)</f>
        <v>190.6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>
      <c r="A69" s="50">
        <v>57</v>
      </c>
      <c r="B69" s="1" t="s">
        <v>86</v>
      </c>
      <c r="C69" s="22" t="s">
        <v>85</v>
      </c>
      <c r="E69" s="1" t="s">
        <v>1038</v>
      </c>
      <c r="F69" s="1" t="s">
        <v>7</v>
      </c>
      <c r="G69" s="50">
        <v>160</v>
      </c>
      <c r="H69" s="50">
        <v>143</v>
      </c>
      <c r="I69" s="50">
        <v>208</v>
      </c>
      <c r="J69" s="50">
        <v>183</v>
      </c>
      <c r="K69" s="50">
        <v>258</v>
      </c>
      <c r="L69" s="30">
        <f>SUM(G69:K69)</f>
        <v>952</v>
      </c>
      <c r="M69" s="30">
        <f>COUNTIF(G69:K69, "&gt;0" )</f>
        <v>5</v>
      </c>
      <c r="N69" s="30">
        <f>IF(M69=0,0,L69/M69)</f>
        <v>190.4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>
      <c r="A70" s="50">
        <v>58</v>
      </c>
      <c r="B70" s="1" t="s">
        <v>591</v>
      </c>
      <c r="C70" s="22" t="s">
        <v>590</v>
      </c>
      <c r="E70" s="1" t="s">
        <v>1053</v>
      </c>
      <c r="F70" s="1" t="s">
        <v>7</v>
      </c>
      <c r="G70" s="50">
        <v>175</v>
      </c>
      <c r="H70" s="50">
        <v>208</v>
      </c>
      <c r="I70" s="50">
        <v>158</v>
      </c>
      <c r="J70" s="50">
        <v>163</v>
      </c>
      <c r="K70" s="50">
        <v>247</v>
      </c>
      <c r="L70" s="30">
        <f>SUM(G70:K70)</f>
        <v>951</v>
      </c>
      <c r="M70" s="30">
        <f>COUNTIF(G70:K70, "&gt;0" )</f>
        <v>5</v>
      </c>
      <c r="N70" s="30">
        <f>IF(M70=0,0,L70/M70)</f>
        <v>190.2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>
      <c r="A71" s="50">
        <v>59</v>
      </c>
      <c r="B71" s="1" t="s">
        <v>668</v>
      </c>
      <c r="C71" s="22" t="s">
        <v>667</v>
      </c>
      <c r="E71" s="1" t="s">
        <v>1056</v>
      </c>
      <c r="F71" s="1" t="s">
        <v>7</v>
      </c>
      <c r="G71" s="50">
        <v>0</v>
      </c>
      <c r="H71" s="50">
        <v>212</v>
      </c>
      <c r="I71" s="50">
        <v>220</v>
      </c>
      <c r="J71" s="50">
        <v>235</v>
      </c>
      <c r="K71" s="50">
        <v>279</v>
      </c>
      <c r="L71" s="30">
        <f>SUM(G71:K71)</f>
        <v>946</v>
      </c>
      <c r="M71" s="30">
        <f>COUNTIF(G71:K71, "&gt;0" )</f>
        <v>4</v>
      </c>
      <c r="N71" s="30">
        <f>IF(M71=0,0,L71/M71)</f>
        <v>236.5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>
      <c r="A72" s="50">
        <v>60</v>
      </c>
      <c r="B72" s="1" t="s">
        <v>114</v>
      </c>
      <c r="C72" s="22" t="s">
        <v>113</v>
      </c>
      <c r="E72" s="1" t="s">
        <v>1038</v>
      </c>
      <c r="F72" s="1" t="s">
        <v>7</v>
      </c>
      <c r="G72" s="50">
        <v>159</v>
      </c>
      <c r="H72" s="50">
        <v>179</v>
      </c>
      <c r="I72" s="50">
        <v>233</v>
      </c>
      <c r="J72" s="50">
        <v>200</v>
      </c>
      <c r="K72" s="50">
        <v>175</v>
      </c>
      <c r="L72" s="30">
        <f>SUM(G72:K72)</f>
        <v>946</v>
      </c>
      <c r="M72" s="30">
        <f>COUNTIF(G72:K72, "&gt;0" )</f>
        <v>5</v>
      </c>
      <c r="N72" s="30">
        <f>IF(M72=0,0,L72/M72)</f>
        <v>189.2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>
      <c r="A73" s="50">
        <v>61</v>
      </c>
      <c r="B73" s="1" t="s">
        <v>631</v>
      </c>
      <c r="C73" s="22" t="s">
        <v>630</v>
      </c>
      <c r="E73" s="1" t="s">
        <v>1055</v>
      </c>
      <c r="F73" s="1" t="s">
        <v>7</v>
      </c>
      <c r="G73" s="50">
        <v>163</v>
      </c>
      <c r="H73" s="50">
        <v>184</v>
      </c>
      <c r="I73" s="50">
        <v>204</v>
      </c>
      <c r="J73" s="50">
        <v>189</v>
      </c>
      <c r="K73" s="50">
        <v>205</v>
      </c>
      <c r="L73" s="30">
        <f>SUM(G73:K73)</f>
        <v>945</v>
      </c>
      <c r="M73" s="30">
        <f>COUNTIF(G73:K73, "&gt;0" )</f>
        <v>5</v>
      </c>
      <c r="N73" s="30">
        <f>IF(M73=0,0,L73/M73)</f>
        <v>189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>
      <c r="A74" s="50">
        <v>62</v>
      </c>
      <c r="B74" s="1" t="s">
        <v>67</v>
      </c>
      <c r="C74" s="22" t="s">
        <v>66</v>
      </c>
      <c r="E74" s="1" t="s">
        <v>1058</v>
      </c>
      <c r="F74" s="1" t="s">
        <v>7</v>
      </c>
      <c r="G74" s="50">
        <v>201</v>
      </c>
      <c r="H74" s="50">
        <v>163</v>
      </c>
      <c r="I74" s="50">
        <v>222</v>
      </c>
      <c r="J74" s="50">
        <v>181</v>
      </c>
      <c r="K74" s="50">
        <v>177</v>
      </c>
      <c r="L74" s="30">
        <f>SUM(G74:K74)</f>
        <v>944</v>
      </c>
      <c r="M74" s="30">
        <f>COUNTIF(G74:K74, "&gt;0" )</f>
        <v>5</v>
      </c>
      <c r="N74" s="30">
        <f>IF(M74=0,0,L74/M74)</f>
        <v>188.8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>
      <c r="A75" s="50">
        <v>63</v>
      </c>
      <c r="B75" s="1" t="s">
        <v>146</v>
      </c>
      <c r="C75" s="22" t="s">
        <v>145</v>
      </c>
      <c r="E75" s="1" t="s">
        <v>1041</v>
      </c>
      <c r="F75" s="1" t="s">
        <v>7</v>
      </c>
      <c r="G75" s="50">
        <v>191</v>
      </c>
      <c r="H75" s="50">
        <v>214</v>
      </c>
      <c r="I75" s="50">
        <v>203</v>
      </c>
      <c r="J75" s="50">
        <v>167</v>
      </c>
      <c r="K75" s="50">
        <v>168</v>
      </c>
      <c r="L75" s="30">
        <f>SUM(G75:K75)</f>
        <v>943</v>
      </c>
      <c r="M75" s="30">
        <f>COUNTIF(G75:K75, "&gt;0" )</f>
        <v>5</v>
      </c>
      <c r="N75" s="30">
        <f>IF(M75=0,0,L75/M75)</f>
        <v>188.6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>
      <c r="A76" s="50">
        <v>64</v>
      </c>
      <c r="B76" s="1" t="s">
        <v>698</v>
      </c>
      <c r="C76" s="22" t="s">
        <v>697</v>
      </c>
      <c r="E76" s="1" t="s">
        <v>1056</v>
      </c>
      <c r="F76" s="1" t="s">
        <v>7</v>
      </c>
      <c r="G76" s="50">
        <v>0</v>
      </c>
      <c r="H76" s="50">
        <v>250</v>
      </c>
      <c r="I76" s="50">
        <v>246</v>
      </c>
      <c r="J76" s="50">
        <v>244</v>
      </c>
      <c r="K76" s="50">
        <v>201</v>
      </c>
      <c r="L76" s="30">
        <f>SUM(G76:K76)</f>
        <v>941</v>
      </c>
      <c r="M76" s="30">
        <f>COUNTIF(G76:K76, "&gt;0" )</f>
        <v>4</v>
      </c>
      <c r="N76" s="30">
        <f>IF(M76=0,0,L76/M76)</f>
        <v>235.25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>
      <c r="A77" s="50">
        <v>65</v>
      </c>
      <c r="B77" s="1" t="s">
        <v>320</v>
      </c>
      <c r="C77" s="22" t="s">
        <v>319</v>
      </c>
      <c r="E77" s="1" t="s">
        <v>1045</v>
      </c>
      <c r="F77" s="1" t="s">
        <v>7</v>
      </c>
      <c r="G77" s="50">
        <v>184</v>
      </c>
      <c r="H77" s="50">
        <v>224</v>
      </c>
      <c r="I77" s="50">
        <v>219</v>
      </c>
      <c r="J77" s="50">
        <v>169</v>
      </c>
      <c r="K77" s="50">
        <v>145</v>
      </c>
      <c r="L77" s="30">
        <f>SUM(G77:K77)</f>
        <v>941</v>
      </c>
      <c r="M77" s="30">
        <f>COUNTIF(G77:K77, "&gt;0" )</f>
        <v>5</v>
      </c>
      <c r="N77" s="30">
        <f>IF(M77=0,0,L77/M77)</f>
        <v>188.2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>
      <c r="A78" s="50">
        <v>66</v>
      </c>
      <c r="B78" s="1" t="s">
        <v>226</v>
      </c>
      <c r="C78" s="22" t="s">
        <v>225</v>
      </c>
      <c r="E78" s="1" t="s">
        <v>1043</v>
      </c>
      <c r="F78" s="1" t="s">
        <v>7</v>
      </c>
      <c r="G78" s="50">
        <v>171</v>
      </c>
      <c r="H78" s="50">
        <v>189</v>
      </c>
      <c r="I78" s="50">
        <v>203</v>
      </c>
      <c r="J78" s="50">
        <v>209</v>
      </c>
      <c r="K78" s="50">
        <v>168</v>
      </c>
      <c r="L78" s="30">
        <f>SUM(G78:K78)</f>
        <v>940</v>
      </c>
      <c r="M78" s="30">
        <f>COUNTIF(G78:K78, "&gt;0" )</f>
        <v>5</v>
      </c>
      <c r="N78" s="30">
        <f>IF(M78=0,0,L78/M78)</f>
        <v>188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>
      <c r="A79" s="50">
        <v>67</v>
      </c>
      <c r="B79" s="1" t="s">
        <v>267</v>
      </c>
      <c r="C79" s="22" t="s">
        <v>266</v>
      </c>
      <c r="E79" s="1" t="s">
        <v>1044</v>
      </c>
      <c r="F79" s="1" t="s">
        <v>7</v>
      </c>
      <c r="G79" s="50">
        <v>179</v>
      </c>
      <c r="H79" s="50">
        <v>144</v>
      </c>
      <c r="I79" s="50">
        <v>186</v>
      </c>
      <c r="J79" s="50">
        <v>217</v>
      </c>
      <c r="K79" s="50">
        <v>213</v>
      </c>
      <c r="L79" s="30">
        <f>SUM(G79:K79)</f>
        <v>939</v>
      </c>
      <c r="M79" s="30">
        <f>COUNTIF(G79:K79, "&gt;0" )</f>
        <v>5</v>
      </c>
      <c r="N79" s="30">
        <f>IF(M79=0,0,L79/M79)</f>
        <v>187.8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>
      <c r="A80" s="50">
        <v>68</v>
      </c>
      <c r="B80" s="1" t="s">
        <v>331</v>
      </c>
      <c r="C80" s="22" t="s">
        <v>330</v>
      </c>
      <c r="E80" s="57" t="s">
        <v>1067</v>
      </c>
      <c r="F80" s="57" t="s">
        <v>7</v>
      </c>
      <c r="G80" s="24">
        <v>157</v>
      </c>
      <c r="H80" s="24">
        <v>173</v>
      </c>
      <c r="I80" s="24">
        <v>255</v>
      </c>
      <c r="J80" s="24">
        <v>186</v>
      </c>
      <c r="K80" s="24">
        <v>166</v>
      </c>
      <c r="L80" s="19">
        <f>SUM(G80:K80)</f>
        <v>937</v>
      </c>
      <c r="M80" s="19">
        <f>COUNTIF(G80:K80, "&gt;0" )</f>
        <v>5</v>
      </c>
      <c r="N80" s="19">
        <f>IF(M80=0,0,L80/M80)</f>
        <v>187.4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>
      <c r="A81" s="50">
        <v>69</v>
      </c>
      <c r="B81" s="1" t="s">
        <v>400</v>
      </c>
      <c r="C81" s="22" t="s">
        <v>399</v>
      </c>
      <c r="E81" s="1" t="s">
        <v>1069</v>
      </c>
      <c r="F81" s="1" t="s">
        <v>7</v>
      </c>
      <c r="G81" s="50">
        <v>177</v>
      </c>
      <c r="H81" s="50">
        <v>174</v>
      </c>
      <c r="I81" s="50">
        <v>210</v>
      </c>
      <c r="J81" s="50">
        <v>188</v>
      </c>
      <c r="K81" s="50">
        <v>188</v>
      </c>
      <c r="L81" s="30">
        <f>SUM(G81:K81)</f>
        <v>937</v>
      </c>
      <c r="M81" s="30">
        <f>COUNTIF(G81:K81, "&gt;0" )</f>
        <v>5</v>
      </c>
      <c r="N81" s="30">
        <f>IF(M81=0,0,L81/M81)</f>
        <v>187.4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>
      <c r="A82" s="50">
        <v>70</v>
      </c>
      <c r="B82" s="1" t="s">
        <v>144</v>
      </c>
      <c r="C82" s="22" t="s">
        <v>143</v>
      </c>
      <c r="E82" s="1" t="s">
        <v>1041</v>
      </c>
      <c r="F82" s="1" t="s">
        <v>7</v>
      </c>
      <c r="G82" s="50">
        <v>176</v>
      </c>
      <c r="H82" s="50">
        <v>154</v>
      </c>
      <c r="I82" s="50">
        <v>225</v>
      </c>
      <c r="J82" s="50">
        <v>149</v>
      </c>
      <c r="K82" s="50">
        <v>230</v>
      </c>
      <c r="L82" s="30">
        <f>SUM(G82:K82)</f>
        <v>934</v>
      </c>
      <c r="M82" s="30">
        <f>COUNTIF(G82:K82, "&gt;0" )</f>
        <v>5</v>
      </c>
      <c r="N82" s="30">
        <f>IF(M82=0,0,L82/M82)</f>
        <v>186.8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>
      <c r="A83" s="50">
        <v>71</v>
      </c>
      <c r="B83" s="1" t="s">
        <v>639</v>
      </c>
      <c r="C83" s="22" t="s">
        <v>638</v>
      </c>
      <c r="E83" s="1" t="s">
        <v>1055</v>
      </c>
      <c r="F83" s="1" t="s">
        <v>7</v>
      </c>
      <c r="G83" s="50">
        <v>148</v>
      </c>
      <c r="H83" s="50">
        <v>172</v>
      </c>
      <c r="I83" s="50">
        <v>189</v>
      </c>
      <c r="J83" s="50">
        <v>225</v>
      </c>
      <c r="K83" s="50">
        <v>199</v>
      </c>
      <c r="L83" s="30">
        <f>SUM(G83:K83)</f>
        <v>933</v>
      </c>
      <c r="M83" s="30">
        <f>COUNTIF(G83:K83, "&gt;0" )</f>
        <v>5</v>
      </c>
      <c r="N83" s="30">
        <f>IF(M83=0,0,L83/M83)</f>
        <v>186.6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>
      <c r="A84" s="50">
        <v>72</v>
      </c>
      <c r="B84" s="1" t="s">
        <v>337</v>
      </c>
      <c r="C84" s="22" t="s">
        <v>336</v>
      </c>
      <c r="E84" s="1" t="s">
        <v>1067</v>
      </c>
      <c r="F84" s="1" t="s">
        <v>7</v>
      </c>
      <c r="G84" s="50">
        <v>186</v>
      </c>
      <c r="H84" s="50">
        <v>192</v>
      </c>
      <c r="I84" s="50">
        <v>193</v>
      </c>
      <c r="J84" s="50">
        <v>182</v>
      </c>
      <c r="K84" s="50">
        <v>178</v>
      </c>
      <c r="L84" s="30">
        <f>SUM(G84:K84)</f>
        <v>931</v>
      </c>
      <c r="M84" s="30">
        <f>COUNTIF(G84:K84, "&gt;0" )</f>
        <v>5</v>
      </c>
      <c r="N84" s="30">
        <f>IF(M84=0,0,L84/M84)</f>
        <v>186.2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>
      <c r="A85" s="50">
        <v>73</v>
      </c>
      <c r="B85" s="1" t="s">
        <v>35</v>
      </c>
      <c r="C85" s="22" t="s">
        <v>34</v>
      </c>
      <c r="E85" s="1" t="s">
        <v>1060</v>
      </c>
      <c r="F85" s="1" t="s">
        <v>7</v>
      </c>
      <c r="G85" s="50">
        <v>165</v>
      </c>
      <c r="H85" s="50">
        <v>204</v>
      </c>
      <c r="I85" s="50">
        <v>160</v>
      </c>
      <c r="J85" s="50">
        <v>200</v>
      </c>
      <c r="K85" s="50">
        <v>200</v>
      </c>
      <c r="L85" s="30">
        <f>SUM(G85:K85)</f>
        <v>929</v>
      </c>
      <c r="M85" s="30">
        <f>COUNTIF(G85:K85, "&gt;0" )</f>
        <v>5</v>
      </c>
      <c r="N85" s="30">
        <f>IF(M85=0,0,L85/M85)</f>
        <v>185.8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>
      <c r="A86" s="50">
        <v>74</v>
      </c>
      <c r="B86" s="1" t="s">
        <v>339</v>
      </c>
      <c r="C86" s="22" t="s">
        <v>338</v>
      </c>
      <c r="E86" s="1" t="s">
        <v>1068</v>
      </c>
      <c r="F86" s="1" t="s">
        <v>7</v>
      </c>
      <c r="G86" s="50">
        <v>183</v>
      </c>
      <c r="H86" s="50">
        <v>195</v>
      </c>
      <c r="I86" s="50">
        <v>204</v>
      </c>
      <c r="J86" s="50">
        <v>172</v>
      </c>
      <c r="K86" s="50">
        <v>171</v>
      </c>
      <c r="L86" s="30">
        <f>SUM(G86:K86)</f>
        <v>925</v>
      </c>
      <c r="M86" s="30">
        <f>COUNTIF(G86:K86, "&gt;0" )</f>
        <v>5</v>
      </c>
      <c r="N86" s="30">
        <f>IF(M86=0,0,L86/M86)</f>
        <v>185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>
      <c r="A87" s="50">
        <v>75</v>
      </c>
      <c r="B87" s="1" t="s">
        <v>447</v>
      </c>
      <c r="C87" s="22" t="s">
        <v>446</v>
      </c>
      <c r="E87" s="57" t="s">
        <v>1071</v>
      </c>
      <c r="F87" s="57" t="s">
        <v>7</v>
      </c>
      <c r="G87" s="24">
        <v>174</v>
      </c>
      <c r="H87" s="24">
        <v>221</v>
      </c>
      <c r="I87" s="24">
        <v>181</v>
      </c>
      <c r="J87" s="24">
        <v>184</v>
      </c>
      <c r="K87" s="24">
        <v>159</v>
      </c>
      <c r="L87" s="19">
        <f>SUM(G87:K87)</f>
        <v>919</v>
      </c>
      <c r="M87" s="19">
        <f>COUNTIF(G87:K87, "&gt;0" )</f>
        <v>5</v>
      </c>
      <c r="N87" s="19">
        <f>IF(M87=0,0,L87/M87)</f>
        <v>183.8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>
      <c r="A88" s="50">
        <v>76</v>
      </c>
      <c r="B88" s="1" t="s">
        <v>335</v>
      </c>
      <c r="C88" s="22" t="s">
        <v>334</v>
      </c>
      <c r="E88" s="1" t="s">
        <v>1068</v>
      </c>
      <c r="F88" s="1" t="s">
        <v>7</v>
      </c>
      <c r="G88" s="50">
        <v>200</v>
      </c>
      <c r="H88" s="50">
        <v>181</v>
      </c>
      <c r="I88" s="50">
        <v>176</v>
      </c>
      <c r="J88" s="50">
        <v>149</v>
      </c>
      <c r="K88" s="50">
        <v>212</v>
      </c>
      <c r="L88" s="30">
        <f>SUM(G88:K88)</f>
        <v>918</v>
      </c>
      <c r="M88" s="30">
        <f>COUNTIF(G88:K88, "&gt;0" )</f>
        <v>5</v>
      </c>
      <c r="N88" s="30">
        <f>IF(M88=0,0,L88/M88)</f>
        <v>183.6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>
      <c r="A89" s="50">
        <v>77</v>
      </c>
      <c r="B89" s="1" t="s">
        <v>63</v>
      </c>
      <c r="C89" s="22" t="s">
        <v>62</v>
      </c>
      <c r="E89" s="1" t="s">
        <v>1060</v>
      </c>
      <c r="F89" s="1" t="s">
        <v>7</v>
      </c>
      <c r="G89" s="50">
        <v>192</v>
      </c>
      <c r="H89" s="50">
        <v>172</v>
      </c>
      <c r="I89" s="50">
        <v>177</v>
      </c>
      <c r="J89" s="50">
        <v>181</v>
      </c>
      <c r="K89" s="50">
        <v>190</v>
      </c>
      <c r="L89" s="30">
        <f>SUM(G89:K89)</f>
        <v>912</v>
      </c>
      <c r="M89" s="30">
        <f>COUNTIF(G89:K89, "&gt;0" )</f>
        <v>5</v>
      </c>
      <c r="N89" s="30">
        <f>IF(M89=0,0,L89/M89)</f>
        <v>182.4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>
      <c r="A90" s="50">
        <v>78</v>
      </c>
      <c r="B90" s="1" t="s">
        <v>98</v>
      </c>
      <c r="C90" s="22" t="s">
        <v>97</v>
      </c>
      <c r="E90" s="1" t="s">
        <v>1038</v>
      </c>
      <c r="F90" s="1" t="s">
        <v>7</v>
      </c>
      <c r="G90" s="50">
        <v>175</v>
      </c>
      <c r="H90" s="50">
        <v>191</v>
      </c>
      <c r="I90" s="50">
        <v>206</v>
      </c>
      <c r="J90" s="50">
        <v>166</v>
      </c>
      <c r="K90" s="50">
        <v>172</v>
      </c>
      <c r="L90" s="30">
        <f>SUM(G90:K90)</f>
        <v>910</v>
      </c>
      <c r="M90" s="30">
        <f>COUNTIF(G90:K90, "&gt;0" )</f>
        <v>5</v>
      </c>
      <c r="N90" s="30">
        <f>IF(M90=0,0,L90/M90)</f>
        <v>182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>
      <c r="A91" s="50">
        <v>79</v>
      </c>
      <c r="B91" s="1" t="s">
        <v>135</v>
      </c>
      <c r="C91" s="22" t="s">
        <v>134</v>
      </c>
      <c r="E91" s="1" t="s">
        <v>1039</v>
      </c>
      <c r="F91" s="1" t="s">
        <v>7</v>
      </c>
      <c r="G91" s="50">
        <v>163</v>
      </c>
      <c r="H91" s="50">
        <v>176</v>
      </c>
      <c r="I91" s="50">
        <v>157</v>
      </c>
      <c r="J91" s="50">
        <v>219</v>
      </c>
      <c r="K91" s="50">
        <v>195</v>
      </c>
      <c r="L91" s="30">
        <f>SUM(G91:K91)</f>
        <v>910</v>
      </c>
      <c r="M91" s="30">
        <f>COUNTIF(G91:K91, "&gt;0" )</f>
        <v>5</v>
      </c>
      <c r="N91" s="30">
        <f>IF(M91=0,0,L91/M91)</f>
        <v>182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>
      <c r="A92" s="50">
        <v>80</v>
      </c>
      <c r="B92" s="1" t="s">
        <v>576</v>
      </c>
      <c r="C92" s="22" t="s">
        <v>575</v>
      </c>
      <c r="E92" s="57" t="s">
        <v>1072</v>
      </c>
      <c r="F92" s="57" t="s">
        <v>7</v>
      </c>
      <c r="G92" s="24">
        <v>194</v>
      </c>
      <c r="H92" s="24">
        <v>168</v>
      </c>
      <c r="I92" s="24">
        <v>189</v>
      </c>
      <c r="J92" s="24">
        <v>169</v>
      </c>
      <c r="K92" s="24">
        <v>176</v>
      </c>
      <c r="L92" s="19">
        <f>SUM(G92:K92)</f>
        <v>896</v>
      </c>
      <c r="M92" s="19">
        <f>COUNTIF(G92:K92, "&gt;0" )</f>
        <v>5</v>
      </c>
      <c r="N92" s="19">
        <f>IF(M92=0,0,L92/M92)</f>
        <v>179.2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>
      <c r="A93" s="50">
        <v>81</v>
      </c>
      <c r="B93" s="1" t="s">
        <v>643</v>
      </c>
      <c r="C93" s="22" t="s">
        <v>642</v>
      </c>
      <c r="E93" s="1" t="s">
        <v>1073</v>
      </c>
      <c r="F93" s="1" t="s">
        <v>7</v>
      </c>
      <c r="G93" s="50">
        <v>170</v>
      </c>
      <c r="H93" s="50">
        <v>204</v>
      </c>
      <c r="I93" s="50">
        <v>192</v>
      </c>
      <c r="J93" s="50">
        <v>178</v>
      </c>
      <c r="K93" s="50">
        <v>150</v>
      </c>
      <c r="L93" s="30">
        <f>SUM(G93:K93)</f>
        <v>894</v>
      </c>
      <c r="M93" s="30">
        <f>COUNTIF(G93:K93, "&gt;0" )</f>
        <v>5</v>
      </c>
      <c r="N93" s="30">
        <f>IF(M93=0,0,L93/M93)</f>
        <v>178.8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>
      <c r="A94" s="50">
        <v>82</v>
      </c>
      <c r="B94" s="1" t="s">
        <v>655</v>
      </c>
      <c r="C94" s="22" t="s">
        <v>654</v>
      </c>
      <c r="E94" s="1" t="s">
        <v>1055</v>
      </c>
      <c r="F94" s="1" t="s">
        <v>7</v>
      </c>
      <c r="G94" s="50">
        <v>159</v>
      </c>
      <c r="H94" s="50">
        <v>205</v>
      </c>
      <c r="I94" s="50">
        <v>158</v>
      </c>
      <c r="J94" s="50">
        <v>244</v>
      </c>
      <c r="K94" s="50">
        <v>128</v>
      </c>
      <c r="L94" s="30">
        <f>SUM(G94:K94)</f>
        <v>894</v>
      </c>
      <c r="M94" s="30">
        <f>COUNTIF(G94:K94, "&gt;0" )</f>
        <v>5</v>
      </c>
      <c r="N94" s="30">
        <f>IF(M94=0,0,L94/M94)</f>
        <v>178.8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>
      <c r="A95" s="50">
        <v>83</v>
      </c>
      <c r="B95" s="1" t="s">
        <v>633</v>
      </c>
      <c r="C95" s="22" t="s">
        <v>632</v>
      </c>
      <c r="E95" s="1" t="s">
        <v>1073</v>
      </c>
      <c r="F95" s="1" t="s">
        <v>7</v>
      </c>
      <c r="G95" s="50">
        <v>203</v>
      </c>
      <c r="H95" s="50">
        <v>114</v>
      </c>
      <c r="I95" s="50">
        <v>202</v>
      </c>
      <c r="J95" s="50">
        <v>204</v>
      </c>
      <c r="K95" s="50">
        <v>166</v>
      </c>
      <c r="L95" s="30">
        <f>SUM(G95:K95)</f>
        <v>889</v>
      </c>
      <c r="M95" s="30">
        <f>COUNTIF(G95:K95, "&gt;0" )</f>
        <v>5</v>
      </c>
      <c r="N95" s="30">
        <f>IF(M95=0,0,L95/M95)</f>
        <v>177.8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>
      <c r="A96" s="50">
        <v>84</v>
      </c>
      <c r="B96" s="1" t="s">
        <v>709</v>
      </c>
      <c r="C96" s="22" t="s">
        <v>708</v>
      </c>
      <c r="E96" s="1" t="s">
        <v>1057</v>
      </c>
      <c r="F96" s="1" t="s">
        <v>7</v>
      </c>
      <c r="G96" s="50">
        <v>155</v>
      </c>
      <c r="H96" s="50">
        <v>188</v>
      </c>
      <c r="I96" s="50">
        <v>165</v>
      </c>
      <c r="J96" s="50">
        <v>210</v>
      </c>
      <c r="K96" s="50">
        <v>170</v>
      </c>
      <c r="L96" s="30">
        <f>SUM(G96:K96)</f>
        <v>888</v>
      </c>
      <c r="M96" s="30">
        <f>COUNTIF(G96:K96, "&gt;0" )</f>
        <v>5</v>
      </c>
      <c r="N96" s="30">
        <f>IF(M96=0,0,L96/M96)</f>
        <v>177.6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>
      <c r="A97" s="50">
        <v>85</v>
      </c>
      <c r="B97" s="1" t="s">
        <v>353</v>
      </c>
      <c r="C97" s="22" t="s">
        <v>352</v>
      </c>
      <c r="E97" s="1" t="s">
        <v>1068</v>
      </c>
      <c r="F97" s="1" t="s">
        <v>7</v>
      </c>
      <c r="G97" s="50">
        <v>129</v>
      </c>
      <c r="H97" s="50">
        <v>205</v>
      </c>
      <c r="I97" s="50">
        <v>182</v>
      </c>
      <c r="J97" s="50">
        <v>164</v>
      </c>
      <c r="K97" s="50">
        <v>206</v>
      </c>
      <c r="L97" s="30">
        <f>SUM(G97:K97)</f>
        <v>886</v>
      </c>
      <c r="M97" s="30">
        <f>COUNTIF(G97:K97, "&gt;0" )</f>
        <v>5</v>
      </c>
      <c r="N97" s="30">
        <f>IF(M97=0,0,L97/M97)</f>
        <v>177.2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>
      <c r="A98" s="50">
        <v>86</v>
      </c>
      <c r="B98" s="1" t="s">
        <v>312</v>
      </c>
      <c r="C98" s="22" t="s">
        <v>311</v>
      </c>
      <c r="E98" s="57" t="s">
        <v>1065</v>
      </c>
      <c r="F98" s="57" t="s">
        <v>7</v>
      </c>
      <c r="G98" s="24">
        <v>156</v>
      </c>
      <c r="H98" s="24">
        <v>128</v>
      </c>
      <c r="I98" s="24">
        <v>172</v>
      </c>
      <c r="J98" s="24">
        <v>220</v>
      </c>
      <c r="K98" s="24">
        <v>204</v>
      </c>
      <c r="L98" s="19">
        <f>SUM(G98:K98)</f>
        <v>880</v>
      </c>
      <c r="M98" s="19">
        <f>COUNTIF(G98:K98, "&gt;0" )</f>
        <v>5</v>
      </c>
      <c r="N98" s="19">
        <f>IF(M98=0,0,L98/M98)</f>
        <v>176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>
      <c r="A99" s="50">
        <v>87</v>
      </c>
      <c r="B99" s="1" t="s">
        <v>197</v>
      </c>
      <c r="C99" s="22" t="s">
        <v>196</v>
      </c>
      <c r="E99" s="1" t="s">
        <v>1062</v>
      </c>
      <c r="F99" s="1" t="s">
        <v>7</v>
      </c>
      <c r="G99" s="50">
        <v>159</v>
      </c>
      <c r="H99" s="50">
        <v>181</v>
      </c>
      <c r="I99" s="50">
        <v>164</v>
      </c>
      <c r="J99" s="50">
        <v>190</v>
      </c>
      <c r="K99" s="50">
        <v>183</v>
      </c>
      <c r="L99" s="30">
        <f>SUM(G99:K99)</f>
        <v>877</v>
      </c>
      <c r="M99" s="30">
        <f>COUNTIF(G99:K99, "&gt;0" )</f>
        <v>5</v>
      </c>
      <c r="N99" s="30">
        <f>IF(M99=0,0,L99/M99)</f>
        <v>175.4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>
      <c r="A100" s="50">
        <v>88</v>
      </c>
      <c r="B100" s="1" t="s">
        <v>341</v>
      </c>
      <c r="C100" s="22" t="s">
        <v>340</v>
      </c>
      <c r="E100" s="57" t="s">
        <v>1067</v>
      </c>
      <c r="F100" s="57" t="s">
        <v>7</v>
      </c>
      <c r="G100" s="24">
        <v>193</v>
      </c>
      <c r="H100" s="24">
        <v>170</v>
      </c>
      <c r="I100" s="24">
        <v>160</v>
      </c>
      <c r="J100" s="24">
        <v>197</v>
      </c>
      <c r="K100" s="24">
        <v>155</v>
      </c>
      <c r="L100" s="19">
        <f>SUM(G100:K100)</f>
        <v>875</v>
      </c>
      <c r="M100" s="19">
        <f>COUNTIF(G100:K100, "&gt;0" )</f>
        <v>5</v>
      </c>
      <c r="N100" s="19">
        <f>IF(M100=0,0,L100/M100)</f>
        <v>175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>
      <c r="A101" s="50">
        <v>89</v>
      </c>
      <c r="B101" s="1" t="s">
        <v>366</v>
      </c>
      <c r="C101" s="22" t="s">
        <v>365</v>
      </c>
      <c r="E101" s="1" t="s">
        <v>1070</v>
      </c>
      <c r="F101" s="1" t="s">
        <v>7</v>
      </c>
      <c r="G101" s="50">
        <v>156</v>
      </c>
      <c r="H101" s="50">
        <v>137</v>
      </c>
      <c r="I101" s="50">
        <v>222</v>
      </c>
      <c r="J101" s="50">
        <v>177</v>
      </c>
      <c r="K101" s="50">
        <v>179</v>
      </c>
      <c r="L101" s="30">
        <f>SUM(G101:K101)</f>
        <v>871</v>
      </c>
      <c r="M101" s="30">
        <f>COUNTIF(G101:K101, "&gt;0" )</f>
        <v>5</v>
      </c>
      <c r="N101" s="30">
        <f>IF(M101=0,0,L101/M101)</f>
        <v>174.2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>
      <c r="A102" s="50">
        <v>90</v>
      </c>
      <c r="B102" s="1" t="s">
        <v>167</v>
      </c>
      <c r="C102" s="22" t="s">
        <v>166</v>
      </c>
      <c r="E102" s="1" t="s">
        <v>1042</v>
      </c>
      <c r="F102" s="1" t="s">
        <v>7</v>
      </c>
      <c r="G102" s="50">
        <v>167</v>
      </c>
      <c r="H102" s="50">
        <v>0</v>
      </c>
      <c r="I102" s="50">
        <v>258</v>
      </c>
      <c r="J102" s="50">
        <v>234</v>
      </c>
      <c r="K102" s="50">
        <v>211</v>
      </c>
      <c r="L102" s="30">
        <f>SUM(G102:K102)</f>
        <v>870</v>
      </c>
      <c r="M102" s="30">
        <f>COUNTIF(G102:K102, "&gt;0" )</f>
        <v>4</v>
      </c>
      <c r="N102" s="30">
        <f>IF(M102=0,0,L102/M102)</f>
        <v>217.5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>
      <c r="A103" s="50">
        <v>91</v>
      </c>
      <c r="B103" s="1" t="s">
        <v>386</v>
      </c>
      <c r="C103" s="22" t="s">
        <v>385</v>
      </c>
      <c r="E103" s="1" t="s">
        <v>1070</v>
      </c>
      <c r="F103" s="1" t="s">
        <v>7</v>
      </c>
      <c r="G103" s="50">
        <v>213</v>
      </c>
      <c r="H103" s="50">
        <v>181</v>
      </c>
      <c r="I103" s="50">
        <v>180</v>
      </c>
      <c r="J103" s="50">
        <v>171</v>
      </c>
      <c r="K103" s="50">
        <v>120</v>
      </c>
      <c r="L103" s="30">
        <f>SUM(G103:K103)</f>
        <v>865</v>
      </c>
      <c r="M103" s="30">
        <f>COUNTIF(G103:K103, "&gt;0" )</f>
        <v>5</v>
      </c>
      <c r="N103" s="30">
        <f>IF(M103=0,0,L103/M103)</f>
        <v>173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>
      <c r="A104" s="50">
        <v>92</v>
      </c>
      <c r="B104" s="1" t="s">
        <v>155</v>
      </c>
      <c r="C104" s="22" t="s">
        <v>154</v>
      </c>
      <c r="E104" s="1" t="s">
        <v>1042</v>
      </c>
      <c r="F104" s="1" t="s">
        <v>7</v>
      </c>
      <c r="G104" s="50">
        <v>0</v>
      </c>
      <c r="H104" s="50">
        <v>223</v>
      </c>
      <c r="I104" s="50">
        <v>240</v>
      </c>
      <c r="J104" s="50">
        <v>192</v>
      </c>
      <c r="K104" s="50">
        <v>192</v>
      </c>
      <c r="L104" s="30">
        <f>SUM(G104:K104)</f>
        <v>847</v>
      </c>
      <c r="M104" s="30">
        <f>COUNTIF(G104:K104, "&gt;0" )</f>
        <v>4</v>
      </c>
      <c r="N104" s="30">
        <f>IF(M104=0,0,L104/M104)</f>
        <v>211.75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>
      <c r="A105" s="50">
        <v>93</v>
      </c>
      <c r="B105" s="1" t="s">
        <v>220</v>
      </c>
      <c r="C105" s="22" t="s">
        <v>219</v>
      </c>
      <c r="E105" s="1" t="s">
        <v>1043</v>
      </c>
      <c r="F105" s="1" t="s">
        <v>7</v>
      </c>
      <c r="G105" s="50">
        <v>143</v>
      </c>
      <c r="H105" s="50">
        <v>167</v>
      </c>
      <c r="I105" s="50">
        <v>162</v>
      </c>
      <c r="J105" s="50">
        <v>200</v>
      </c>
      <c r="K105" s="50">
        <v>171</v>
      </c>
      <c r="L105" s="30">
        <f>SUM(G105:K105)</f>
        <v>843</v>
      </c>
      <c r="M105" s="30">
        <f>COUNTIF(G105:K105, "&gt;0" )</f>
        <v>5</v>
      </c>
      <c r="N105" s="30">
        <f>IF(M105=0,0,L105/M105)</f>
        <v>168.6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>
      <c r="A106" s="50">
        <v>94</v>
      </c>
      <c r="B106" s="1" t="s">
        <v>645</v>
      </c>
      <c r="C106" s="22" t="s">
        <v>644</v>
      </c>
      <c r="E106" s="1" t="s">
        <v>1073</v>
      </c>
      <c r="F106" s="1" t="s">
        <v>7</v>
      </c>
      <c r="G106" s="50">
        <v>134</v>
      </c>
      <c r="H106" s="50">
        <v>170</v>
      </c>
      <c r="I106" s="50">
        <v>200</v>
      </c>
      <c r="J106" s="50">
        <v>188</v>
      </c>
      <c r="K106" s="50">
        <v>149</v>
      </c>
      <c r="L106" s="30">
        <f>SUM(G106:K106)</f>
        <v>841</v>
      </c>
      <c r="M106" s="30">
        <f>COUNTIF(G106:K106, "&gt;0" )</f>
        <v>5</v>
      </c>
      <c r="N106" s="30">
        <f>IF(M106=0,0,L106/M106)</f>
        <v>168.2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>
      <c r="A107" s="50">
        <v>95</v>
      </c>
      <c r="B107" s="1" t="s">
        <v>249</v>
      </c>
      <c r="C107" s="22" t="s">
        <v>248</v>
      </c>
      <c r="E107" s="57" t="s">
        <v>1044</v>
      </c>
      <c r="F107" s="57" t="s">
        <v>7</v>
      </c>
      <c r="G107" s="24">
        <v>0</v>
      </c>
      <c r="H107" s="24">
        <v>238</v>
      </c>
      <c r="I107" s="24">
        <v>191</v>
      </c>
      <c r="J107" s="24">
        <v>213</v>
      </c>
      <c r="K107" s="24">
        <v>199</v>
      </c>
      <c r="L107" s="19">
        <f>SUM(G107:K107)</f>
        <v>841</v>
      </c>
      <c r="M107" s="19">
        <f>COUNTIF(G107:K107, "&gt;0" )</f>
        <v>4</v>
      </c>
      <c r="N107" s="19">
        <f>IF(M107=0,0,L107/M107)</f>
        <v>210.25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>
      <c r="A108" s="50">
        <v>96</v>
      </c>
      <c r="B108" s="1" t="s">
        <v>481</v>
      </c>
      <c r="C108" s="22" t="s">
        <v>480</v>
      </c>
      <c r="E108" s="1" t="s">
        <v>1050</v>
      </c>
      <c r="F108" s="1" t="s">
        <v>7</v>
      </c>
      <c r="G108" s="50">
        <v>186</v>
      </c>
      <c r="H108" s="50">
        <v>141</v>
      </c>
      <c r="I108" s="50">
        <v>160</v>
      </c>
      <c r="J108" s="50">
        <v>173</v>
      </c>
      <c r="K108" s="50">
        <v>180</v>
      </c>
      <c r="L108" s="30">
        <f>SUM(G108:K108)</f>
        <v>840</v>
      </c>
      <c r="M108" s="30">
        <f>COUNTIF(G108:K108, "&gt;0" )</f>
        <v>5</v>
      </c>
      <c r="N108" s="30">
        <f>IF(M108=0,0,L108/M108)</f>
        <v>168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>
      <c r="A109" s="50">
        <v>97</v>
      </c>
      <c r="B109" s="1" t="s">
        <v>635</v>
      </c>
      <c r="C109" s="22" t="s">
        <v>634</v>
      </c>
      <c r="E109" s="1" t="s">
        <v>1073</v>
      </c>
      <c r="F109" s="1" t="s">
        <v>7</v>
      </c>
      <c r="G109" s="50">
        <v>200</v>
      </c>
      <c r="H109" s="50">
        <v>186</v>
      </c>
      <c r="I109" s="50">
        <v>154</v>
      </c>
      <c r="J109" s="50">
        <v>161</v>
      </c>
      <c r="K109" s="50">
        <v>136</v>
      </c>
      <c r="L109" s="30">
        <f>SUM(G109:K109)</f>
        <v>837</v>
      </c>
      <c r="M109" s="30">
        <f>COUNTIF(G109:K109, "&gt;0" )</f>
        <v>5</v>
      </c>
      <c r="N109" s="30">
        <f>IF(M109=0,0,L109/M109)</f>
        <v>167.4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>
      <c r="A110" s="50">
        <v>98</v>
      </c>
      <c r="B110" s="1" t="s">
        <v>364</v>
      </c>
      <c r="C110" s="22" t="s">
        <v>363</v>
      </c>
      <c r="E110" s="1" t="s">
        <v>1070</v>
      </c>
      <c r="F110" s="1" t="s">
        <v>7</v>
      </c>
      <c r="G110" s="50">
        <v>201</v>
      </c>
      <c r="H110" s="50">
        <v>180</v>
      </c>
      <c r="I110" s="50">
        <v>190</v>
      </c>
      <c r="J110" s="50">
        <v>122</v>
      </c>
      <c r="K110" s="50">
        <v>140</v>
      </c>
      <c r="L110" s="30">
        <f>SUM(G110:K110)</f>
        <v>833</v>
      </c>
      <c r="M110" s="30">
        <f>COUNTIF(G110:K110, "&gt;0" )</f>
        <v>5</v>
      </c>
      <c r="N110" s="30">
        <f>IF(M110=0,0,L110/M110)</f>
        <v>166.6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>
      <c r="A111" s="50">
        <v>99</v>
      </c>
      <c r="B111" s="1" t="s">
        <v>485</v>
      </c>
      <c r="C111" s="22" t="s">
        <v>484</v>
      </c>
      <c r="E111" s="1" t="s">
        <v>1050</v>
      </c>
      <c r="F111" s="1" t="s">
        <v>7</v>
      </c>
      <c r="G111" s="50">
        <v>190</v>
      </c>
      <c r="H111" s="50">
        <v>127</v>
      </c>
      <c r="I111" s="50">
        <v>179</v>
      </c>
      <c r="J111" s="50">
        <v>193</v>
      </c>
      <c r="K111" s="50">
        <v>137</v>
      </c>
      <c r="L111" s="30">
        <f>SUM(G111:K111)</f>
        <v>826</v>
      </c>
      <c r="M111" s="30">
        <f>COUNTIF(G111:K111, "&gt;0" )</f>
        <v>5</v>
      </c>
      <c r="N111" s="30">
        <f>IF(M111=0,0,L111/M111)</f>
        <v>165.2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>
      <c r="A112" s="50">
        <v>100</v>
      </c>
      <c r="B112" s="1" t="s">
        <v>288</v>
      </c>
      <c r="C112" s="22" t="s">
        <v>287</v>
      </c>
      <c r="E112" s="1" t="s">
        <v>1066</v>
      </c>
      <c r="F112" s="1" t="s">
        <v>7</v>
      </c>
      <c r="G112" s="50">
        <v>161</v>
      </c>
      <c r="H112" s="50">
        <v>153</v>
      </c>
      <c r="I112" s="50">
        <v>181</v>
      </c>
      <c r="J112" s="50">
        <v>147</v>
      </c>
      <c r="K112" s="50">
        <v>181</v>
      </c>
      <c r="L112" s="30">
        <f>SUM(G112:K112)</f>
        <v>823</v>
      </c>
      <c r="M112" s="30">
        <f>COUNTIF(G112:K112, "&gt;0" )</f>
        <v>5</v>
      </c>
      <c r="N112" s="30">
        <f>IF(M112=0,0,L112/M112)</f>
        <v>164.6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>
      <c r="A113" s="50">
        <v>101</v>
      </c>
      <c r="B113" s="1" t="s">
        <v>345</v>
      </c>
      <c r="C113" s="22" t="s">
        <v>344</v>
      </c>
      <c r="E113" s="1" t="s">
        <v>1046</v>
      </c>
      <c r="F113" s="1" t="s">
        <v>7</v>
      </c>
      <c r="G113" s="50">
        <v>267</v>
      </c>
      <c r="H113" s="50">
        <v>193</v>
      </c>
      <c r="I113" s="50">
        <v>202</v>
      </c>
      <c r="J113" s="50">
        <v>161</v>
      </c>
      <c r="K113" s="50">
        <v>0</v>
      </c>
      <c r="L113" s="30">
        <f>SUM(G113:K113)</f>
        <v>823</v>
      </c>
      <c r="M113" s="30">
        <f>COUNTIF(G113:K113, "&gt;0" )</f>
        <v>4</v>
      </c>
      <c r="N113" s="30">
        <f>IF(M113=0,0,L113/M113)</f>
        <v>205.75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>
      <c r="A114" s="50">
        <v>102</v>
      </c>
      <c r="B114" s="1" t="s">
        <v>273</v>
      </c>
      <c r="C114" s="22" t="s">
        <v>272</v>
      </c>
      <c r="E114" s="1" t="s">
        <v>1064</v>
      </c>
      <c r="F114" s="1" t="s">
        <v>7</v>
      </c>
      <c r="G114" s="50">
        <v>0</v>
      </c>
      <c r="H114" s="50">
        <v>215</v>
      </c>
      <c r="I114" s="50">
        <v>217</v>
      </c>
      <c r="J114" s="50">
        <v>214</v>
      </c>
      <c r="K114" s="50">
        <v>170</v>
      </c>
      <c r="L114" s="30">
        <f>SUM(G114:K114)</f>
        <v>816</v>
      </c>
      <c r="M114" s="30">
        <f>COUNTIF(G114:K114, "&gt;0" )</f>
        <v>4</v>
      </c>
      <c r="N114" s="30">
        <f>IF(M114=0,0,L114/M114)</f>
        <v>204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>
      <c r="A115" s="50">
        <v>103</v>
      </c>
      <c r="B115" s="1" t="s">
        <v>300</v>
      </c>
      <c r="C115" s="22" t="s">
        <v>299</v>
      </c>
      <c r="E115" s="1" t="s">
        <v>1066</v>
      </c>
      <c r="F115" s="1" t="s">
        <v>7</v>
      </c>
      <c r="G115" s="50">
        <v>200</v>
      </c>
      <c r="H115" s="50">
        <v>131</v>
      </c>
      <c r="I115" s="50">
        <v>154</v>
      </c>
      <c r="J115" s="50">
        <v>169</v>
      </c>
      <c r="K115" s="50">
        <v>161</v>
      </c>
      <c r="L115" s="30">
        <f>SUM(G115:K115)</f>
        <v>815</v>
      </c>
      <c r="M115" s="30">
        <f>COUNTIF(G115:K115, "&gt;0" )</f>
        <v>5</v>
      </c>
      <c r="N115" s="30">
        <f>IF(M115=0,0,L115/M115)</f>
        <v>163</v>
      </c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>
      <c r="A116" s="50">
        <v>104</v>
      </c>
      <c r="B116" s="1" t="s">
        <v>347</v>
      </c>
      <c r="C116" s="22" t="s">
        <v>346</v>
      </c>
      <c r="E116" s="1" t="s">
        <v>1068</v>
      </c>
      <c r="F116" s="1" t="s">
        <v>7</v>
      </c>
      <c r="G116" s="50">
        <v>172</v>
      </c>
      <c r="H116" s="50">
        <v>137</v>
      </c>
      <c r="I116" s="50">
        <v>158</v>
      </c>
      <c r="J116" s="50">
        <v>175</v>
      </c>
      <c r="K116" s="50">
        <v>171</v>
      </c>
      <c r="L116" s="30">
        <f>SUM(G116:K116)</f>
        <v>813</v>
      </c>
      <c r="M116" s="30">
        <f>COUNTIF(G116:K116, "&gt;0" )</f>
        <v>5</v>
      </c>
      <c r="N116" s="30">
        <f>IF(M116=0,0,L116/M116)</f>
        <v>162.6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>
      <c r="A117" s="50">
        <v>105</v>
      </c>
      <c r="B117" s="1" t="s">
        <v>131</v>
      </c>
      <c r="C117" s="22" t="s">
        <v>130</v>
      </c>
      <c r="E117" s="1" t="s">
        <v>1039</v>
      </c>
      <c r="F117" s="1" t="s">
        <v>7</v>
      </c>
      <c r="G117" s="50">
        <v>176</v>
      </c>
      <c r="H117" s="50">
        <v>115</v>
      </c>
      <c r="I117" s="50">
        <v>190</v>
      </c>
      <c r="J117" s="50">
        <v>122</v>
      </c>
      <c r="K117" s="50">
        <v>208</v>
      </c>
      <c r="L117" s="30">
        <f>SUM(G117:K117)</f>
        <v>811</v>
      </c>
      <c r="M117" s="30">
        <f>COUNTIF(G117:K117, "&gt;0" )</f>
        <v>5</v>
      </c>
      <c r="N117" s="30">
        <f>IF(M117=0,0,L117/M117)</f>
        <v>162.19999999999999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>
      <c r="A118" s="50">
        <v>106</v>
      </c>
      <c r="B118" s="1" t="s">
        <v>479</v>
      </c>
      <c r="C118" s="22" t="s">
        <v>478</v>
      </c>
      <c r="E118" s="57" t="s">
        <v>1050</v>
      </c>
      <c r="F118" s="57" t="s">
        <v>7</v>
      </c>
      <c r="G118" s="24">
        <v>160</v>
      </c>
      <c r="H118" s="24">
        <v>146</v>
      </c>
      <c r="I118" s="24">
        <v>149</v>
      </c>
      <c r="J118" s="24">
        <v>170</v>
      </c>
      <c r="K118" s="24">
        <v>181</v>
      </c>
      <c r="L118" s="19">
        <f>SUM(G118:K118)</f>
        <v>806</v>
      </c>
      <c r="M118" s="19">
        <f>COUNTIF(G118:K118, "&gt;0" )</f>
        <v>5</v>
      </c>
      <c r="N118" s="19">
        <f>IF(M118=0,0,L118/M118)</f>
        <v>161.19999999999999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>
      <c r="A119" s="50">
        <v>107</v>
      </c>
      <c r="B119" s="1" t="s">
        <v>343</v>
      </c>
      <c r="C119" s="22" t="s">
        <v>342</v>
      </c>
      <c r="E119" s="1" t="s">
        <v>1046</v>
      </c>
      <c r="F119" s="1" t="s">
        <v>7</v>
      </c>
      <c r="G119" s="50">
        <v>208</v>
      </c>
      <c r="H119" s="50">
        <v>223</v>
      </c>
      <c r="I119" s="50">
        <v>197</v>
      </c>
      <c r="J119" s="50">
        <v>177</v>
      </c>
      <c r="K119" s="50">
        <v>0</v>
      </c>
      <c r="L119" s="30">
        <f>SUM(G119:K119)</f>
        <v>805</v>
      </c>
      <c r="M119" s="30">
        <f>COUNTIF(G119:K119, "&gt;0" )</f>
        <v>4</v>
      </c>
      <c r="N119" s="30">
        <f>IF(M119=0,0,L119/M119)</f>
        <v>201.25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>
      <c r="A120" s="50">
        <v>108</v>
      </c>
      <c r="B120" s="1" t="s">
        <v>349</v>
      </c>
      <c r="C120" s="22" t="s">
        <v>348</v>
      </c>
      <c r="E120" s="1" t="s">
        <v>1067</v>
      </c>
      <c r="F120" s="1" t="s">
        <v>7</v>
      </c>
      <c r="G120" s="50">
        <v>176</v>
      </c>
      <c r="H120" s="50">
        <v>143</v>
      </c>
      <c r="I120" s="50">
        <v>165</v>
      </c>
      <c r="J120" s="50">
        <v>182</v>
      </c>
      <c r="K120" s="50">
        <v>134</v>
      </c>
      <c r="L120" s="30">
        <f>SUM(G120:K120)</f>
        <v>800</v>
      </c>
      <c r="M120" s="30">
        <f>COUNTIF(G120:K120, "&gt;0" )</f>
        <v>5</v>
      </c>
      <c r="N120" s="30">
        <f>IF(M120=0,0,L120/M120)</f>
        <v>160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>
      <c r="A121" s="50">
        <v>109</v>
      </c>
      <c r="B121" s="1" t="s">
        <v>142</v>
      </c>
      <c r="C121" s="22" t="s">
        <v>141</v>
      </c>
      <c r="E121" s="57" t="s">
        <v>1041</v>
      </c>
      <c r="F121" s="57" t="s">
        <v>7</v>
      </c>
      <c r="G121" s="24">
        <v>173</v>
      </c>
      <c r="H121" s="24">
        <v>183</v>
      </c>
      <c r="I121" s="24">
        <v>168</v>
      </c>
      <c r="J121" s="24">
        <v>149</v>
      </c>
      <c r="K121" s="24">
        <v>119</v>
      </c>
      <c r="L121" s="19">
        <f>SUM(G121:K121)</f>
        <v>792</v>
      </c>
      <c r="M121" s="19">
        <f>COUNTIF(G121:K121, "&gt;0" )</f>
        <v>5</v>
      </c>
      <c r="N121" s="19">
        <f>IF(M121=0,0,L121/M121)</f>
        <v>158.4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>
      <c r="A122" s="50">
        <v>110</v>
      </c>
      <c r="B122" s="1" t="s">
        <v>711</v>
      </c>
      <c r="C122" s="22" t="s">
        <v>710</v>
      </c>
      <c r="E122" s="1" t="s">
        <v>1057</v>
      </c>
      <c r="F122" s="1" t="s">
        <v>7</v>
      </c>
      <c r="G122" s="50">
        <v>152</v>
      </c>
      <c r="H122" s="50">
        <v>0</v>
      </c>
      <c r="I122" s="50">
        <v>215</v>
      </c>
      <c r="J122" s="50">
        <v>209</v>
      </c>
      <c r="K122" s="50">
        <v>204</v>
      </c>
      <c r="L122" s="30">
        <f>SUM(G122:K122)</f>
        <v>780</v>
      </c>
      <c r="M122" s="30">
        <f>COUNTIF(G122:K122, "&gt;0" )</f>
        <v>4</v>
      </c>
      <c r="N122" s="30">
        <f>IF(M122=0,0,L122/M122)</f>
        <v>195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>
      <c r="A123" s="50">
        <v>111</v>
      </c>
      <c r="B123" s="1" t="s">
        <v>296</v>
      </c>
      <c r="C123" s="22" t="s">
        <v>295</v>
      </c>
      <c r="E123" s="1" t="s">
        <v>1066</v>
      </c>
      <c r="F123" s="1" t="s">
        <v>7</v>
      </c>
      <c r="G123" s="50">
        <v>131</v>
      </c>
      <c r="H123" s="50">
        <v>142</v>
      </c>
      <c r="I123" s="50">
        <v>143</v>
      </c>
      <c r="J123" s="50">
        <v>170</v>
      </c>
      <c r="K123" s="50">
        <v>192</v>
      </c>
      <c r="L123" s="30">
        <f>SUM(G123:K123)</f>
        <v>778</v>
      </c>
      <c r="M123" s="30">
        <f>COUNTIF(G123:K123, "&gt;0" )</f>
        <v>5</v>
      </c>
      <c r="N123" s="30">
        <f>IF(M123=0,0,L123/M123)</f>
        <v>155.6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>
      <c r="A124" s="50">
        <v>112</v>
      </c>
      <c r="B124" s="1" t="s">
        <v>496</v>
      </c>
      <c r="C124" s="22" t="s">
        <v>495</v>
      </c>
      <c r="E124" s="1" t="s">
        <v>1051</v>
      </c>
      <c r="F124" s="1" t="s">
        <v>7</v>
      </c>
      <c r="G124" s="50">
        <v>0</v>
      </c>
      <c r="H124" s="50">
        <v>190</v>
      </c>
      <c r="I124" s="50">
        <v>205</v>
      </c>
      <c r="J124" s="50">
        <v>178</v>
      </c>
      <c r="K124" s="50">
        <v>204</v>
      </c>
      <c r="L124" s="30">
        <f>SUM(G124:K124)</f>
        <v>777</v>
      </c>
      <c r="M124" s="30">
        <f>COUNTIF(G124:K124, "&gt;0" )</f>
        <v>4</v>
      </c>
      <c r="N124" s="30">
        <f>IF(M124=0,0,L124/M124)</f>
        <v>194.25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>
      <c r="A125" s="50">
        <v>113</v>
      </c>
      <c r="B125" s="1" t="s">
        <v>129</v>
      </c>
      <c r="C125" s="22" t="s">
        <v>128</v>
      </c>
      <c r="E125" s="1" t="s">
        <v>1039</v>
      </c>
      <c r="F125" s="1" t="s">
        <v>7</v>
      </c>
      <c r="G125" s="50">
        <v>203</v>
      </c>
      <c r="H125" s="50">
        <v>119</v>
      </c>
      <c r="I125" s="50">
        <v>178</v>
      </c>
      <c r="J125" s="50">
        <v>152</v>
      </c>
      <c r="K125" s="50">
        <v>122</v>
      </c>
      <c r="L125" s="30">
        <f>SUM(G125:K125)</f>
        <v>774</v>
      </c>
      <c r="M125" s="30">
        <f>COUNTIF(G125:K125, "&gt;0" )</f>
        <v>5</v>
      </c>
      <c r="N125" s="30">
        <f>IF(M125=0,0,L125/M125)</f>
        <v>154.80000000000001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>
      <c r="A126" s="50">
        <v>114</v>
      </c>
      <c r="B126" s="1" t="s">
        <v>133</v>
      </c>
      <c r="C126" s="22" t="s">
        <v>132</v>
      </c>
      <c r="E126" s="1" t="s">
        <v>1039</v>
      </c>
      <c r="F126" s="1" t="s">
        <v>7</v>
      </c>
      <c r="G126" s="50">
        <v>174</v>
      </c>
      <c r="H126" s="50">
        <v>91</v>
      </c>
      <c r="I126" s="50">
        <v>188</v>
      </c>
      <c r="J126" s="50">
        <v>146</v>
      </c>
      <c r="K126" s="50">
        <v>175</v>
      </c>
      <c r="L126" s="30">
        <f>SUM(G126:K126)</f>
        <v>774</v>
      </c>
      <c r="M126" s="30">
        <f>COUNTIF(G126:K126, "&gt;0" )</f>
        <v>5</v>
      </c>
      <c r="N126" s="30">
        <f>IF(M126=0,0,L126/M126)</f>
        <v>154.80000000000001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>
      <c r="A127" s="50">
        <v>115</v>
      </c>
      <c r="B127" s="1" t="s">
        <v>599</v>
      </c>
      <c r="C127" s="22" t="s">
        <v>598</v>
      </c>
      <c r="E127" s="1" t="s">
        <v>1053</v>
      </c>
      <c r="F127" s="1" t="s">
        <v>7</v>
      </c>
      <c r="G127" s="50">
        <v>0</v>
      </c>
      <c r="H127" s="50">
        <v>220</v>
      </c>
      <c r="I127" s="50">
        <v>185</v>
      </c>
      <c r="J127" s="50">
        <v>206</v>
      </c>
      <c r="K127" s="50">
        <v>162</v>
      </c>
      <c r="L127" s="30">
        <f>SUM(G127:K127)</f>
        <v>773</v>
      </c>
      <c r="M127" s="30">
        <f>COUNTIF(G127:K127, "&gt;0" )</f>
        <v>4</v>
      </c>
      <c r="N127" s="30">
        <f>IF(M127=0,0,L127/M127)</f>
        <v>193.25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>
      <c r="A128" s="50">
        <v>116</v>
      </c>
      <c r="B128" s="1" t="s">
        <v>355</v>
      </c>
      <c r="C128" s="22" t="s">
        <v>354</v>
      </c>
      <c r="E128" s="1" t="s">
        <v>1046</v>
      </c>
      <c r="F128" s="1" t="s">
        <v>7</v>
      </c>
      <c r="G128" s="50">
        <v>211</v>
      </c>
      <c r="H128" s="50">
        <v>194</v>
      </c>
      <c r="I128" s="50">
        <v>177</v>
      </c>
      <c r="J128" s="50">
        <v>0</v>
      </c>
      <c r="K128" s="50">
        <v>186</v>
      </c>
      <c r="L128" s="30">
        <f>SUM(G128:K128)</f>
        <v>768</v>
      </c>
      <c r="M128" s="30">
        <f>COUNTIF(G128:K128, "&gt;0" )</f>
        <v>4</v>
      </c>
      <c r="N128" s="30">
        <f>IF(M128=0,0,L128/M128)</f>
        <v>192</v>
      </c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>
      <c r="A129" s="50">
        <v>117</v>
      </c>
      <c r="B129" s="1" t="s">
        <v>660</v>
      </c>
      <c r="C129" s="22" t="s">
        <v>659</v>
      </c>
      <c r="E129" s="1" t="s">
        <v>1056</v>
      </c>
      <c r="F129" s="1" t="s">
        <v>7</v>
      </c>
      <c r="G129" s="50">
        <v>213</v>
      </c>
      <c r="H129" s="50">
        <v>186</v>
      </c>
      <c r="I129" s="50">
        <v>185</v>
      </c>
      <c r="J129" s="50">
        <v>0</v>
      </c>
      <c r="K129" s="50">
        <v>177</v>
      </c>
      <c r="L129" s="30">
        <f>SUM(G129:K129)</f>
        <v>761</v>
      </c>
      <c r="M129" s="30">
        <f>COUNTIF(G129:K129, "&gt;0" )</f>
        <v>4</v>
      </c>
      <c r="N129" s="30">
        <f>IF(M129=0,0,L129/M129)</f>
        <v>190.25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>
      <c r="A130" s="50">
        <v>118</v>
      </c>
      <c r="B130" s="1" t="s">
        <v>620</v>
      </c>
      <c r="C130" s="22" t="s">
        <v>619</v>
      </c>
      <c r="E130" s="1" t="s">
        <v>1054</v>
      </c>
      <c r="F130" s="1" t="s">
        <v>7</v>
      </c>
      <c r="G130" s="50">
        <v>176</v>
      </c>
      <c r="H130" s="50">
        <v>152</v>
      </c>
      <c r="I130" s="50">
        <v>0</v>
      </c>
      <c r="J130" s="50">
        <v>245</v>
      </c>
      <c r="K130" s="50">
        <v>186</v>
      </c>
      <c r="L130" s="30">
        <f>SUM(G130:K130)</f>
        <v>759</v>
      </c>
      <c r="M130" s="30">
        <f>COUNTIF(G130:K130, "&gt;0" )</f>
        <v>4</v>
      </c>
      <c r="N130" s="30">
        <f>IF(M130=0,0,L130/M130)</f>
        <v>189.75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>
      <c r="A131" s="50">
        <v>119</v>
      </c>
      <c r="B131" s="1" t="s">
        <v>275</v>
      </c>
      <c r="C131" s="22" t="s">
        <v>274</v>
      </c>
      <c r="E131" s="1" t="s">
        <v>1064</v>
      </c>
      <c r="F131" s="1" t="s">
        <v>7</v>
      </c>
      <c r="G131" s="50">
        <v>0</v>
      </c>
      <c r="H131" s="50">
        <v>162</v>
      </c>
      <c r="I131" s="50">
        <v>178</v>
      </c>
      <c r="J131" s="50">
        <v>253</v>
      </c>
      <c r="K131" s="50">
        <v>166</v>
      </c>
      <c r="L131" s="30">
        <f>SUM(G131:K131)</f>
        <v>759</v>
      </c>
      <c r="M131" s="30">
        <f>COUNTIF(G131:K131, "&gt;0" )</f>
        <v>4</v>
      </c>
      <c r="N131" s="30">
        <f>IF(M131=0,0,L131/M131)</f>
        <v>189.75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>
      <c r="A132" s="50">
        <v>120</v>
      </c>
      <c r="B132" s="1" t="s">
        <v>477</v>
      </c>
      <c r="C132" s="22" t="s">
        <v>476</v>
      </c>
      <c r="E132" s="1" t="s">
        <v>1050</v>
      </c>
      <c r="F132" s="1" t="s">
        <v>7</v>
      </c>
      <c r="G132" s="50">
        <v>114</v>
      </c>
      <c r="H132" s="50">
        <v>155</v>
      </c>
      <c r="I132" s="50">
        <v>151</v>
      </c>
      <c r="J132" s="50">
        <v>167</v>
      </c>
      <c r="K132" s="50">
        <v>168</v>
      </c>
      <c r="L132" s="30">
        <f>SUM(G132:K132)</f>
        <v>755</v>
      </c>
      <c r="M132" s="30">
        <f>COUNTIF(G132:K132, "&gt;0" )</f>
        <v>5</v>
      </c>
      <c r="N132" s="30">
        <f>IF(M132=0,0,L132/M132)</f>
        <v>151</v>
      </c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>
      <c r="A133" s="50">
        <v>121</v>
      </c>
      <c r="B133" s="1" t="s">
        <v>468</v>
      </c>
      <c r="C133" s="22" t="s">
        <v>467</v>
      </c>
      <c r="E133" s="1" t="s">
        <v>1049</v>
      </c>
      <c r="F133" s="1" t="s">
        <v>7</v>
      </c>
      <c r="G133" s="50">
        <v>192</v>
      </c>
      <c r="H133" s="50">
        <v>212</v>
      </c>
      <c r="I133" s="50">
        <v>170</v>
      </c>
      <c r="J133" s="50">
        <v>178</v>
      </c>
      <c r="K133" s="50">
        <v>0</v>
      </c>
      <c r="L133" s="30">
        <f>SUM(G133:K133)</f>
        <v>752</v>
      </c>
      <c r="M133" s="30">
        <f>COUNTIF(G133:K133, "&gt;0" )</f>
        <v>4</v>
      </c>
      <c r="N133" s="30">
        <f>IF(M133=0,0,L133/M133)</f>
        <v>188</v>
      </c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>
      <c r="A134" s="50">
        <v>122</v>
      </c>
      <c r="B134" s="1" t="s">
        <v>359</v>
      </c>
      <c r="C134" s="22" t="s">
        <v>358</v>
      </c>
      <c r="E134" s="1" t="s">
        <v>1068</v>
      </c>
      <c r="F134" s="1" t="s">
        <v>7</v>
      </c>
      <c r="G134" s="50">
        <v>135</v>
      </c>
      <c r="H134" s="50">
        <v>159</v>
      </c>
      <c r="I134" s="50">
        <v>164</v>
      </c>
      <c r="J134" s="50">
        <v>160</v>
      </c>
      <c r="K134" s="50">
        <v>132</v>
      </c>
      <c r="L134" s="30">
        <f>SUM(G134:K134)</f>
        <v>750</v>
      </c>
      <c r="M134" s="30">
        <f>COUNTIF(G134:K134, "&gt;0" )</f>
        <v>5</v>
      </c>
      <c r="N134" s="30">
        <f>IF(M134=0,0,L134/M134)</f>
        <v>150</v>
      </c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>
      <c r="A135" s="50">
        <v>123</v>
      </c>
      <c r="B135" s="1" t="s">
        <v>325</v>
      </c>
      <c r="C135" s="22" t="s">
        <v>324</v>
      </c>
      <c r="E135" s="1" t="s">
        <v>1046</v>
      </c>
      <c r="F135" s="1" t="s">
        <v>7</v>
      </c>
      <c r="G135" s="50">
        <v>171</v>
      </c>
      <c r="H135" s="50">
        <v>0</v>
      </c>
      <c r="I135" s="50">
        <v>199</v>
      </c>
      <c r="J135" s="50">
        <v>190</v>
      </c>
      <c r="K135" s="50">
        <v>183</v>
      </c>
      <c r="L135" s="30">
        <f>SUM(G135:K135)</f>
        <v>743</v>
      </c>
      <c r="M135" s="30">
        <f>COUNTIF(G135:K135, "&gt;0" )</f>
        <v>4</v>
      </c>
      <c r="N135" s="30">
        <f>IF(M135=0,0,L135/M135)</f>
        <v>185.75</v>
      </c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>
      <c r="A136" s="50">
        <v>124</v>
      </c>
      <c r="B136" s="1" t="s">
        <v>75</v>
      </c>
      <c r="C136" s="22" t="s">
        <v>74</v>
      </c>
      <c r="E136" s="1" t="s">
        <v>1058</v>
      </c>
      <c r="F136" s="1" t="s">
        <v>7</v>
      </c>
      <c r="G136" s="50">
        <v>168</v>
      </c>
      <c r="H136" s="50">
        <v>0</v>
      </c>
      <c r="I136" s="50">
        <v>223</v>
      </c>
      <c r="J136" s="50">
        <v>195</v>
      </c>
      <c r="K136" s="50">
        <v>156</v>
      </c>
      <c r="L136" s="30">
        <f>SUM(G136:K136)</f>
        <v>742</v>
      </c>
      <c r="M136" s="30">
        <f>COUNTIF(G136:K136, "&gt;0" )</f>
        <v>4</v>
      </c>
      <c r="N136" s="30">
        <f>IF(M136=0,0,L136/M136)</f>
        <v>185.5</v>
      </c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>
      <c r="A137" s="50">
        <v>125</v>
      </c>
      <c r="B137" s="1" t="s">
        <v>470</v>
      </c>
      <c r="C137" s="22" t="s">
        <v>469</v>
      </c>
      <c r="E137" s="1" t="s">
        <v>1049</v>
      </c>
      <c r="F137" s="1" t="s">
        <v>7</v>
      </c>
      <c r="G137" s="50">
        <v>254</v>
      </c>
      <c r="H137" s="50">
        <v>150</v>
      </c>
      <c r="I137" s="50">
        <v>0</v>
      </c>
      <c r="J137" s="50">
        <v>179</v>
      </c>
      <c r="K137" s="50">
        <v>144</v>
      </c>
      <c r="L137" s="30">
        <f>SUM(G137:K137)</f>
        <v>727</v>
      </c>
      <c r="M137" s="30">
        <f>COUNTIF(G137:K137, "&gt;0" )</f>
        <v>4</v>
      </c>
      <c r="N137" s="30">
        <f>IF(M137=0,0,L137/M137)</f>
        <v>181.75</v>
      </c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>
      <c r="A138" s="50">
        <v>126</v>
      </c>
      <c r="B138" s="1" t="s">
        <v>233</v>
      </c>
      <c r="C138" s="22" t="s">
        <v>232</v>
      </c>
      <c r="E138" s="1" t="s">
        <v>1064</v>
      </c>
      <c r="F138" s="1" t="s">
        <v>7</v>
      </c>
      <c r="G138" s="50">
        <v>183</v>
      </c>
      <c r="H138" s="50">
        <v>205</v>
      </c>
      <c r="I138" s="50">
        <v>156</v>
      </c>
      <c r="J138" s="50">
        <v>0</v>
      </c>
      <c r="K138" s="50">
        <v>182</v>
      </c>
      <c r="L138" s="30">
        <f>SUM(G138:K138)</f>
        <v>726</v>
      </c>
      <c r="M138" s="30">
        <f>COUNTIF(G138:K138, "&gt;0" )</f>
        <v>4</v>
      </c>
      <c r="N138" s="30">
        <f>IF(M138=0,0,L138/M138)</f>
        <v>181.5</v>
      </c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>
      <c r="A139" s="50">
        <v>127</v>
      </c>
      <c r="B139" s="1" t="s">
        <v>61</v>
      </c>
      <c r="C139" s="22" t="s">
        <v>60</v>
      </c>
      <c r="E139" s="1" t="s">
        <v>1058</v>
      </c>
      <c r="F139" s="1" t="s">
        <v>7</v>
      </c>
      <c r="G139" s="50">
        <v>0</v>
      </c>
      <c r="H139" s="50">
        <v>146</v>
      </c>
      <c r="I139" s="50">
        <v>209</v>
      </c>
      <c r="J139" s="50">
        <v>178</v>
      </c>
      <c r="K139" s="50">
        <v>180</v>
      </c>
      <c r="L139" s="30">
        <f>SUM(G139:K139)</f>
        <v>713</v>
      </c>
      <c r="M139" s="30">
        <f>COUNTIF(G139:K139, "&gt;0" )</f>
        <v>4</v>
      </c>
      <c r="N139" s="30">
        <f>IF(M139=0,0,L139/M139)</f>
        <v>178.25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>
      <c r="A140" s="50">
        <v>128</v>
      </c>
      <c r="B140" s="1" t="s">
        <v>624</v>
      </c>
      <c r="C140" s="22" t="s">
        <v>623</v>
      </c>
      <c r="E140" s="1" t="s">
        <v>1054</v>
      </c>
      <c r="F140" s="1" t="s">
        <v>7</v>
      </c>
      <c r="G140" s="50">
        <v>192</v>
      </c>
      <c r="H140" s="50">
        <v>184</v>
      </c>
      <c r="I140" s="50">
        <v>166</v>
      </c>
      <c r="J140" s="50">
        <v>0</v>
      </c>
      <c r="K140" s="50">
        <v>168</v>
      </c>
      <c r="L140" s="30">
        <f>SUM(G140:K140)</f>
        <v>710</v>
      </c>
      <c r="M140" s="30">
        <f>COUNTIF(G140:K140, "&gt;0" )</f>
        <v>4</v>
      </c>
      <c r="N140" s="30">
        <f>IF(M140=0,0,L140/M140)</f>
        <v>177.5</v>
      </c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>
      <c r="A141" s="50">
        <v>129</v>
      </c>
      <c r="B141" s="1" t="s">
        <v>329</v>
      </c>
      <c r="C141" s="22" t="s">
        <v>328</v>
      </c>
      <c r="E141" s="57" t="s">
        <v>1046</v>
      </c>
      <c r="F141" s="57" t="s">
        <v>7</v>
      </c>
      <c r="G141" s="24">
        <v>0</v>
      </c>
      <c r="H141" s="24">
        <v>199</v>
      </c>
      <c r="I141" s="24">
        <v>0</v>
      </c>
      <c r="J141" s="24">
        <v>256</v>
      </c>
      <c r="K141" s="24">
        <v>247</v>
      </c>
      <c r="L141" s="19">
        <f>SUM(G141:K141)</f>
        <v>702</v>
      </c>
      <c r="M141" s="19">
        <f>COUNTIF(G141:K141, "&gt;0" )</f>
        <v>3</v>
      </c>
      <c r="N141" s="19">
        <f>IF(M141=0,0,L141/M141)</f>
        <v>234</v>
      </c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>
      <c r="A142" s="50">
        <v>130</v>
      </c>
      <c r="B142" s="1" t="s">
        <v>390</v>
      </c>
      <c r="C142" s="22" t="s">
        <v>389</v>
      </c>
      <c r="E142" s="1" t="s">
        <v>1069</v>
      </c>
      <c r="F142" s="1" t="s">
        <v>7</v>
      </c>
      <c r="G142" s="50">
        <v>0</v>
      </c>
      <c r="H142" s="50">
        <v>179</v>
      </c>
      <c r="I142" s="50">
        <v>174</v>
      </c>
      <c r="J142" s="50">
        <v>181</v>
      </c>
      <c r="K142" s="50">
        <v>166</v>
      </c>
      <c r="L142" s="30">
        <f>SUM(G142:K142)</f>
        <v>700</v>
      </c>
      <c r="M142" s="30">
        <f>COUNTIF(G142:K142, "&gt;0" )</f>
        <v>4</v>
      </c>
      <c r="N142" s="30">
        <f>IF(M142=0,0,L142/M142)</f>
        <v>175</v>
      </c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>
      <c r="A143" s="50">
        <v>131</v>
      </c>
      <c r="B143" s="1" t="s">
        <v>398</v>
      </c>
      <c r="C143" s="22" t="s">
        <v>397</v>
      </c>
      <c r="E143" s="1" t="s">
        <v>1070</v>
      </c>
      <c r="F143" s="1" t="s">
        <v>7</v>
      </c>
      <c r="G143" s="50">
        <v>171</v>
      </c>
      <c r="H143" s="50">
        <v>208</v>
      </c>
      <c r="I143" s="50">
        <v>159</v>
      </c>
      <c r="J143" s="50">
        <v>144</v>
      </c>
      <c r="K143" s="50">
        <v>0</v>
      </c>
      <c r="L143" s="30">
        <f>SUM(G143:K143)</f>
        <v>682</v>
      </c>
      <c r="M143" s="30">
        <f>COUNTIF(G143:K143, "&gt;0" )</f>
        <v>4</v>
      </c>
      <c r="N143" s="30">
        <f>IF(M143=0,0,L143/M143)</f>
        <v>170.5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>
      <c r="A144" s="50">
        <v>132</v>
      </c>
      <c r="B144" s="1" t="s">
        <v>222</v>
      </c>
      <c r="C144" s="22" t="s">
        <v>221</v>
      </c>
      <c r="E144" s="1" t="s">
        <v>1043</v>
      </c>
      <c r="F144" s="1" t="s">
        <v>7</v>
      </c>
      <c r="G144" s="50">
        <v>146</v>
      </c>
      <c r="H144" s="50">
        <v>190</v>
      </c>
      <c r="I144" s="50">
        <v>147</v>
      </c>
      <c r="J144" s="50">
        <v>0</v>
      </c>
      <c r="K144" s="50">
        <v>199</v>
      </c>
      <c r="L144" s="30">
        <f>SUM(G144:K144)</f>
        <v>682</v>
      </c>
      <c r="M144" s="30">
        <f>COUNTIF(G144:K144, "&gt;0" )</f>
        <v>4</v>
      </c>
      <c r="N144" s="30">
        <f>IF(M144=0,0,L144/M144)</f>
        <v>170.5</v>
      </c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>
      <c r="A145" s="50">
        <v>133</v>
      </c>
      <c r="B145" s="1" t="s">
        <v>605</v>
      </c>
      <c r="C145" s="22" t="s">
        <v>604</v>
      </c>
      <c r="E145" s="1" t="s">
        <v>1053</v>
      </c>
      <c r="F145" s="1" t="s">
        <v>7</v>
      </c>
      <c r="G145" s="50">
        <v>186</v>
      </c>
      <c r="H145" s="50">
        <v>174</v>
      </c>
      <c r="I145" s="50">
        <v>183</v>
      </c>
      <c r="J145" s="50">
        <v>137</v>
      </c>
      <c r="K145" s="50">
        <v>0</v>
      </c>
      <c r="L145" s="30">
        <f>SUM(G145:K145)</f>
        <v>680</v>
      </c>
      <c r="M145" s="30">
        <f>COUNTIF(G145:K145, "&gt;0" )</f>
        <v>4</v>
      </c>
      <c r="N145" s="30">
        <f>IF(M145=0,0,L145/M145)</f>
        <v>170</v>
      </c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>
      <c r="A146" s="50">
        <v>134</v>
      </c>
      <c r="B146" s="1" t="s">
        <v>425</v>
      </c>
      <c r="C146" s="22" t="s">
        <v>424</v>
      </c>
      <c r="E146" s="1" t="s">
        <v>1071</v>
      </c>
      <c r="F146" s="1" t="s">
        <v>7</v>
      </c>
      <c r="G146" s="50">
        <v>158</v>
      </c>
      <c r="H146" s="50">
        <v>157</v>
      </c>
      <c r="I146" s="50">
        <v>0</v>
      </c>
      <c r="J146" s="50">
        <v>209</v>
      </c>
      <c r="K146" s="50">
        <v>151</v>
      </c>
      <c r="L146" s="30">
        <f>SUM(G146:K146)</f>
        <v>675</v>
      </c>
      <c r="M146" s="30">
        <f>COUNTIF(G146:K146, "&gt;0" )</f>
        <v>4</v>
      </c>
      <c r="N146" s="30">
        <f>IF(M146=0,0,L146/M146)</f>
        <v>168.75</v>
      </c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>
      <c r="A147" s="50">
        <v>135</v>
      </c>
      <c r="B147" s="1" t="s">
        <v>410</v>
      </c>
      <c r="C147" s="22" t="s">
        <v>409</v>
      </c>
      <c r="E147" s="1" t="s">
        <v>1070</v>
      </c>
      <c r="F147" s="1" t="s">
        <v>7</v>
      </c>
      <c r="G147" s="50">
        <v>0</v>
      </c>
      <c r="H147" s="50">
        <v>175</v>
      </c>
      <c r="I147" s="50">
        <v>168</v>
      </c>
      <c r="J147" s="50">
        <v>156</v>
      </c>
      <c r="K147" s="50">
        <v>168</v>
      </c>
      <c r="L147" s="30">
        <f>SUM(G147:K147)</f>
        <v>667</v>
      </c>
      <c r="M147" s="30">
        <f>COUNTIF(G147:K147, "&gt;0" )</f>
        <v>4</v>
      </c>
      <c r="N147" s="30">
        <f>IF(M147=0,0,L147/M147)</f>
        <v>166.75</v>
      </c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>
      <c r="A148" s="50">
        <v>136</v>
      </c>
      <c r="B148" s="1" t="s">
        <v>96</v>
      </c>
      <c r="C148" s="22" t="s">
        <v>95</v>
      </c>
      <c r="E148" s="1" t="s">
        <v>1038</v>
      </c>
      <c r="F148" s="1" t="s">
        <v>7</v>
      </c>
      <c r="G148" s="50">
        <v>0</v>
      </c>
      <c r="H148" s="50">
        <v>0</v>
      </c>
      <c r="I148" s="50">
        <v>198</v>
      </c>
      <c r="J148" s="50">
        <v>247</v>
      </c>
      <c r="K148" s="50">
        <v>211</v>
      </c>
      <c r="L148" s="30">
        <f>SUM(G148:K148)</f>
        <v>656</v>
      </c>
      <c r="M148" s="30">
        <f>COUNTIF(G148:K148, "&gt;0" )</f>
        <v>3</v>
      </c>
      <c r="N148" s="30">
        <f>IF(M148=0,0,L148/M148)</f>
        <v>218.66666666666666</v>
      </c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>
      <c r="A149" s="50">
        <v>137</v>
      </c>
      <c r="B149" s="1" t="s">
        <v>79</v>
      </c>
      <c r="C149" s="22" t="s">
        <v>78</v>
      </c>
      <c r="E149" s="1" t="s">
        <v>1060</v>
      </c>
      <c r="F149" s="1" t="s">
        <v>7</v>
      </c>
      <c r="G149" s="50">
        <v>163</v>
      </c>
      <c r="H149" s="50">
        <v>141</v>
      </c>
      <c r="I149" s="50">
        <v>0</v>
      </c>
      <c r="J149" s="50">
        <v>161</v>
      </c>
      <c r="K149" s="50">
        <v>191</v>
      </c>
      <c r="L149" s="30">
        <f>SUM(G149:K149)</f>
        <v>656</v>
      </c>
      <c r="M149" s="30">
        <f>COUNTIF(G149:K149, "&gt;0" )</f>
        <v>4</v>
      </c>
      <c r="N149" s="30">
        <f>IF(M149=0,0,L149/M149)</f>
        <v>164</v>
      </c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>
      <c r="A150" s="50">
        <v>138</v>
      </c>
      <c r="B150" s="1" t="s">
        <v>616</v>
      </c>
      <c r="C150" s="22" t="s">
        <v>615</v>
      </c>
      <c r="E150" s="1" t="s">
        <v>1054</v>
      </c>
      <c r="F150" s="1" t="s">
        <v>7</v>
      </c>
      <c r="G150" s="50">
        <v>161</v>
      </c>
      <c r="H150" s="50">
        <v>174</v>
      </c>
      <c r="I150" s="50">
        <v>182</v>
      </c>
      <c r="J150" s="50">
        <v>135</v>
      </c>
      <c r="K150" s="50">
        <v>0</v>
      </c>
      <c r="L150" s="30">
        <f>SUM(G150:K150)</f>
        <v>652</v>
      </c>
      <c r="M150" s="30">
        <f>COUNTIF(G150:K150, "&gt;0" )</f>
        <v>4</v>
      </c>
      <c r="N150" s="30">
        <f>IF(M150=0,0,L150/M150)</f>
        <v>163</v>
      </c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>
      <c r="A151" s="50">
        <v>139</v>
      </c>
      <c r="B151" s="1" t="s">
        <v>670</v>
      </c>
      <c r="C151" s="22" t="s">
        <v>669</v>
      </c>
      <c r="E151" s="1" t="s">
        <v>1056</v>
      </c>
      <c r="F151" s="1" t="s">
        <v>7</v>
      </c>
      <c r="G151" s="50">
        <v>230</v>
      </c>
      <c r="H151" s="50">
        <v>0</v>
      </c>
      <c r="I151" s="50">
        <v>173</v>
      </c>
      <c r="J151" s="50">
        <v>0</v>
      </c>
      <c r="K151" s="50">
        <v>247</v>
      </c>
      <c r="L151" s="30">
        <f>SUM(G151:K151)</f>
        <v>650</v>
      </c>
      <c r="M151" s="30">
        <f>COUNTIF(G151:K151, "&gt;0" )</f>
        <v>3</v>
      </c>
      <c r="N151" s="30">
        <f>IF(M151=0,0,L151/M151)</f>
        <v>216.66666666666666</v>
      </c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>
      <c r="A152" s="50">
        <v>140</v>
      </c>
      <c r="B152" s="1" t="s">
        <v>419</v>
      </c>
      <c r="C152" s="22" t="s">
        <v>418</v>
      </c>
      <c r="E152" s="1" t="s">
        <v>1048</v>
      </c>
      <c r="F152" s="1" t="s">
        <v>7</v>
      </c>
      <c r="G152" s="50">
        <v>255</v>
      </c>
      <c r="H152" s="50">
        <v>183</v>
      </c>
      <c r="I152" s="50">
        <v>0</v>
      </c>
      <c r="J152" s="50">
        <v>0</v>
      </c>
      <c r="K152" s="50">
        <v>205</v>
      </c>
      <c r="L152" s="30">
        <f>SUM(G152:K152)</f>
        <v>643</v>
      </c>
      <c r="M152" s="30">
        <f>COUNTIF(G152:K152, "&gt;0" )</f>
        <v>3</v>
      </c>
      <c r="N152" s="30">
        <f>IF(M152=0,0,L152/M152)</f>
        <v>214.33333333333334</v>
      </c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>
      <c r="A153" s="50">
        <v>141</v>
      </c>
      <c r="B153" s="1" t="s">
        <v>562</v>
      </c>
      <c r="C153" s="22" t="s">
        <v>561</v>
      </c>
      <c r="E153" s="1" t="s">
        <v>1052</v>
      </c>
      <c r="F153" s="1" t="s">
        <v>7</v>
      </c>
      <c r="G153" s="50">
        <v>220</v>
      </c>
      <c r="H153" s="50">
        <v>246</v>
      </c>
      <c r="I153" s="50">
        <v>157</v>
      </c>
      <c r="J153" s="50">
        <v>0</v>
      </c>
      <c r="K153" s="50">
        <v>0</v>
      </c>
      <c r="L153" s="30">
        <f>SUM(G153:K153)</f>
        <v>623</v>
      </c>
      <c r="M153" s="30">
        <f>COUNTIF(G153:K153, "&gt;0" )</f>
        <v>3</v>
      </c>
      <c r="N153" s="30">
        <f>IF(M153=0,0,L153/M153)</f>
        <v>207.66666666666666</v>
      </c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>
      <c r="A154" s="50">
        <v>142</v>
      </c>
      <c r="B154" s="1" t="s">
        <v>47</v>
      </c>
      <c r="C154" s="22" t="s">
        <v>46</v>
      </c>
      <c r="E154" s="1" t="s">
        <v>1060</v>
      </c>
      <c r="F154" s="1" t="s">
        <v>7</v>
      </c>
      <c r="G154" s="50">
        <v>122</v>
      </c>
      <c r="H154" s="50">
        <v>0</v>
      </c>
      <c r="I154" s="50">
        <v>168</v>
      </c>
      <c r="J154" s="50">
        <v>158</v>
      </c>
      <c r="K154" s="50">
        <v>175</v>
      </c>
      <c r="L154" s="30">
        <f>SUM(G154:K154)</f>
        <v>623</v>
      </c>
      <c r="M154" s="30">
        <f>COUNTIF(G154:K154, "&gt;0" )</f>
        <v>4</v>
      </c>
      <c r="N154" s="30">
        <f>IF(M154=0,0,L154/M154)</f>
        <v>155.75</v>
      </c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>
      <c r="A155" s="50">
        <v>143</v>
      </c>
      <c r="B155" s="1" t="s">
        <v>41</v>
      </c>
      <c r="C155" s="22" t="s">
        <v>40</v>
      </c>
      <c r="E155" s="57" t="s">
        <v>1037</v>
      </c>
      <c r="F155" s="57" t="s">
        <v>7</v>
      </c>
      <c r="G155" s="24">
        <v>190</v>
      </c>
      <c r="H155" s="24">
        <v>254</v>
      </c>
      <c r="I155" s="24">
        <v>178</v>
      </c>
      <c r="J155" s="24">
        <v>0</v>
      </c>
      <c r="K155" s="24">
        <v>0</v>
      </c>
      <c r="L155" s="19">
        <f>SUM(G155:K155)</f>
        <v>622</v>
      </c>
      <c r="M155" s="19">
        <f>COUNTIF(G155:K155, "&gt;0" )</f>
        <v>3</v>
      </c>
      <c r="N155" s="19">
        <f>IF(M155=0,0,L155/M155)</f>
        <v>207.33333333333334</v>
      </c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>
      <c r="A156" s="50">
        <v>144</v>
      </c>
      <c r="B156" s="1" t="s">
        <v>526</v>
      </c>
      <c r="C156" s="22" t="s">
        <v>525</v>
      </c>
      <c r="E156" s="1" t="s">
        <v>1051</v>
      </c>
      <c r="F156" s="1" t="s">
        <v>7</v>
      </c>
      <c r="G156" s="50">
        <v>0</v>
      </c>
      <c r="H156" s="50">
        <v>0</v>
      </c>
      <c r="I156" s="50">
        <v>227</v>
      </c>
      <c r="J156" s="50">
        <v>191</v>
      </c>
      <c r="K156" s="50">
        <v>202</v>
      </c>
      <c r="L156" s="30">
        <f>SUM(G156:K156)</f>
        <v>620</v>
      </c>
      <c r="M156" s="30">
        <f>COUNTIF(G156:K156, "&gt;0" )</f>
        <v>3</v>
      </c>
      <c r="N156" s="30">
        <f>IF(M156=0,0,L156/M156)</f>
        <v>206.66666666666666</v>
      </c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>
      <c r="A157" s="50">
        <v>145</v>
      </c>
      <c r="B157" s="1" t="s">
        <v>304</v>
      </c>
      <c r="C157" s="22" t="s">
        <v>303</v>
      </c>
      <c r="E157" s="1" t="s">
        <v>1045</v>
      </c>
      <c r="F157" s="1" t="s">
        <v>7</v>
      </c>
      <c r="G157" s="50">
        <v>0</v>
      </c>
      <c r="H157" s="50">
        <v>0</v>
      </c>
      <c r="I157" s="50">
        <v>180</v>
      </c>
      <c r="J157" s="50">
        <v>201</v>
      </c>
      <c r="K157" s="50">
        <v>232</v>
      </c>
      <c r="L157" s="30">
        <f>SUM(G157:K157)</f>
        <v>613</v>
      </c>
      <c r="M157" s="30">
        <f>COUNTIF(G157:K157, "&gt;0" )</f>
        <v>3</v>
      </c>
      <c r="N157" s="30">
        <f>IF(M157=0,0,L157/M157)</f>
        <v>204.33333333333334</v>
      </c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>
      <c r="A158" s="50">
        <v>146</v>
      </c>
      <c r="B158" s="1" t="s">
        <v>534</v>
      </c>
      <c r="C158" s="22" t="s">
        <v>533</v>
      </c>
      <c r="E158" s="1" t="s">
        <v>1051</v>
      </c>
      <c r="F158" s="1" t="s">
        <v>7</v>
      </c>
      <c r="G158" s="50">
        <v>0</v>
      </c>
      <c r="H158" s="50">
        <v>0</v>
      </c>
      <c r="I158" s="50">
        <v>160</v>
      </c>
      <c r="J158" s="50">
        <v>212</v>
      </c>
      <c r="K158" s="50">
        <v>237</v>
      </c>
      <c r="L158" s="30">
        <f>SUM(G158:K158)</f>
        <v>609</v>
      </c>
      <c r="M158" s="30">
        <f>COUNTIF(G158:K158, "&gt;0" )</f>
        <v>3</v>
      </c>
      <c r="N158" s="30">
        <f>IF(M158=0,0,L158/M158)</f>
        <v>203</v>
      </c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>
      <c r="A159" s="50">
        <v>147</v>
      </c>
      <c r="B159" s="1" t="s">
        <v>33</v>
      </c>
      <c r="C159" s="22" t="s">
        <v>32</v>
      </c>
      <c r="E159" s="57" t="s">
        <v>1060</v>
      </c>
      <c r="F159" s="57" t="s">
        <v>7</v>
      </c>
      <c r="G159" s="24">
        <v>0</v>
      </c>
      <c r="H159" s="24">
        <v>200</v>
      </c>
      <c r="I159" s="24">
        <v>236</v>
      </c>
      <c r="J159" s="24">
        <v>161</v>
      </c>
      <c r="K159" s="24">
        <v>0</v>
      </c>
      <c r="L159" s="19">
        <f>SUM(G159:K159)</f>
        <v>597</v>
      </c>
      <c r="M159" s="19">
        <f>COUNTIF(G159:K159, "&gt;0" )</f>
        <v>3</v>
      </c>
      <c r="N159" s="19">
        <f>IF(M159=0,0,L159/M159)</f>
        <v>199</v>
      </c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>
      <c r="A160" s="50">
        <v>148</v>
      </c>
      <c r="B160" s="1" t="s">
        <v>212</v>
      </c>
      <c r="C160" s="22" t="s">
        <v>211</v>
      </c>
      <c r="E160" s="1" t="s">
        <v>1043</v>
      </c>
      <c r="F160" s="1" t="s">
        <v>7</v>
      </c>
      <c r="G160" s="50">
        <v>180</v>
      </c>
      <c r="H160" s="50">
        <v>153</v>
      </c>
      <c r="I160" s="50">
        <v>168</v>
      </c>
      <c r="J160" s="50">
        <v>96</v>
      </c>
      <c r="K160" s="50">
        <v>0</v>
      </c>
      <c r="L160" s="30">
        <f>SUM(G160:K160)</f>
        <v>597</v>
      </c>
      <c r="M160" s="30">
        <f>COUNTIF(G160:K160, "&gt;0" )</f>
        <v>4</v>
      </c>
      <c r="N160" s="30">
        <f>IF(M160=0,0,L160/M160)</f>
        <v>149.25</v>
      </c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>
      <c r="A161" s="50">
        <v>149</v>
      </c>
      <c r="B161" s="1" t="s">
        <v>205</v>
      </c>
      <c r="C161" s="22" t="s">
        <v>204</v>
      </c>
      <c r="E161" s="1" t="s">
        <v>1063</v>
      </c>
      <c r="F161" s="1" t="s">
        <v>7</v>
      </c>
      <c r="G161" s="50">
        <v>0</v>
      </c>
      <c r="H161" s="50">
        <v>0</v>
      </c>
      <c r="I161" s="50">
        <v>200</v>
      </c>
      <c r="J161" s="50">
        <v>206</v>
      </c>
      <c r="K161" s="50">
        <v>173</v>
      </c>
      <c r="L161" s="30">
        <f>SUM(G161:K161)</f>
        <v>579</v>
      </c>
      <c r="M161" s="30">
        <f>COUNTIF(G161:K161, "&gt;0" )</f>
        <v>3</v>
      </c>
      <c r="N161" s="30">
        <f>IF(M161=0,0,L161/M161)</f>
        <v>193</v>
      </c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>
      <c r="A162" s="50">
        <v>150</v>
      </c>
      <c r="B162" s="1" t="s">
        <v>618</v>
      </c>
      <c r="C162" s="22" t="s">
        <v>617</v>
      </c>
      <c r="E162" s="1" t="s">
        <v>1054</v>
      </c>
      <c r="F162" s="1" t="s">
        <v>7</v>
      </c>
      <c r="G162" s="50">
        <v>0</v>
      </c>
      <c r="H162" s="50">
        <v>0</v>
      </c>
      <c r="I162" s="50">
        <v>241</v>
      </c>
      <c r="J162" s="50">
        <v>164</v>
      </c>
      <c r="K162" s="50">
        <v>168</v>
      </c>
      <c r="L162" s="30">
        <f>SUM(G162:K162)</f>
        <v>573</v>
      </c>
      <c r="M162" s="30">
        <f>COUNTIF(G162:K162, "&gt;0" )</f>
        <v>3</v>
      </c>
      <c r="N162" s="30">
        <f>IF(M162=0,0,L162/M162)</f>
        <v>191</v>
      </c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>
      <c r="A163" s="50">
        <v>151</v>
      </c>
      <c r="B163" s="1" t="s">
        <v>177</v>
      </c>
      <c r="C163" s="22" t="s">
        <v>176</v>
      </c>
      <c r="E163" s="1" t="s">
        <v>1063</v>
      </c>
      <c r="F163" s="1" t="s">
        <v>7</v>
      </c>
      <c r="G163" s="50">
        <v>173</v>
      </c>
      <c r="H163" s="50">
        <v>245</v>
      </c>
      <c r="I163" s="50">
        <v>153</v>
      </c>
      <c r="J163" s="50">
        <v>0</v>
      </c>
      <c r="K163" s="50">
        <v>0</v>
      </c>
      <c r="L163" s="30">
        <f>SUM(G163:K163)</f>
        <v>571</v>
      </c>
      <c r="M163" s="30">
        <f>COUNTIF(G163:K163, "&gt;0" )</f>
        <v>3</v>
      </c>
      <c r="N163" s="30">
        <f>IF(M163=0,0,L163/M163)</f>
        <v>190.33333333333334</v>
      </c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>
      <c r="A164" s="50">
        <v>152</v>
      </c>
      <c r="B164" s="1" t="s">
        <v>412</v>
      </c>
      <c r="C164" s="22" t="s">
        <v>411</v>
      </c>
      <c r="E164" s="1" t="s">
        <v>1047</v>
      </c>
      <c r="F164" s="1" t="s">
        <v>7</v>
      </c>
      <c r="G164" s="50">
        <v>217</v>
      </c>
      <c r="H164" s="50">
        <v>186</v>
      </c>
      <c r="I164" s="50">
        <v>168</v>
      </c>
      <c r="J164" s="50">
        <v>0</v>
      </c>
      <c r="K164" s="50">
        <v>0</v>
      </c>
      <c r="L164" s="30">
        <f>SUM(G164:K164)</f>
        <v>571</v>
      </c>
      <c r="M164" s="30">
        <f>COUNTIF(G164:K164, "&gt;0" )</f>
        <v>3</v>
      </c>
      <c r="N164" s="30">
        <f>IF(M164=0,0,L164/M164)</f>
        <v>190.33333333333334</v>
      </c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>
      <c r="A165" s="50">
        <v>153</v>
      </c>
      <c r="B165" s="1" t="s">
        <v>452</v>
      </c>
      <c r="C165" s="22" t="s">
        <v>451</v>
      </c>
      <c r="E165" s="1" t="s">
        <v>1049</v>
      </c>
      <c r="F165" s="1" t="s">
        <v>7</v>
      </c>
      <c r="G165" s="50">
        <v>0</v>
      </c>
      <c r="H165" s="50">
        <v>0</v>
      </c>
      <c r="I165" s="50">
        <v>204</v>
      </c>
      <c r="J165" s="50">
        <v>164</v>
      </c>
      <c r="K165" s="50">
        <v>201</v>
      </c>
      <c r="L165" s="30">
        <f>SUM(G165:K165)</f>
        <v>569</v>
      </c>
      <c r="M165" s="30">
        <f>COUNTIF(G165:K165, "&gt;0" )</f>
        <v>3</v>
      </c>
      <c r="N165" s="30">
        <f>IF(M165=0,0,L165/M165)</f>
        <v>189.66666666666666</v>
      </c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>
      <c r="A166" s="50">
        <v>154</v>
      </c>
      <c r="B166" s="1" t="s">
        <v>53</v>
      </c>
      <c r="C166" s="22" t="s">
        <v>52</v>
      </c>
      <c r="E166" s="1" t="s">
        <v>1037</v>
      </c>
      <c r="F166" s="1" t="s">
        <v>7</v>
      </c>
      <c r="G166" s="50">
        <v>158</v>
      </c>
      <c r="H166" s="50">
        <v>0</v>
      </c>
      <c r="I166" s="50">
        <v>0</v>
      </c>
      <c r="J166" s="50">
        <v>235</v>
      </c>
      <c r="K166" s="50">
        <v>174</v>
      </c>
      <c r="L166" s="30">
        <f>SUM(G166:K166)</f>
        <v>567</v>
      </c>
      <c r="M166" s="30">
        <f>COUNTIF(G166:K166, "&gt;0" )</f>
        <v>3</v>
      </c>
      <c r="N166" s="30">
        <f>IF(M166=0,0,L166/M166)</f>
        <v>189</v>
      </c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>
      <c r="A167" s="50">
        <v>155</v>
      </c>
      <c r="B167" s="1" t="s">
        <v>59</v>
      </c>
      <c r="C167" s="22" t="s">
        <v>58</v>
      </c>
      <c r="E167" s="57" t="s">
        <v>1037</v>
      </c>
      <c r="F167" s="57" t="s">
        <v>7</v>
      </c>
      <c r="G167" s="24">
        <v>202</v>
      </c>
      <c r="H167" s="24">
        <v>197</v>
      </c>
      <c r="I167" s="24">
        <v>155</v>
      </c>
      <c r="J167" s="24">
        <v>0</v>
      </c>
      <c r="K167" s="24">
        <v>0</v>
      </c>
      <c r="L167" s="19">
        <f>SUM(G167:K167)</f>
        <v>554</v>
      </c>
      <c r="M167" s="19">
        <f>COUNTIF(G167:K167, "&gt;0" )</f>
        <v>3</v>
      </c>
      <c r="N167" s="19">
        <f>IF(M167=0,0,L167/M167)</f>
        <v>184.66666666666666</v>
      </c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>
      <c r="A168" s="50">
        <v>156</v>
      </c>
      <c r="B168" s="1" t="s">
        <v>658</v>
      </c>
      <c r="C168" s="22" t="s">
        <v>657</v>
      </c>
      <c r="E168" s="1" t="s">
        <v>1056</v>
      </c>
      <c r="F168" s="1" t="s">
        <v>7</v>
      </c>
      <c r="G168" s="50">
        <v>214</v>
      </c>
      <c r="H168" s="50">
        <v>171</v>
      </c>
      <c r="I168" s="50">
        <v>0</v>
      </c>
      <c r="J168" s="50">
        <v>168</v>
      </c>
      <c r="K168" s="50">
        <v>0</v>
      </c>
      <c r="L168" s="30">
        <f>SUM(G168:K168)</f>
        <v>553</v>
      </c>
      <c r="M168" s="30">
        <f>COUNTIF(G168:K168, "&gt;0" )</f>
        <v>3</v>
      </c>
      <c r="N168" s="30">
        <f>IF(M168=0,0,L168/M168)</f>
        <v>184.33333333333334</v>
      </c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>
      <c r="A169" s="50">
        <v>157</v>
      </c>
      <c r="B169" s="1" t="s">
        <v>51</v>
      </c>
      <c r="C169" s="22" t="s">
        <v>50</v>
      </c>
      <c r="E169" s="1" t="s">
        <v>1058</v>
      </c>
      <c r="F169" s="1" t="s">
        <v>7</v>
      </c>
      <c r="G169" s="50">
        <v>153</v>
      </c>
      <c r="H169" s="50">
        <v>0</v>
      </c>
      <c r="I169" s="50">
        <v>161</v>
      </c>
      <c r="J169" s="50">
        <v>0</v>
      </c>
      <c r="K169" s="50">
        <v>235</v>
      </c>
      <c r="L169" s="30">
        <f>SUM(G169:K169)</f>
        <v>549</v>
      </c>
      <c r="M169" s="30">
        <f>COUNTIF(G169:K169, "&gt;0" )</f>
        <v>3</v>
      </c>
      <c r="N169" s="30">
        <f>IF(M169=0,0,L169/M169)</f>
        <v>183</v>
      </c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>
      <c r="A170" s="50">
        <v>158</v>
      </c>
      <c r="B170" s="1" t="s">
        <v>161</v>
      </c>
      <c r="C170" s="22" t="s">
        <v>160</v>
      </c>
      <c r="E170" s="1" t="s">
        <v>1063</v>
      </c>
      <c r="F170" s="1" t="s">
        <v>7</v>
      </c>
      <c r="G170" s="50">
        <v>211</v>
      </c>
      <c r="H170" s="50">
        <v>156</v>
      </c>
      <c r="I170" s="50">
        <v>174</v>
      </c>
      <c r="J170" s="50">
        <v>0</v>
      </c>
      <c r="K170" s="50">
        <v>0</v>
      </c>
      <c r="L170" s="30">
        <f>SUM(G170:K170)</f>
        <v>541</v>
      </c>
      <c r="M170" s="30">
        <f>COUNTIF(G170:K170, "&gt;0" )</f>
        <v>3</v>
      </c>
      <c r="N170" s="30">
        <f>IF(M170=0,0,L170/M170)</f>
        <v>180.33333333333334</v>
      </c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>
      <c r="A171" s="50">
        <v>159</v>
      </c>
      <c r="B171" s="1" t="s">
        <v>28</v>
      </c>
      <c r="C171" s="22" t="s">
        <v>27</v>
      </c>
      <c r="E171" s="1" t="s">
        <v>1060</v>
      </c>
      <c r="F171" s="1" t="s">
        <v>7</v>
      </c>
      <c r="G171" s="50">
        <v>162</v>
      </c>
      <c r="H171" s="50">
        <v>157</v>
      </c>
      <c r="I171" s="50">
        <v>0</v>
      </c>
      <c r="J171" s="50">
        <v>0</v>
      </c>
      <c r="K171" s="50">
        <v>220</v>
      </c>
      <c r="L171" s="30">
        <f>SUM(G171:K171)</f>
        <v>539</v>
      </c>
      <c r="M171" s="30">
        <f>COUNTIF(G171:K171, "&gt;0" )</f>
        <v>3</v>
      </c>
      <c r="N171" s="30">
        <f>IF(M171=0,0,L171/M171)</f>
        <v>179.66666666666666</v>
      </c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>
      <c r="A172" s="50">
        <v>160</v>
      </c>
      <c r="B172" s="1" t="s">
        <v>362</v>
      </c>
      <c r="C172" s="22" t="s">
        <v>361</v>
      </c>
      <c r="E172" s="1" t="s">
        <v>1069</v>
      </c>
      <c r="F172" s="1" t="s">
        <v>7</v>
      </c>
      <c r="G172" s="50">
        <v>179</v>
      </c>
      <c r="H172" s="50">
        <v>0</v>
      </c>
      <c r="I172" s="50">
        <v>0</v>
      </c>
      <c r="J172" s="50">
        <v>173</v>
      </c>
      <c r="K172" s="50">
        <v>184</v>
      </c>
      <c r="L172" s="30">
        <f>SUM(G172:K172)</f>
        <v>536</v>
      </c>
      <c r="M172" s="30">
        <f>COUNTIF(G172:K172, "&gt;0" )</f>
        <v>3</v>
      </c>
      <c r="N172" s="30">
        <f>IF(M172=0,0,L172/M172)</f>
        <v>178.66666666666666</v>
      </c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>
      <c r="A173" s="50">
        <v>161</v>
      </c>
      <c r="B173" s="1" t="s">
        <v>443</v>
      </c>
      <c r="C173" s="22" t="s">
        <v>442</v>
      </c>
      <c r="E173" s="1" t="s">
        <v>1071</v>
      </c>
      <c r="F173" s="1" t="s">
        <v>7</v>
      </c>
      <c r="G173" s="50">
        <v>0</v>
      </c>
      <c r="H173" s="50">
        <v>198</v>
      </c>
      <c r="I173" s="50">
        <v>194</v>
      </c>
      <c r="J173" s="50">
        <v>143</v>
      </c>
      <c r="K173" s="50">
        <v>0</v>
      </c>
      <c r="L173" s="30">
        <f>SUM(G173:K173)</f>
        <v>535</v>
      </c>
      <c r="M173" s="30">
        <f>COUNTIF(G173:K173, "&gt;0" )</f>
        <v>3</v>
      </c>
      <c r="N173" s="30">
        <f>IF(M173=0,0,L173/M173)</f>
        <v>178.33333333333334</v>
      </c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>
      <c r="A174" s="50">
        <v>162</v>
      </c>
      <c r="B174" s="1" t="s">
        <v>265</v>
      </c>
      <c r="C174" s="22" t="s">
        <v>264</v>
      </c>
      <c r="E174" s="1" t="s">
        <v>1064</v>
      </c>
      <c r="F174" s="1" t="s">
        <v>7</v>
      </c>
      <c r="G174" s="50">
        <v>0</v>
      </c>
      <c r="H174" s="50">
        <v>0</v>
      </c>
      <c r="I174" s="50">
        <v>178</v>
      </c>
      <c r="J174" s="50">
        <v>190</v>
      </c>
      <c r="K174" s="50">
        <v>157</v>
      </c>
      <c r="L174" s="30">
        <f>SUM(G174:K174)</f>
        <v>525</v>
      </c>
      <c r="M174" s="30">
        <f>COUNTIF(G174:K174, "&gt;0" )</f>
        <v>3</v>
      </c>
      <c r="N174" s="30">
        <f>IF(M174=0,0,L174/M174)</f>
        <v>175</v>
      </c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>
      <c r="A175" s="50">
        <v>163</v>
      </c>
      <c r="B175" s="1" t="s">
        <v>607</v>
      </c>
      <c r="C175" s="22" t="s">
        <v>606</v>
      </c>
      <c r="E175" s="1" t="s">
        <v>1053</v>
      </c>
      <c r="F175" s="1" t="s">
        <v>7</v>
      </c>
      <c r="G175" s="50">
        <v>145</v>
      </c>
      <c r="H175" s="50">
        <v>0</v>
      </c>
      <c r="I175" s="50">
        <v>0</v>
      </c>
      <c r="J175" s="50">
        <v>195</v>
      </c>
      <c r="K175" s="50">
        <v>177</v>
      </c>
      <c r="L175" s="30">
        <f>SUM(G175:K175)</f>
        <v>517</v>
      </c>
      <c r="M175" s="30">
        <f>COUNTIF(G175:K175, "&gt;0" )</f>
        <v>3</v>
      </c>
      <c r="N175" s="30">
        <f>IF(M175=0,0,L175/M175)</f>
        <v>172.33333333333334</v>
      </c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>
      <c r="A176" s="50">
        <v>164</v>
      </c>
      <c r="B176" s="1" t="s">
        <v>597</v>
      </c>
      <c r="C176" s="22" t="s">
        <v>596</v>
      </c>
      <c r="E176" s="1" t="s">
        <v>1053</v>
      </c>
      <c r="F176" s="1" t="s">
        <v>7</v>
      </c>
      <c r="G176" s="50">
        <v>186</v>
      </c>
      <c r="H176" s="50">
        <v>186</v>
      </c>
      <c r="I176" s="50">
        <v>144</v>
      </c>
      <c r="J176" s="50">
        <v>0</v>
      </c>
      <c r="K176" s="50">
        <v>0</v>
      </c>
      <c r="L176" s="30">
        <f>SUM(G176:K176)</f>
        <v>516</v>
      </c>
      <c r="M176" s="30">
        <f>COUNTIF(G176:K176, "&gt;0" )</f>
        <v>3</v>
      </c>
      <c r="N176" s="30">
        <f>IF(M176=0,0,L176/M176)</f>
        <v>172</v>
      </c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>
      <c r="A177" s="50">
        <v>165</v>
      </c>
      <c r="B177" s="1" t="s">
        <v>187</v>
      </c>
      <c r="C177" s="22" t="s">
        <v>186</v>
      </c>
      <c r="E177" s="1" t="s">
        <v>1062</v>
      </c>
      <c r="F177" s="1" t="s">
        <v>7</v>
      </c>
      <c r="G177" s="50">
        <v>196</v>
      </c>
      <c r="H177" s="50">
        <v>156</v>
      </c>
      <c r="I177" s="50">
        <v>0</v>
      </c>
      <c r="J177" s="50">
        <v>0</v>
      </c>
      <c r="K177" s="50">
        <v>163</v>
      </c>
      <c r="L177" s="30">
        <f>SUM(G177:K177)</f>
        <v>515</v>
      </c>
      <c r="M177" s="30">
        <f>COUNTIF(G177:K177, "&gt;0" )</f>
        <v>3</v>
      </c>
      <c r="N177" s="30">
        <f>IF(M177=0,0,L177/M177)</f>
        <v>171.66666666666666</v>
      </c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>
      <c r="A178" s="50">
        <v>166</v>
      </c>
      <c r="B178" s="1" t="s">
        <v>173</v>
      </c>
      <c r="C178" s="22" t="s">
        <v>172</v>
      </c>
      <c r="E178" s="1" t="s">
        <v>1063</v>
      </c>
      <c r="F178" s="1" t="s">
        <v>7</v>
      </c>
      <c r="G178" s="50">
        <v>159</v>
      </c>
      <c r="H178" s="50">
        <v>0</v>
      </c>
      <c r="I178" s="50">
        <v>0</v>
      </c>
      <c r="J178" s="50">
        <v>180</v>
      </c>
      <c r="K178" s="50">
        <v>169</v>
      </c>
      <c r="L178" s="30">
        <f>SUM(G178:K178)</f>
        <v>508</v>
      </c>
      <c r="M178" s="30">
        <f>COUNTIF(G178:K178, "&gt;0" )</f>
        <v>3</v>
      </c>
      <c r="N178" s="30">
        <f>IF(M178=0,0,L178/M178)</f>
        <v>169.33333333333334</v>
      </c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>
      <c r="A179" s="50">
        <v>167</v>
      </c>
      <c r="B179" s="1" t="s">
        <v>437</v>
      </c>
      <c r="C179" s="22" t="s">
        <v>436</v>
      </c>
      <c r="E179" s="1" t="s">
        <v>1071</v>
      </c>
      <c r="F179" s="1" t="s">
        <v>7</v>
      </c>
      <c r="G179" s="50">
        <v>149</v>
      </c>
      <c r="H179" s="50">
        <v>0</v>
      </c>
      <c r="I179" s="50">
        <v>0</v>
      </c>
      <c r="J179" s="50">
        <v>177</v>
      </c>
      <c r="K179" s="50">
        <v>182</v>
      </c>
      <c r="L179" s="30">
        <f>SUM(G179:K179)</f>
        <v>508</v>
      </c>
      <c r="M179" s="30">
        <f>COUNTIF(G179:K179, "&gt;0" )</f>
        <v>3</v>
      </c>
      <c r="N179" s="30">
        <f>IF(M179=0,0,L179/M179)</f>
        <v>169.33333333333334</v>
      </c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>
      <c r="A180" s="50">
        <v>168</v>
      </c>
      <c r="B180" s="1" t="s">
        <v>441</v>
      </c>
      <c r="C180" s="22" t="s">
        <v>440</v>
      </c>
      <c r="E180" s="1" t="s">
        <v>1071</v>
      </c>
      <c r="F180" s="1" t="s">
        <v>7</v>
      </c>
      <c r="G180" s="50">
        <v>0</v>
      </c>
      <c r="H180" s="50">
        <v>165</v>
      </c>
      <c r="I180" s="50">
        <v>0</v>
      </c>
      <c r="J180" s="50">
        <v>198</v>
      </c>
      <c r="K180" s="50">
        <v>145</v>
      </c>
      <c r="L180" s="30">
        <f>SUM(G180:K180)</f>
        <v>508</v>
      </c>
      <c r="M180" s="30">
        <f>COUNTIF(G180:K180, "&gt;0" )</f>
        <v>3</v>
      </c>
      <c r="N180" s="30">
        <f>IF(M180=0,0,L180/M180)</f>
        <v>169.33333333333334</v>
      </c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>
      <c r="A181" s="50">
        <v>169</v>
      </c>
      <c r="B181" s="1" t="s">
        <v>717</v>
      </c>
      <c r="C181" s="22" t="s">
        <v>716</v>
      </c>
      <c r="E181" s="1" t="s">
        <v>1057</v>
      </c>
      <c r="F181" s="1" t="s">
        <v>7</v>
      </c>
      <c r="G181" s="50">
        <v>0</v>
      </c>
      <c r="H181" s="50">
        <v>166</v>
      </c>
      <c r="I181" s="50">
        <v>201</v>
      </c>
      <c r="J181" s="50">
        <v>138</v>
      </c>
      <c r="K181" s="50">
        <v>0</v>
      </c>
      <c r="L181" s="30">
        <f>SUM(G181:K181)</f>
        <v>505</v>
      </c>
      <c r="M181" s="30">
        <f>COUNTIF(G181:K181, "&gt;0" )</f>
        <v>3</v>
      </c>
      <c r="N181" s="30">
        <f>IF(M181=0,0,L181/M181)</f>
        <v>168.33333333333334</v>
      </c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>
      <c r="A182" s="50">
        <v>170</v>
      </c>
      <c r="B182" s="1" t="s">
        <v>171</v>
      </c>
      <c r="C182" s="22" t="s">
        <v>170</v>
      </c>
      <c r="E182" s="57" t="s">
        <v>1063</v>
      </c>
      <c r="F182" s="57" t="s">
        <v>7</v>
      </c>
      <c r="G182" s="24">
        <v>187</v>
      </c>
      <c r="H182" s="24">
        <v>161</v>
      </c>
      <c r="I182" s="24">
        <v>156</v>
      </c>
      <c r="J182" s="24">
        <v>0</v>
      </c>
      <c r="K182" s="24">
        <v>0</v>
      </c>
      <c r="L182" s="19">
        <f>SUM(G182:K182)</f>
        <v>504</v>
      </c>
      <c r="M182" s="19">
        <f>COUNTIF(G182:K182, "&gt;0" )</f>
        <v>3</v>
      </c>
      <c r="N182" s="19">
        <f>IF(M182=0,0,L182/M182)</f>
        <v>168</v>
      </c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>
      <c r="A183" s="50">
        <v>171</v>
      </c>
      <c r="B183" s="1" t="s">
        <v>37</v>
      </c>
      <c r="C183" s="22" t="s">
        <v>36</v>
      </c>
      <c r="E183" s="1" t="s">
        <v>1058</v>
      </c>
      <c r="F183" s="1" t="s">
        <v>7</v>
      </c>
      <c r="G183" s="50">
        <v>0</v>
      </c>
      <c r="H183" s="50">
        <v>166</v>
      </c>
      <c r="I183" s="50">
        <v>151</v>
      </c>
      <c r="J183" s="50">
        <v>0</v>
      </c>
      <c r="K183" s="50">
        <v>184</v>
      </c>
      <c r="L183" s="30">
        <f>SUM(G183:K183)</f>
        <v>501</v>
      </c>
      <c r="M183" s="30">
        <f>COUNTIF(G183:K183, "&gt;0" )</f>
        <v>3</v>
      </c>
      <c r="N183" s="30">
        <f>IF(M183=0,0,L183/M183)</f>
        <v>167</v>
      </c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>
      <c r="A184" s="50">
        <v>172</v>
      </c>
      <c r="B184" s="1" t="s">
        <v>433</v>
      </c>
      <c r="C184" s="22" t="s">
        <v>432</v>
      </c>
      <c r="E184" s="1" t="s">
        <v>1071</v>
      </c>
      <c r="F184" s="1" t="s">
        <v>7</v>
      </c>
      <c r="G184" s="50">
        <v>139</v>
      </c>
      <c r="H184" s="50">
        <v>0</v>
      </c>
      <c r="I184" s="50">
        <v>169</v>
      </c>
      <c r="J184" s="50">
        <v>0</v>
      </c>
      <c r="K184" s="50">
        <v>191</v>
      </c>
      <c r="L184" s="30">
        <f>SUM(G184:K184)</f>
        <v>499</v>
      </c>
      <c r="M184" s="30">
        <f>COUNTIF(G184:K184, "&gt;0" )</f>
        <v>3</v>
      </c>
      <c r="N184" s="30">
        <f>IF(M184=0,0,L184/M184)</f>
        <v>166.33333333333334</v>
      </c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>
      <c r="A185" s="50">
        <v>173</v>
      </c>
      <c r="B185" s="1" t="s">
        <v>392</v>
      </c>
      <c r="C185" s="22" t="s">
        <v>391</v>
      </c>
      <c r="E185" s="1" t="s">
        <v>1047</v>
      </c>
      <c r="F185" s="1" t="s">
        <v>7</v>
      </c>
      <c r="G185" s="50">
        <v>0</v>
      </c>
      <c r="H185" s="50">
        <v>0</v>
      </c>
      <c r="I185" s="50">
        <v>0</v>
      </c>
      <c r="J185" s="50">
        <v>256</v>
      </c>
      <c r="K185" s="50">
        <v>243</v>
      </c>
      <c r="L185" s="30">
        <f>SUM(G185:K185)</f>
        <v>499</v>
      </c>
      <c r="M185" s="30">
        <f>COUNTIF(G185:K185, "&gt;0" )</f>
        <v>2</v>
      </c>
      <c r="N185" s="30">
        <f>IF(M185=0,0,L185/M185)</f>
        <v>249.5</v>
      </c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>
      <c r="A186" s="50">
        <v>174</v>
      </c>
      <c r="B186" s="1" t="s">
        <v>641</v>
      </c>
      <c r="C186" s="22" t="s">
        <v>640</v>
      </c>
      <c r="E186" s="1" t="s">
        <v>1055</v>
      </c>
      <c r="F186" s="1" t="s">
        <v>7</v>
      </c>
      <c r="G186" s="50">
        <v>164</v>
      </c>
      <c r="H186" s="50">
        <v>0</v>
      </c>
      <c r="I186" s="50">
        <v>0</v>
      </c>
      <c r="J186" s="50">
        <v>162</v>
      </c>
      <c r="K186" s="50">
        <v>165</v>
      </c>
      <c r="L186" s="30">
        <f>SUM(G186:K186)</f>
        <v>491</v>
      </c>
      <c r="M186" s="30">
        <f>COUNTIF(G186:K186, "&gt;0" )</f>
        <v>3</v>
      </c>
      <c r="N186" s="30">
        <f>IF(M186=0,0,L186/M186)</f>
        <v>163.66666666666666</v>
      </c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>
      <c r="A187" s="50">
        <v>175</v>
      </c>
      <c r="B187" s="1" t="s">
        <v>55</v>
      </c>
      <c r="C187" s="22" t="s">
        <v>54</v>
      </c>
      <c r="E187" s="1" t="s">
        <v>1058</v>
      </c>
      <c r="F187" s="1" t="s">
        <v>7</v>
      </c>
      <c r="G187" s="50">
        <v>197</v>
      </c>
      <c r="H187" s="50">
        <v>136</v>
      </c>
      <c r="I187" s="50">
        <v>0</v>
      </c>
      <c r="J187" s="50">
        <v>155</v>
      </c>
      <c r="K187" s="50">
        <v>0</v>
      </c>
      <c r="L187" s="30">
        <f>SUM(G187:K187)</f>
        <v>488</v>
      </c>
      <c r="M187" s="30">
        <f>COUNTIF(G187:K187, "&gt;0" )</f>
        <v>3</v>
      </c>
      <c r="N187" s="30">
        <f>IF(M187=0,0,L187/M187)</f>
        <v>162.66666666666666</v>
      </c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>
      <c r="A188" s="50">
        <v>176</v>
      </c>
      <c r="B188" s="1" t="s">
        <v>612</v>
      </c>
      <c r="C188" s="22" t="s">
        <v>611</v>
      </c>
      <c r="E188" s="1" t="s">
        <v>1054</v>
      </c>
      <c r="F188" s="1" t="s">
        <v>7</v>
      </c>
      <c r="G188" s="50">
        <v>0</v>
      </c>
      <c r="H188" s="50">
        <v>179</v>
      </c>
      <c r="I188" s="50">
        <v>151</v>
      </c>
      <c r="J188" s="50">
        <v>154</v>
      </c>
      <c r="K188" s="50">
        <v>0</v>
      </c>
      <c r="L188" s="30">
        <f>SUM(G188:K188)</f>
        <v>484</v>
      </c>
      <c r="M188" s="30">
        <f>COUNTIF(G188:K188, "&gt;0" )</f>
        <v>3</v>
      </c>
      <c r="N188" s="30">
        <f>IF(M188=0,0,L188/M188)</f>
        <v>161.33333333333334</v>
      </c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>
      <c r="A189" s="50">
        <v>177</v>
      </c>
      <c r="B189" s="1" t="s">
        <v>298</v>
      </c>
      <c r="C189" s="22" t="s">
        <v>297</v>
      </c>
      <c r="E189" s="1" t="s">
        <v>1066</v>
      </c>
      <c r="F189" s="1" t="s">
        <v>7</v>
      </c>
      <c r="G189" s="50">
        <v>182</v>
      </c>
      <c r="H189" s="50">
        <v>149</v>
      </c>
      <c r="I189" s="50">
        <v>150</v>
      </c>
      <c r="J189" s="50">
        <v>0</v>
      </c>
      <c r="K189" s="50">
        <v>0</v>
      </c>
      <c r="L189" s="30">
        <f>SUM(G189:K189)</f>
        <v>481</v>
      </c>
      <c r="M189" s="30">
        <f>COUNTIF(G189:K189, "&gt;0" )</f>
        <v>3</v>
      </c>
      <c r="N189" s="30">
        <f>IF(M189=0,0,L189/M189)</f>
        <v>160.33333333333334</v>
      </c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>
      <c r="A190" s="50">
        <v>178</v>
      </c>
      <c r="B190" s="1" t="s">
        <v>251</v>
      </c>
      <c r="C190" s="22" t="s">
        <v>250</v>
      </c>
      <c r="E190" s="1" t="s">
        <v>1064</v>
      </c>
      <c r="F190" s="1" t="s">
        <v>7</v>
      </c>
      <c r="G190" s="50">
        <v>171</v>
      </c>
      <c r="H190" s="50">
        <v>153</v>
      </c>
      <c r="I190" s="50">
        <v>0</v>
      </c>
      <c r="J190" s="50">
        <v>150</v>
      </c>
      <c r="K190" s="50">
        <v>0</v>
      </c>
      <c r="L190" s="30">
        <f>SUM(G190:K190)</f>
        <v>474</v>
      </c>
      <c r="M190" s="30">
        <f>COUNTIF(G190:K190, "&gt;0" )</f>
        <v>3</v>
      </c>
      <c r="N190" s="30">
        <f>IF(M190=0,0,L190/M190)</f>
        <v>158</v>
      </c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>
      <c r="A191" s="50">
        <v>179</v>
      </c>
      <c r="B191" s="1" t="s">
        <v>31</v>
      </c>
      <c r="C191" s="22" t="s">
        <v>30</v>
      </c>
      <c r="E191" s="1" t="s">
        <v>1058</v>
      </c>
      <c r="F191" s="1" t="s">
        <v>7</v>
      </c>
      <c r="G191" s="50">
        <v>184</v>
      </c>
      <c r="H191" s="50">
        <v>127</v>
      </c>
      <c r="I191" s="50">
        <v>0</v>
      </c>
      <c r="J191" s="50">
        <v>160</v>
      </c>
      <c r="K191" s="50">
        <v>0</v>
      </c>
      <c r="L191" s="30">
        <f>SUM(G191:K191)</f>
        <v>471</v>
      </c>
      <c r="M191" s="30">
        <f>COUNTIF(G191:K191, "&gt;0" )</f>
        <v>3</v>
      </c>
      <c r="N191" s="30">
        <f>IF(M191=0,0,L191/M191)</f>
        <v>157</v>
      </c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>
      <c r="A192" s="50">
        <v>180</v>
      </c>
      <c r="B192" s="1" t="s">
        <v>189</v>
      </c>
      <c r="C192" s="22" t="s">
        <v>188</v>
      </c>
      <c r="E192" s="1" t="s">
        <v>1063</v>
      </c>
      <c r="F192" s="1" t="s">
        <v>7</v>
      </c>
      <c r="G192" s="50">
        <v>0</v>
      </c>
      <c r="H192" s="50">
        <v>138</v>
      </c>
      <c r="I192" s="50">
        <v>0</v>
      </c>
      <c r="J192" s="50">
        <v>157</v>
      </c>
      <c r="K192" s="50">
        <v>133</v>
      </c>
      <c r="L192" s="30">
        <f>SUM(G192:K192)</f>
        <v>428</v>
      </c>
      <c r="M192" s="30">
        <f>COUNTIF(G192:K192, "&gt;0" )</f>
        <v>3</v>
      </c>
      <c r="N192" s="30">
        <f>IF(M192=0,0,L192/M192)</f>
        <v>142.66666666666666</v>
      </c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>
      <c r="A193" s="50">
        <v>181</v>
      </c>
      <c r="B193" s="1" t="s">
        <v>498</v>
      </c>
      <c r="C193" s="22" t="s">
        <v>497</v>
      </c>
      <c r="E193" s="1" t="s">
        <v>1051</v>
      </c>
      <c r="F193" s="1" t="s">
        <v>7</v>
      </c>
      <c r="G193" s="50">
        <v>213</v>
      </c>
      <c r="H193" s="50">
        <v>209</v>
      </c>
      <c r="I193" s="50">
        <v>0</v>
      </c>
      <c r="J193" s="50">
        <v>0</v>
      </c>
      <c r="K193" s="50">
        <v>0</v>
      </c>
      <c r="L193" s="30">
        <f>SUM(G193:K193)</f>
        <v>422</v>
      </c>
      <c r="M193" s="30">
        <f>COUNTIF(G193:K193, "&gt;0" )</f>
        <v>2</v>
      </c>
      <c r="N193" s="30">
        <f>IF(M193=0,0,L193/M193)</f>
        <v>211</v>
      </c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>
      <c r="A194" s="50">
        <v>182</v>
      </c>
      <c r="B194" s="1" t="s">
        <v>574</v>
      </c>
      <c r="C194" s="22" t="s">
        <v>573</v>
      </c>
      <c r="E194" s="1" t="s">
        <v>1052</v>
      </c>
      <c r="F194" s="1" t="s">
        <v>7</v>
      </c>
      <c r="G194" s="50">
        <v>0</v>
      </c>
      <c r="H194" s="50">
        <v>0</v>
      </c>
      <c r="I194" s="50">
        <v>0</v>
      </c>
      <c r="J194" s="50">
        <v>210</v>
      </c>
      <c r="K194" s="50">
        <v>200</v>
      </c>
      <c r="L194" s="30">
        <f>SUM(G194:K194)</f>
        <v>410</v>
      </c>
      <c r="M194" s="30">
        <f>COUNTIF(G194:K194, "&gt;0" )</f>
        <v>2</v>
      </c>
      <c r="N194" s="30">
        <f>IF(M194=0,0,L194/M194)</f>
        <v>205</v>
      </c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>
      <c r="A195" s="50">
        <v>183</v>
      </c>
      <c r="B195" s="1" t="s">
        <v>449</v>
      </c>
      <c r="C195" s="22" t="s">
        <v>448</v>
      </c>
      <c r="E195" s="1" t="s">
        <v>1048</v>
      </c>
      <c r="F195" s="1" t="s">
        <v>7</v>
      </c>
      <c r="G195" s="50">
        <v>0</v>
      </c>
      <c r="H195" s="50">
        <v>0</v>
      </c>
      <c r="I195" s="50">
        <v>232</v>
      </c>
      <c r="J195" s="50">
        <v>177</v>
      </c>
      <c r="K195" s="50">
        <v>0</v>
      </c>
      <c r="L195" s="30">
        <f>SUM(G195:K195)</f>
        <v>409</v>
      </c>
      <c r="M195" s="30">
        <f>COUNTIF(G195:K195, "&gt;0" )</f>
        <v>2</v>
      </c>
      <c r="N195" s="30">
        <f>IF(M195=0,0,L195/M195)</f>
        <v>204.5</v>
      </c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>
      <c r="A196" s="50">
        <v>184</v>
      </c>
      <c r="B196" s="1" t="s">
        <v>125</v>
      </c>
      <c r="C196" s="22" t="s">
        <v>124</v>
      </c>
      <c r="E196" s="1" t="s">
        <v>1039</v>
      </c>
      <c r="F196" s="1" t="s">
        <v>7</v>
      </c>
      <c r="G196" s="50">
        <v>135</v>
      </c>
      <c r="H196" s="50">
        <v>131</v>
      </c>
      <c r="I196" s="50">
        <v>116</v>
      </c>
      <c r="J196" s="50">
        <v>0</v>
      </c>
      <c r="K196" s="50">
        <v>0</v>
      </c>
      <c r="L196" s="30">
        <f>SUM(G196:K196)</f>
        <v>382</v>
      </c>
      <c r="M196" s="30">
        <f>COUNTIF(G196:K196, "&gt;0" )</f>
        <v>3</v>
      </c>
      <c r="N196" s="30">
        <f>IF(M196=0,0,L196/M196)</f>
        <v>127.33333333333333</v>
      </c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>
      <c r="A197" s="50">
        <v>185</v>
      </c>
      <c r="B197" s="1" t="s">
        <v>504</v>
      </c>
      <c r="C197" s="22" t="s">
        <v>503</v>
      </c>
      <c r="E197" s="1" t="s">
        <v>1051</v>
      </c>
      <c r="F197" s="1" t="s">
        <v>7</v>
      </c>
      <c r="G197" s="50">
        <v>177</v>
      </c>
      <c r="H197" s="50">
        <v>201</v>
      </c>
      <c r="I197" s="50">
        <v>0</v>
      </c>
      <c r="J197" s="50">
        <v>0</v>
      </c>
      <c r="K197" s="50">
        <v>0</v>
      </c>
      <c r="L197" s="30">
        <f>SUM(G197:K197)</f>
        <v>378</v>
      </c>
      <c r="M197" s="30">
        <f>COUNTIF(G197:K197, "&gt;0" )</f>
        <v>2</v>
      </c>
      <c r="N197" s="30">
        <f>IF(M197=0,0,L197/M197)</f>
        <v>189</v>
      </c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>
      <c r="A198" s="50">
        <v>186</v>
      </c>
      <c r="B198" s="1" t="s">
        <v>680</v>
      </c>
      <c r="C198" s="22" t="s">
        <v>679</v>
      </c>
      <c r="E198" s="1" t="s">
        <v>1056</v>
      </c>
      <c r="F198" s="1" t="s">
        <v>7</v>
      </c>
      <c r="G198" s="50">
        <v>188</v>
      </c>
      <c r="H198" s="50">
        <v>0</v>
      </c>
      <c r="I198" s="50">
        <v>0</v>
      </c>
      <c r="J198" s="50">
        <v>190</v>
      </c>
      <c r="K198" s="50">
        <v>0</v>
      </c>
      <c r="L198" s="30">
        <f>SUM(G198:K198)</f>
        <v>378</v>
      </c>
      <c r="M198" s="30">
        <f>COUNTIF(G198:K198, "&gt;0" )</f>
        <v>2</v>
      </c>
      <c r="N198" s="30">
        <f>IF(M198=0,0,L198/M198)</f>
        <v>189</v>
      </c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>
      <c r="A199" s="50">
        <v>187</v>
      </c>
      <c r="B199" s="1" t="s">
        <v>462</v>
      </c>
      <c r="C199" s="22" t="s">
        <v>461</v>
      </c>
      <c r="E199" s="1" t="s">
        <v>1049</v>
      </c>
      <c r="F199" s="1" t="s">
        <v>7</v>
      </c>
      <c r="G199" s="50">
        <v>188</v>
      </c>
      <c r="H199" s="50">
        <v>172</v>
      </c>
      <c r="I199" s="50">
        <v>0</v>
      </c>
      <c r="J199" s="50">
        <v>0</v>
      </c>
      <c r="K199" s="50">
        <v>0</v>
      </c>
      <c r="L199" s="30">
        <f>SUM(G199:K199)</f>
        <v>360</v>
      </c>
      <c r="M199" s="30">
        <f>COUNTIF(G199:K199, "&gt;0" )</f>
        <v>2</v>
      </c>
      <c r="N199" s="30">
        <f>IF(M199=0,0,L199/M199)</f>
        <v>180</v>
      </c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>
      <c r="A200" s="50">
        <v>188</v>
      </c>
      <c r="B200" s="1" t="s">
        <v>193</v>
      </c>
      <c r="C200" s="22" t="s">
        <v>192</v>
      </c>
      <c r="E200" s="1" t="s">
        <v>1063</v>
      </c>
      <c r="F200" s="1" t="s">
        <v>7</v>
      </c>
      <c r="G200" s="50">
        <v>0</v>
      </c>
      <c r="H200" s="50">
        <v>0</v>
      </c>
      <c r="I200" s="50">
        <v>0</v>
      </c>
      <c r="J200" s="50">
        <v>191</v>
      </c>
      <c r="K200" s="50">
        <v>167</v>
      </c>
      <c r="L200" s="30">
        <f>SUM(G200:K200)</f>
        <v>358</v>
      </c>
      <c r="M200" s="30">
        <f>COUNTIF(G200:K200, "&gt;0" )</f>
        <v>2</v>
      </c>
      <c r="N200" s="30">
        <f>IF(M200=0,0,L200/M200)</f>
        <v>179</v>
      </c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>
      <c r="A201" s="50">
        <v>189</v>
      </c>
      <c r="B201" s="1" t="s">
        <v>71</v>
      </c>
      <c r="C201" s="22" t="s">
        <v>70</v>
      </c>
      <c r="E201" s="1" t="s">
        <v>1037</v>
      </c>
      <c r="F201" s="1" t="s">
        <v>7</v>
      </c>
      <c r="G201" s="50">
        <v>0</v>
      </c>
      <c r="H201" s="50">
        <v>172</v>
      </c>
      <c r="I201" s="50">
        <v>179</v>
      </c>
      <c r="J201" s="50">
        <v>0</v>
      </c>
      <c r="K201" s="50">
        <v>0</v>
      </c>
      <c r="L201" s="30">
        <f>SUM(G201:K201)</f>
        <v>351</v>
      </c>
      <c r="M201" s="30">
        <f>COUNTIF(G201:K201, "&gt;0" )</f>
        <v>2</v>
      </c>
      <c r="N201" s="30">
        <f>IF(M201=0,0,L201/M201)</f>
        <v>175.5</v>
      </c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>
      <c r="A202" s="50">
        <v>190</v>
      </c>
      <c r="B202" s="1" t="s">
        <v>116</v>
      </c>
      <c r="C202" s="22" t="s">
        <v>115</v>
      </c>
      <c r="E202" s="57" t="s">
        <v>1038</v>
      </c>
      <c r="F202" s="57" t="s">
        <v>7</v>
      </c>
      <c r="G202" s="24">
        <v>193</v>
      </c>
      <c r="H202" s="24">
        <v>156</v>
      </c>
      <c r="I202" s="24">
        <v>0</v>
      </c>
      <c r="J202" s="24">
        <v>0</v>
      </c>
      <c r="K202" s="24">
        <v>0</v>
      </c>
      <c r="L202" s="19">
        <f>SUM(G202:K202)</f>
        <v>349</v>
      </c>
      <c r="M202" s="19">
        <f>COUNTIF(G202:K202, "&gt;0" )</f>
        <v>2</v>
      </c>
      <c r="N202" s="19">
        <f>IF(M202=0,0,L202/M202)</f>
        <v>174.5</v>
      </c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>
      <c r="A203" s="50">
        <v>191</v>
      </c>
      <c r="B203" s="1" t="s">
        <v>45</v>
      </c>
      <c r="C203" s="22" t="s">
        <v>44</v>
      </c>
      <c r="E203" s="1" t="s">
        <v>1037</v>
      </c>
      <c r="F203" s="1" t="s">
        <v>7</v>
      </c>
      <c r="G203" s="50">
        <v>0</v>
      </c>
      <c r="H203" s="50">
        <v>0</v>
      </c>
      <c r="I203" s="50">
        <v>0</v>
      </c>
      <c r="J203" s="50">
        <v>166</v>
      </c>
      <c r="K203" s="50">
        <v>166</v>
      </c>
      <c r="L203" s="30">
        <f>SUM(G203:K203)</f>
        <v>332</v>
      </c>
      <c r="M203" s="30">
        <f>COUNTIF(G203:K203, "&gt;0" )</f>
        <v>2</v>
      </c>
      <c r="N203" s="30">
        <f>IF(M203=0,0,L203/M203)</f>
        <v>166</v>
      </c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>
      <c r="A204" s="50">
        <v>192</v>
      </c>
      <c r="B204" s="1" t="s">
        <v>165</v>
      </c>
      <c r="C204" s="22" t="s">
        <v>164</v>
      </c>
      <c r="E204" s="57" t="s">
        <v>1062</v>
      </c>
      <c r="F204" s="57" t="s">
        <v>7</v>
      </c>
      <c r="G204" s="24">
        <v>0</v>
      </c>
      <c r="H204" s="24">
        <v>0</v>
      </c>
      <c r="I204" s="24">
        <v>190</v>
      </c>
      <c r="J204" s="24">
        <v>140</v>
      </c>
      <c r="K204" s="24">
        <v>0</v>
      </c>
      <c r="L204" s="19">
        <f>SUM(G204:K204)</f>
        <v>330</v>
      </c>
      <c r="M204" s="19">
        <f>COUNTIF(G204:K204, "&gt;0" )</f>
        <v>2</v>
      </c>
      <c r="N204" s="19">
        <f>IF(M204=0,0,L204/M204)</f>
        <v>165</v>
      </c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>
      <c r="A205" s="50">
        <v>193</v>
      </c>
      <c r="B205" s="1" t="s">
        <v>610</v>
      </c>
      <c r="C205" s="22" t="s">
        <v>609</v>
      </c>
      <c r="E205" s="1" t="s">
        <v>1054</v>
      </c>
      <c r="F205" s="1" t="s">
        <v>7</v>
      </c>
      <c r="G205" s="50">
        <v>152</v>
      </c>
      <c r="H205" s="50">
        <v>0</v>
      </c>
      <c r="I205" s="50">
        <v>0</v>
      </c>
      <c r="J205" s="50">
        <v>0</v>
      </c>
      <c r="K205" s="50">
        <v>177</v>
      </c>
      <c r="L205" s="30">
        <f>SUM(G205:K205)</f>
        <v>329</v>
      </c>
      <c r="M205" s="30">
        <f>COUNTIF(G205:K205, "&gt;0" )</f>
        <v>2</v>
      </c>
      <c r="N205" s="30">
        <f>IF(M205=0,0,L205/M205)</f>
        <v>164.5</v>
      </c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>
      <c r="A206" s="50">
        <v>194</v>
      </c>
      <c r="B206" s="1" t="s">
        <v>123</v>
      </c>
      <c r="C206" s="22" t="s">
        <v>122</v>
      </c>
      <c r="E206" s="1" t="s">
        <v>1039</v>
      </c>
      <c r="F206" s="1" t="s">
        <v>7</v>
      </c>
      <c r="G206" s="50">
        <v>0</v>
      </c>
      <c r="H206" s="50">
        <v>0</v>
      </c>
      <c r="I206" s="50">
        <v>0</v>
      </c>
      <c r="J206" s="50">
        <v>159</v>
      </c>
      <c r="K206" s="50">
        <v>161</v>
      </c>
      <c r="L206" s="30">
        <f>SUM(G206:K206)</f>
        <v>320</v>
      </c>
      <c r="M206" s="30">
        <f>COUNTIF(G206:K206, "&gt;0" )</f>
        <v>2</v>
      </c>
      <c r="N206" s="30">
        <f>IF(M206=0,0,L206/M206)</f>
        <v>160</v>
      </c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>
      <c r="A207" s="50">
        <v>195</v>
      </c>
      <c r="B207" s="1" t="s">
        <v>408</v>
      </c>
      <c r="C207" s="22" t="s">
        <v>407</v>
      </c>
      <c r="E207" s="57" t="s">
        <v>1069</v>
      </c>
      <c r="F207" s="57" t="s">
        <v>7</v>
      </c>
      <c r="G207" s="24">
        <v>0</v>
      </c>
      <c r="H207" s="24">
        <v>156</v>
      </c>
      <c r="I207" s="24">
        <v>157</v>
      </c>
      <c r="J207" s="24">
        <v>0</v>
      </c>
      <c r="K207" s="24">
        <v>0</v>
      </c>
      <c r="L207" s="19">
        <f>SUM(G207:K207)</f>
        <v>313</v>
      </c>
      <c r="M207" s="19">
        <f>COUNTIF(G207:K207, "&gt;0" )</f>
        <v>2</v>
      </c>
      <c r="N207" s="19">
        <f>IF(M207=0,0,L207/M207)</f>
        <v>156.5</v>
      </c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>
      <c r="A208" s="50">
        <v>196</v>
      </c>
      <c r="B208" s="1" t="s">
        <v>627</v>
      </c>
      <c r="C208" s="22" t="s">
        <v>626</v>
      </c>
      <c r="E208" s="1" t="s">
        <v>1073</v>
      </c>
      <c r="F208" s="1" t="s">
        <v>7</v>
      </c>
      <c r="G208" s="50">
        <v>165</v>
      </c>
      <c r="H208" s="50">
        <v>143</v>
      </c>
      <c r="I208" s="50">
        <v>0</v>
      </c>
      <c r="J208" s="50">
        <v>0</v>
      </c>
      <c r="K208" s="50">
        <v>0</v>
      </c>
      <c r="L208" s="30">
        <f>SUM(G208:K208)</f>
        <v>308</v>
      </c>
      <c r="M208" s="30">
        <f>COUNTIF(G208:K208, "&gt;0" )</f>
        <v>2</v>
      </c>
      <c r="N208" s="30">
        <f>IF(M208=0,0,L208/M208)</f>
        <v>154</v>
      </c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>
      <c r="A209" s="50">
        <v>197</v>
      </c>
      <c r="B209" s="1" t="s">
        <v>629</v>
      </c>
      <c r="C209" s="22" t="s">
        <v>628</v>
      </c>
      <c r="E209" s="1" t="s">
        <v>1073</v>
      </c>
      <c r="F209" s="1" t="s">
        <v>7</v>
      </c>
      <c r="G209" s="50">
        <v>0</v>
      </c>
      <c r="H209" s="50">
        <v>0</v>
      </c>
      <c r="I209" s="50">
        <v>159</v>
      </c>
      <c r="J209" s="50">
        <v>148</v>
      </c>
      <c r="K209" s="50">
        <v>0</v>
      </c>
      <c r="L209" s="30">
        <f>SUM(G209:K209)</f>
        <v>307</v>
      </c>
      <c r="M209" s="30">
        <f>COUNTIF(G209:K209, "&gt;0" )</f>
        <v>2</v>
      </c>
      <c r="N209" s="30">
        <f>IF(M209=0,0,L209/M209)</f>
        <v>153.5</v>
      </c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>
      <c r="A210" s="50">
        <v>198</v>
      </c>
      <c r="B210" s="1" t="s">
        <v>77</v>
      </c>
      <c r="C210" s="22" t="s">
        <v>76</v>
      </c>
      <c r="E210" s="57" t="s">
        <v>1037</v>
      </c>
      <c r="F210" s="57" t="s">
        <v>7</v>
      </c>
      <c r="G210" s="24">
        <v>0</v>
      </c>
      <c r="H210" s="24">
        <v>0</v>
      </c>
      <c r="I210" s="24">
        <v>0</v>
      </c>
      <c r="J210" s="24">
        <v>143</v>
      </c>
      <c r="K210" s="24">
        <v>159</v>
      </c>
      <c r="L210" s="19">
        <f>SUM(G210:K210)</f>
        <v>302</v>
      </c>
      <c r="M210" s="19">
        <f>COUNTIF(G210:K210, "&gt;0" )</f>
        <v>2</v>
      </c>
      <c r="N210" s="19">
        <f>IF(M210=0,0,L210/M210)</f>
        <v>151</v>
      </c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>
      <c r="A211" s="50">
        <v>199</v>
      </c>
      <c r="B211" s="1" t="s">
        <v>439</v>
      </c>
      <c r="C211" s="22" t="s">
        <v>438</v>
      </c>
      <c r="E211" s="1" t="s">
        <v>1071</v>
      </c>
      <c r="F211" s="1" t="s">
        <v>7</v>
      </c>
      <c r="G211" s="50">
        <v>0</v>
      </c>
      <c r="H211" s="50">
        <v>139</v>
      </c>
      <c r="I211" s="50">
        <v>160</v>
      </c>
      <c r="J211" s="50">
        <v>0</v>
      </c>
      <c r="K211" s="50">
        <v>0</v>
      </c>
      <c r="L211" s="30">
        <f>SUM(G211:K211)</f>
        <v>299</v>
      </c>
      <c r="M211" s="30">
        <f>COUNTIF(G211:K211, "&gt;0" )</f>
        <v>2</v>
      </c>
      <c r="N211" s="30">
        <f>IF(M211=0,0,L211/M211)</f>
        <v>149.5</v>
      </c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>
      <c r="A212" s="50">
        <v>200</v>
      </c>
      <c r="B212" s="1" t="s">
        <v>278</v>
      </c>
      <c r="C212" s="22" t="s">
        <v>277</v>
      </c>
      <c r="E212" s="1" t="s">
        <v>1066</v>
      </c>
      <c r="F212" s="1" t="s">
        <v>7</v>
      </c>
      <c r="G212" s="50">
        <v>0</v>
      </c>
      <c r="H212" s="50">
        <v>0</v>
      </c>
      <c r="I212" s="50">
        <v>0</v>
      </c>
      <c r="J212" s="50">
        <v>161</v>
      </c>
      <c r="K212" s="50">
        <v>134</v>
      </c>
      <c r="L212" s="30">
        <f>SUM(G212:K212)</f>
        <v>295</v>
      </c>
      <c r="M212" s="30">
        <f>COUNTIF(G212:K212, "&gt;0" )</f>
        <v>2</v>
      </c>
      <c r="N212" s="30">
        <f>IF(M212=0,0,L212/M212)</f>
        <v>147.5</v>
      </c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>
      <c r="A213" s="50">
        <v>201</v>
      </c>
      <c r="B213" s="1" t="s">
        <v>394</v>
      </c>
      <c r="C213" s="22" t="s">
        <v>393</v>
      </c>
      <c r="E213" s="1" t="s">
        <v>1070</v>
      </c>
      <c r="F213" s="1" t="s">
        <v>7</v>
      </c>
      <c r="G213" s="50">
        <v>127</v>
      </c>
      <c r="H213" s="50">
        <v>0</v>
      </c>
      <c r="I213" s="50">
        <v>0</v>
      </c>
      <c r="J213" s="50">
        <v>0</v>
      </c>
      <c r="K213" s="50">
        <v>168</v>
      </c>
      <c r="L213" s="30">
        <f>SUM(G213:K213)</f>
        <v>295</v>
      </c>
      <c r="M213" s="30">
        <f>COUNTIF(G213:K213, "&gt;0" )</f>
        <v>2</v>
      </c>
      <c r="N213" s="30">
        <f>IF(M213=0,0,L213/M213)</f>
        <v>147.5</v>
      </c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>
      <c r="A214" s="50">
        <v>202</v>
      </c>
      <c r="B214" s="1" t="s">
        <v>653</v>
      </c>
      <c r="C214" s="22" t="s">
        <v>652</v>
      </c>
      <c r="E214" s="57" t="s">
        <v>1055</v>
      </c>
      <c r="F214" s="57" t="s">
        <v>7</v>
      </c>
      <c r="G214" s="24">
        <v>0</v>
      </c>
      <c r="H214" s="24">
        <v>167</v>
      </c>
      <c r="I214" s="24">
        <v>128</v>
      </c>
      <c r="J214" s="24">
        <v>0</v>
      </c>
      <c r="K214" s="24">
        <v>0</v>
      </c>
      <c r="L214" s="19">
        <f>SUM(G214:K214)</f>
        <v>295</v>
      </c>
      <c r="M214" s="19">
        <f>COUNTIF(G214:K214, "&gt;0" )</f>
        <v>2</v>
      </c>
      <c r="N214" s="19">
        <f>IF(M214=0,0,L214/M214)</f>
        <v>147.5</v>
      </c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>
      <c r="A215" s="50">
        <v>203</v>
      </c>
      <c r="B215" s="1" t="s">
        <v>427</v>
      </c>
      <c r="C215" s="22" t="s">
        <v>426</v>
      </c>
      <c r="E215" s="1" t="s">
        <v>1071</v>
      </c>
      <c r="F215" s="1" t="s">
        <v>7</v>
      </c>
      <c r="G215" s="50">
        <v>132</v>
      </c>
      <c r="H215" s="50">
        <v>0</v>
      </c>
      <c r="I215" s="50">
        <v>153</v>
      </c>
      <c r="J215" s="50">
        <v>0</v>
      </c>
      <c r="K215" s="50">
        <v>0</v>
      </c>
      <c r="L215" s="30">
        <f>SUM(G215:K215)</f>
        <v>285</v>
      </c>
      <c r="M215" s="30">
        <f>COUNTIF(G215:K215, "&gt;0" )</f>
        <v>2</v>
      </c>
      <c r="N215" s="30">
        <f>IF(M215=0,0,L215/M215)</f>
        <v>142.5</v>
      </c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>
      <c r="A216" s="50">
        <v>204</v>
      </c>
      <c r="B216" s="1" t="s">
        <v>333</v>
      </c>
      <c r="C216" s="22" t="s">
        <v>332</v>
      </c>
      <c r="E216" s="1" t="s">
        <v>1046</v>
      </c>
      <c r="F216" s="1" t="s">
        <v>7</v>
      </c>
      <c r="G216" s="50">
        <v>0</v>
      </c>
      <c r="H216" s="50">
        <v>0</v>
      </c>
      <c r="I216" s="50">
        <v>0</v>
      </c>
      <c r="J216" s="50">
        <v>0</v>
      </c>
      <c r="K216" s="50">
        <v>202</v>
      </c>
      <c r="L216" s="30">
        <f>SUM(G216:K216)</f>
        <v>202</v>
      </c>
      <c r="M216" s="30">
        <f>COUNTIF(G216:K216, "&gt;0" )</f>
        <v>1</v>
      </c>
      <c r="N216" s="30">
        <f>IF(M216=0,0,L216/M216)</f>
        <v>202</v>
      </c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>
      <c r="A217" s="50">
        <v>205</v>
      </c>
      <c r="B217" s="1" t="s">
        <v>647</v>
      </c>
      <c r="C217" s="22" t="s">
        <v>646</v>
      </c>
      <c r="E217" s="1" t="s">
        <v>1073</v>
      </c>
      <c r="F217" s="1" t="s">
        <v>7</v>
      </c>
      <c r="G217" s="50">
        <v>0</v>
      </c>
      <c r="H217" s="50">
        <v>0</v>
      </c>
      <c r="I217" s="50">
        <v>0</v>
      </c>
      <c r="J217" s="50">
        <v>0</v>
      </c>
      <c r="K217" s="50">
        <v>199</v>
      </c>
      <c r="L217" s="30">
        <f>SUM(G217:K217)</f>
        <v>199</v>
      </c>
      <c r="M217" s="30">
        <f>COUNTIF(G217:K217, "&gt;0" )</f>
        <v>1</v>
      </c>
      <c r="N217" s="30">
        <f>IF(M217=0,0,L217/M217)</f>
        <v>199</v>
      </c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>
      <c r="A218" s="50">
        <v>206</v>
      </c>
      <c r="B218" s="1" t="s">
        <v>512</v>
      </c>
      <c r="C218" s="22" t="s">
        <v>511</v>
      </c>
      <c r="E218" s="1" t="s">
        <v>1051</v>
      </c>
      <c r="F218" s="1" t="s">
        <v>7</v>
      </c>
      <c r="G218" s="50">
        <v>185</v>
      </c>
      <c r="H218" s="50">
        <v>0</v>
      </c>
      <c r="I218" s="50">
        <v>0</v>
      </c>
      <c r="J218" s="50">
        <v>0</v>
      </c>
      <c r="K218" s="50">
        <v>0</v>
      </c>
      <c r="L218" s="30">
        <f>SUM(G218:K218)</f>
        <v>185</v>
      </c>
      <c r="M218" s="30">
        <f>COUNTIF(G218:K218, "&gt;0" )</f>
        <v>1</v>
      </c>
      <c r="N218" s="30">
        <f>IF(M218=0,0,L218/M218)</f>
        <v>185</v>
      </c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>
      <c r="A219" s="50">
        <v>207</v>
      </c>
      <c r="B219" s="1" t="s">
        <v>243</v>
      </c>
      <c r="C219" s="22" t="s">
        <v>242</v>
      </c>
      <c r="E219" s="1" t="s">
        <v>1044</v>
      </c>
      <c r="F219" s="1" t="s">
        <v>7</v>
      </c>
      <c r="G219" s="50">
        <v>168</v>
      </c>
      <c r="H219" s="50">
        <v>0</v>
      </c>
      <c r="I219" s="50">
        <v>0</v>
      </c>
      <c r="J219" s="50">
        <v>0</v>
      </c>
      <c r="K219" s="50">
        <v>0</v>
      </c>
      <c r="L219" s="30">
        <f>SUM(G219:K219)</f>
        <v>168</v>
      </c>
      <c r="M219" s="30">
        <f>COUNTIF(G219:K219, "&gt;0" )</f>
        <v>1</v>
      </c>
      <c r="N219" s="30">
        <f>IF(M219=0,0,L219/M219)</f>
        <v>168</v>
      </c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>
      <c r="A220" s="50">
        <v>208</v>
      </c>
      <c r="B220" s="1" t="s">
        <v>595</v>
      </c>
      <c r="C220" s="22" t="s">
        <v>594</v>
      </c>
      <c r="E220" s="1" t="s">
        <v>1053</v>
      </c>
      <c r="F220" s="1" t="s">
        <v>7</v>
      </c>
      <c r="G220" s="50">
        <v>0</v>
      </c>
      <c r="H220" s="50">
        <v>0</v>
      </c>
      <c r="I220" s="50">
        <v>0</v>
      </c>
      <c r="J220" s="50">
        <v>0</v>
      </c>
      <c r="K220" s="50">
        <v>167</v>
      </c>
      <c r="L220" s="30">
        <f>SUM(G220:K220)</f>
        <v>167</v>
      </c>
      <c r="M220" s="30">
        <f>COUNTIF(G220:K220, "&gt;0" )</f>
        <v>1</v>
      </c>
      <c r="N220" s="30">
        <f>IF(M220=0,0,L220/M220)</f>
        <v>167</v>
      </c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>
      <c r="A221" s="50">
        <v>209</v>
      </c>
      <c r="B221" s="1" t="s">
        <v>731</v>
      </c>
      <c r="C221" s="22" t="s">
        <v>730</v>
      </c>
      <c r="E221" s="1" t="s">
        <v>1057</v>
      </c>
      <c r="F221" s="1" t="s">
        <v>7</v>
      </c>
      <c r="G221" s="50">
        <v>0</v>
      </c>
      <c r="H221" s="50">
        <v>0</v>
      </c>
      <c r="I221" s="50">
        <v>0</v>
      </c>
      <c r="J221" s="50">
        <v>0</v>
      </c>
      <c r="K221" s="50">
        <v>163</v>
      </c>
      <c r="L221" s="30">
        <f>SUM(G221:K221)</f>
        <v>163</v>
      </c>
      <c r="M221" s="30">
        <f>COUNTIF(G221:K221, "&gt;0" )</f>
        <v>1</v>
      </c>
      <c r="N221" s="30">
        <f>IF(M221=0,0,L221/M221)</f>
        <v>163</v>
      </c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>
      <c r="A222" s="50">
        <v>210</v>
      </c>
      <c r="B222" s="1" t="s">
        <v>472</v>
      </c>
      <c r="C222" s="22" t="s">
        <v>471</v>
      </c>
      <c r="E222" s="1" t="s">
        <v>1049</v>
      </c>
      <c r="F222" s="1" t="s">
        <v>7</v>
      </c>
      <c r="G222" s="50">
        <v>0</v>
      </c>
      <c r="H222" s="50">
        <v>0</v>
      </c>
      <c r="I222" s="50">
        <v>163</v>
      </c>
      <c r="J222" s="50">
        <v>0</v>
      </c>
      <c r="K222" s="50">
        <v>0</v>
      </c>
      <c r="L222" s="30">
        <f>SUM(G222:K222)</f>
        <v>163</v>
      </c>
      <c r="M222" s="30">
        <f>COUNTIF(G222:K222, "&gt;0" )</f>
        <v>1</v>
      </c>
      <c r="N222" s="30">
        <f>IF(M222=0,0,L222/M222)</f>
        <v>163</v>
      </c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>
      <c r="A223" s="50">
        <v>211</v>
      </c>
      <c r="B223" s="1" t="s">
        <v>370</v>
      </c>
      <c r="C223" s="22" t="s">
        <v>369</v>
      </c>
      <c r="E223" s="57" t="s">
        <v>1069</v>
      </c>
      <c r="F223" s="57" t="s">
        <v>7</v>
      </c>
      <c r="G223" s="24">
        <v>153</v>
      </c>
      <c r="H223" s="24">
        <v>0</v>
      </c>
      <c r="I223" s="24">
        <v>0</v>
      </c>
      <c r="J223" s="24">
        <v>0</v>
      </c>
      <c r="K223" s="24">
        <v>0</v>
      </c>
      <c r="L223" s="19">
        <f>SUM(G223:K223)</f>
        <v>153</v>
      </c>
      <c r="M223" s="19">
        <f>COUNTIF(G223:K223, "&gt;0" )</f>
        <v>1</v>
      </c>
      <c r="N223" s="19">
        <f>IF(M223=0,0,L223/M223)</f>
        <v>153</v>
      </c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>
      <c r="A224" s="50">
        <v>212</v>
      </c>
      <c r="B224" s="1" t="s">
        <v>203</v>
      </c>
      <c r="C224" s="22" t="s">
        <v>202</v>
      </c>
      <c r="E224" s="1" t="s">
        <v>1042</v>
      </c>
      <c r="F224" s="1" t="s">
        <v>7</v>
      </c>
      <c r="G224" s="50">
        <v>150</v>
      </c>
      <c r="H224" s="50">
        <v>0</v>
      </c>
      <c r="I224" s="50">
        <v>0</v>
      </c>
      <c r="J224" s="50">
        <v>0</v>
      </c>
      <c r="K224" s="50">
        <v>0</v>
      </c>
      <c r="L224" s="30">
        <f>SUM(G224:K224)</f>
        <v>150</v>
      </c>
      <c r="M224" s="30">
        <f>COUNTIF(G224:K224, "&gt;0" )</f>
        <v>1</v>
      </c>
      <c r="N224" s="30">
        <f>IF(M224=0,0,L224/M224)</f>
        <v>150</v>
      </c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" customHeight="1">
      <c r="A225" s="50">
        <v>213</v>
      </c>
      <c r="B225" s="1" t="s">
        <v>183</v>
      </c>
      <c r="C225" s="22" t="s">
        <v>182</v>
      </c>
      <c r="E225" s="1" t="s">
        <v>1042</v>
      </c>
      <c r="F225" s="1" t="s">
        <v>7</v>
      </c>
      <c r="G225" s="50">
        <v>0</v>
      </c>
      <c r="H225" s="50">
        <v>148</v>
      </c>
      <c r="I225" s="50">
        <v>0</v>
      </c>
      <c r="J225" s="50">
        <v>0</v>
      </c>
      <c r="K225" s="50">
        <v>0</v>
      </c>
      <c r="L225" s="30">
        <f>SUM(G225:K225)</f>
        <v>148</v>
      </c>
      <c r="M225" s="30">
        <f>COUNTIF(G225:K225, "&gt;0" )</f>
        <v>1</v>
      </c>
      <c r="N225" s="30">
        <f>IF(M225=0,0,L225/M225)</f>
        <v>148</v>
      </c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" customHeight="1">
      <c r="A226" s="50">
        <v>214</v>
      </c>
      <c r="B226" s="1" t="s">
        <v>224</v>
      </c>
      <c r="C226" s="22" t="s">
        <v>223</v>
      </c>
      <c r="E226" s="57" t="s">
        <v>1043</v>
      </c>
      <c r="F226" s="57" t="s">
        <v>7</v>
      </c>
      <c r="G226" s="24">
        <v>0</v>
      </c>
      <c r="H226" s="24">
        <v>0</v>
      </c>
      <c r="I226" s="24">
        <v>0</v>
      </c>
      <c r="J226" s="24">
        <v>0</v>
      </c>
      <c r="K226" s="24">
        <v>147</v>
      </c>
      <c r="L226" s="19">
        <f>SUM(G226:K226)</f>
        <v>147</v>
      </c>
      <c r="M226" s="19">
        <f>COUNTIF(G226:K226, "&gt;0" )</f>
        <v>1</v>
      </c>
      <c r="N226" s="19">
        <f>IF(M226=0,0,L226/M226)</f>
        <v>147</v>
      </c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" customHeight="1">
      <c r="A227" s="50">
        <v>215</v>
      </c>
      <c r="B227" s="1" t="s">
        <v>456</v>
      </c>
      <c r="C227" s="22" t="s">
        <v>455</v>
      </c>
      <c r="E227" s="1" t="s">
        <v>1049</v>
      </c>
      <c r="F227" s="1" t="s">
        <v>7</v>
      </c>
      <c r="G227" s="50">
        <v>0</v>
      </c>
      <c r="H227" s="50">
        <v>0</v>
      </c>
      <c r="I227" s="50">
        <v>0</v>
      </c>
      <c r="J227" s="50">
        <v>0</v>
      </c>
      <c r="K227" s="50">
        <v>146</v>
      </c>
      <c r="L227" s="30">
        <f>SUM(G227:K227)</f>
        <v>146</v>
      </c>
      <c r="M227" s="30">
        <f>COUNTIF(G227:K227, "&gt;0" )</f>
        <v>1</v>
      </c>
      <c r="N227" s="30">
        <f>IF(M227=0,0,L227/M227)</f>
        <v>146</v>
      </c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" customHeight="1">
      <c r="A228" s="50">
        <v>216</v>
      </c>
      <c r="B228" s="1" t="s">
        <v>314</v>
      </c>
      <c r="C228" s="22" t="s">
        <v>313</v>
      </c>
      <c r="E228" s="1" t="s">
        <v>1045</v>
      </c>
      <c r="F228" s="1" t="s">
        <v>7</v>
      </c>
      <c r="G228" s="50">
        <v>143</v>
      </c>
      <c r="H228" s="50"/>
      <c r="I228" s="50">
        <v>0</v>
      </c>
      <c r="J228" s="50">
        <v>0</v>
      </c>
      <c r="K228" s="50">
        <v>0</v>
      </c>
      <c r="L228" s="30">
        <f>SUM(G228:K228)</f>
        <v>143</v>
      </c>
      <c r="M228" s="30">
        <f>COUNTIF(G228:K228, "&gt;0" )</f>
        <v>1</v>
      </c>
      <c r="N228" s="30">
        <f>IF(M228=0,0,L228/M228)</f>
        <v>143</v>
      </c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" customHeight="1">
      <c r="A229" s="50">
        <v>217</v>
      </c>
      <c r="B229" s="1" t="s">
        <v>231</v>
      </c>
      <c r="C229" s="22" t="s">
        <v>230</v>
      </c>
      <c r="E229" s="1" t="s">
        <v>1064</v>
      </c>
      <c r="F229" s="1" t="s">
        <v>7</v>
      </c>
      <c r="G229" s="50">
        <v>142</v>
      </c>
      <c r="H229" s="50">
        <v>0</v>
      </c>
      <c r="I229" s="50">
        <v>0</v>
      </c>
      <c r="J229" s="50">
        <v>0</v>
      </c>
      <c r="K229" s="50">
        <v>0</v>
      </c>
      <c r="L229" s="30">
        <f>SUM(G229:K229)</f>
        <v>142</v>
      </c>
      <c r="M229" s="30">
        <f>COUNTIF(G229:K229, "&gt;0" )</f>
        <v>1</v>
      </c>
      <c r="N229" s="30">
        <f>IF(M229=0,0,L229/M229)</f>
        <v>142</v>
      </c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" customHeight="1">
      <c r="A230" s="50">
        <v>218</v>
      </c>
      <c r="B230" s="1" t="s">
        <v>253</v>
      </c>
      <c r="C230" s="22" t="s">
        <v>252</v>
      </c>
      <c r="E230" s="57" t="s">
        <v>1064</v>
      </c>
      <c r="F230" s="57" t="s">
        <v>7</v>
      </c>
      <c r="G230" s="24">
        <v>142</v>
      </c>
      <c r="H230" s="24">
        <v>0</v>
      </c>
      <c r="I230" s="24">
        <v>0</v>
      </c>
      <c r="J230" s="24">
        <v>0</v>
      </c>
      <c r="K230" s="24">
        <v>0</v>
      </c>
      <c r="L230" s="19">
        <f>SUM(G230:K230)</f>
        <v>142</v>
      </c>
      <c r="M230" s="19">
        <f>COUNTIF(G230:K230, "&gt;0" )</f>
        <v>1</v>
      </c>
      <c r="N230" s="19">
        <f>IF(M230=0,0,L230/M230)</f>
        <v>142</v>
      </c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" customHeight="1">
      <c r="A231" s="50">
        <v>219</v>
      </c>
      <c r="B231" s="1" t="s">
        <v>727</v>
      </c>
      <c r="C231" s="22" t="s">
        <v>726</v>
      </c>
      <c r="E231" s="1" t="s">
        <v>1057</v>
      </c>
      <c r="F231" s="1" t="s">
        <v>7</v>
      </c>
      <c r="G231" s="50">
        <v>0</v>
      </c>
      <c r="H231" s="50">
        <v>139</v>
      </c>
      <c r="I231" s="50">
        <v>0</v>
      </c>
      <c r="J231" s="50">
        <v>0</v>
      </c>
      <c r="K231" s="50">
        <v>0</v>
      </c>
      <c r="L231" s="30">
        <f>SUM(G231:K231)</f>
        <v>139</v>
      </c>
      <c r="M231" s="30">
        <f>COUNTIF(G231:K231, "&gt;0" )</f>
        <v>1</v>
      </c>
      <c r="N231" s="30">
        <f>IF(M231=0,0,L231/M231)</f>
        <v>139</v>
      </c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" customHeight="1">
      <c r="A232" s="50">
        <v>220</v>
      </c>
      <c r="B232" s="1" t="s">
        <v>713</v>
      </c>
      <c r="C232" s="22" t="s">
        <v>712</v>
      </c>
      <c r="E232" s="1" t="s">
        <v>1057</v>
      </c>
      <c r="F232" s="1" t="s">
        <v>7</v>
      </c>
      <c r="G232" s="50">
        <v>136</v>
      </c>
      <c r="H232" s="50">
        <v>0</v>
      </c>
      <c r="I232" s="50">
        <v>0</v>
      </c>
      <c r="J232" s="50">
        <v>0</v>
      </c>
      <c r="K232" s="50">
        <v>0</v>
      </c>
      <c r="L232" s="30">
        <f>SUM(G232:K232)</f>
        <v>136</v>
      </c>
      <c r="M232" s="30">
        <f>COUNTIF(G232:K232, "&gt;0" )</f>
        <v>1</v>
      </c>
      <c r="N232" s="30">
        <f>IF(M232=0,0,L232/M232)</f>
        <v>136</v>
      </c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" customHeight="1">
      <c r="A233" s="50">
        <v>221</v>
      </c>
      <c r="B233" s="1" t="s">
        <v>73</v>
      </c>
      <c r="C233" s="22" t="s">
        <v>72</v>
      </c>
      <c r="E233" s="1" t="s">
        <v>1060</v>
      </c>
      <c r="F233" s="1" t="s">
        <v>7</v>
      </c>
      <c r="G233" s="50">
        <v>0</v>
      </c>
      <c r="H233" s="50">
        <v>0</v>
      </c>
      <c r="I233" s="50">
        <v>116</v>
      </c>
      <c r="J233" s="50">
        <v>0</v>
      </c>
      <c r="K233" s="50">
        <v>0</v>
      </c>
      <c r="L233" s="30">
        <f>SUM(G233:K233)</f>
        <v>116</v>
      </c>
      <c r="M233" s="30">
        <f>COUNTIF(G233:K233, "&gt;0" )</f>
        <v>1</v>
      </c>
      <c r="N233" s="30">
        <f>IF(M233=0,0,L233/M233)</f>
        <v>116</v>
      </c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" customHeight="1">
      <c r="A234" s="50">
        <v>222</v>
      </c>
      <c r="B234" s="1" t="s">
        <v>214</v>
      </c>
      <c r="C234" s="22" t="s">
        <v>213</v>
      </c>
      <c r="E234" s="1" t="s">
        <v>1043</v>
      </c>
      <c r="F234" s="1" t="s">
        <v>7</v>
      </c>
      <c r="G234" s="50">
        <v>0</v>
      </c>
      <c r="H234" s="50">
        <v>0</v>
      </c>
      <c r="I234" s="50">
        <v>0</v>
      </c>
      <c r="J234" s="50">
        <v>115</v>
      </c>
      <c r="K234" s="50">
        <v>0</v>
      </c>
      <c r="L234" s="30">
        <f>SUM(G234:K234)</f>
        <v>115</v>
      </c>
      <c r="M234" s="30">
        <f>COUNTIF(G234:K234, "&gt;0" )</f>
        <v>1</v>
      </c>
      <c r="N234" s="30">
        <f>IF(M234=0,0,L234/M234)</f>
        <v>115</v>
      </c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" customHeight="1">
      <c r="A235" s="50">
        <v>223</v>
      </c>
      <c r="B235" s="1" t="s">
        <v>316</v>
      </c>
      <c r="C235" s="22" t="s">
        <v>315</v>
      </c>
      <c r="E235" s="1" t="s">
        <v>1045</v>
      </c>
      <c r="F235" s="1" t="s">
        <v>7</v>
      </c>
      <c r="G235" s="50">
        <v>0</v>
      </c>
      <c r="H235" s="50">
        <v>106</v>
      </c>
      <c r="I235" s="50">
        <v>0</v>
      </c>
      <c r="J235" s="50">
        <v>0</v>
      </c>
      <c r="K235" s="50">
        <v>0</v>
      </c>
      <c r="L235" s="30">
        <f>SUM(G235:K235)</f>
        <v>106</v>
      </c>
      <c r="M235" s="30">
        <f>COUNTIF(G235:K235, "&gt;0" )</f>
        <v>1</v>
      </c>
      <c r="N235" s="30">
        <f>IF(M235=0,0,L235/M235)</f>
        <v>106</v>
      </c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" customHeight="1">
      <c r="A236" s="50">
        <v>224</v>
      </c>
      <c r="B236" s="1" t="s">
        <v>327</v>
      </c>
      <c r="C236" s="22" t="s">
        <v>326</v>
      </c>
      <c r="E236" s="1" t="s">
        <v>1046</v>
      </c>
      <c r="F236" s="1" t="s">
        <v>7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30">
        <f>SUM(G236:K236)</f>
        <v>0</v>
      </c>
      <c r="M236" s="30">
        <f>COUNTIF(G236:K236, "&gt;0" )</f>
        <v>0</v>
      </c>
      <c r="N236" s="30">
        <f>IF(M236=0,0,L236/M236)</f>
        <v>0</v>
      </c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" customHeight="1">
      <c r="A237" s="50">
        <v>225</v>
      </c>
      <c r="B237" s="1" t="s">
        <v>666</v>
      </c>
      <c r="C237" s="22" t="s">
        <v>665</v>
      </c>
      <c r="E237" s="1" t="s">
        <v>1056</v>
      </c>
      <c r="F237" s="1" t="s">
        <v>7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30">
        <f>SUM(G237:K237)</f>
        <v>0</v>
      </c>
      <c r="M237" s="30">
        <f>COUNTIF(G237:K237, "&gt;0" )</f>
        <v>0</v>
      </c>
      <c r="N237" s="30">
        <f>IF(M237=0,0,L237/M237)</f>
        <v>0</v>
      </c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" customHeight="1">
      <c r="A238" s="50">
        <v>226</v>
      </c>
      <c r="B238" s="1" t="s">
        <v>140</v>
      </c>
      <c r="C238" s="22" t="s">
        <v>139</v>
      </c>
      <c r="E238" s="1" t="s">
        <v>1041</v>
      </c>
      <c r="F238" s="1" t="s">
        <v>7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30">
        <f>SUM(G238:K238)</f>
        <v>0</v>
      </c>
      <c r="M238" s="30">
        <f>COUNTIF(G238:K238, "&gt;0" )</f>
        <v>0</v>
      </c>
      <c r="N238" s="30">
        <f>IF(M238=0,0,L238/M238)</f>
        <v>0</v>
      </c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" customHeight="1">
      <c r="A239" s="50">
        <v>227</v>
      </c>
      <c r="B239" s="1" t="s">
        <v>368</v>
      </c>
      <c r="C239" s="22" t="s">
        <v>367</v>
      </c>
      <c r="E239" s="1" t="s">
        <v>1047</v>
      </c>
      <c r="F239" s="1" t="s">
        <v>7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30">
        <f>SUM(G239:K239)</f>
        <v>0</v>
      </c>
      <c r="M239" s="30">
        <f>COUNTIF(G239:K239, "&gt;0" )</f>
        <v>0</v>
      </c>
      <c r="N239" s="30">
        <f>IF(M239=0,0,L239/M239)</f>
        <v>0</v>
      </c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" customHeight="1">
      <c r="A240" s="50">
        <v>228</v>
      </c>
      <c r="B240" s="1" t="s">
        <v>237</v>
      </c>
      <c r="C240" s="22" t="s">
        <v>236</v>
      </c>
      <c r="E240" s="1" t="s">
        <v>1044</v>
      </c>
      <c r="F240" s="1" t="s">
        <v>7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30">
        <f>SUM(G240:K240)</f>
        <v>0</v>
      </c>
      <c r="M240" s="30">
        <f>COUNTIF(G240:K240, "&gt;0" )</f>
        <v>0</v>
      </c>
      <c r="N240" s="30">
        <f>IF(M240=0,0,L240/M240)</f>
        <v>0</v>
      </c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" customHeight="1">
      <c r="A241" s="50">
        <v>229</v>
      </c>
      <c r="B241" s="1" t="s">
        <v>570</v>
      </c>
      <c r="C241" s="22" t="s">
        <v>569</v>
      </c>
      <c r="E241" s="1" t="s">
        <v>1052</v>
      </c>
      <c r="F241" s="1" t="s">
        <v>7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30">
        <f>SUM(G241:K241)</f>
        <v>0</v>
      </c>
      <c r="M241" s="30">
        <f>COUNTIF(G241:K241, "&gt;0" )</f>
        <v>0</v>
      </c>
      <c r="N241" s="30">
        <f>IF(M241=0,0,L241/M241)</f>
        <v>0</v>
      </c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" customHeight="1">
      <c r="A242" s="50">
        <v>230</v>
      </c>
      <c r="B242" s="1" t="s">
        <v>84</v>
      </c>
      <c r="C242" s="22" t="s">
        <v>83</v>
      </c>
      <c r="E242" s="1" t="s">
        <v>1038</v>
      </c>
      <c r="F242" s="1" t="s">
        <v>7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30">
        <f>SUM(G242:K242)</f>
        <v>0</v>
      </c>
      <c r="M242" s="30">
        <f>COUNTIF(G242:K242, "&gt;0" )</f>
        <v>0</v>
      </c>
      <c r="N242" s="30">
        <f>IF(M242=0,0,L242/M242)</f>
        <v>0</v>
      </c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" customHeight="1">
      <c r="A243" s="50">
        <v>231</v>
      </c>
      <c r="B243" s="1" t="s">
        <v>380</v>
      </c>
      <c r="C243" s="22" t="s">
        <v>379</v>
      </c>
      <c r="E243" s="1" t="s">
        <v>1070</v>
      </c>
      <c r="F243" s="1" t="s">
        <v>7</v>
      </c>
      <c r="G243" s="50">
        <v>0</v>
      </c>
      <c r="H243" s="50">
        <v>0</v>
      </c>
      <c r="I243" s="50">
        <v>0</v>
      </c>
      <c r="J243" s="50">
        <v>0</v>
      </c>
      <c r="K243" s="50">
        <v>0</v>
      </c>
      <c r="L243" s="30">
        <f>SUM(G243:K243)</f>
        <v>0</v>
      </c>
      <c r="M243" s="30">
        <f>COUNTIF(G243:K243, "&gt;0" )</f>
        <v>0</v>
      </c>
      <c r="N243" s="30">
        <f>IF(M243=0,0,L243/M243)</f>
        <v>0</v>
      </c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" customHeight="1">
      <c r="A244" s="50">
        <v>232</v>
      </c>
      <c r="B244" s="1" t="s">
        <v>247</v>
      </c>
      <c r="C244" s="22" t="s">
        <v>246</v>
      </c>
      <c r="E244" s="1" t="s">
        <v>1044</v>
      </c>
      <c r="F244" s="1" t="s">
        <v>7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30">
        <f>SUM(G244:K244)</f>
        <v>0</v>
      </c>
      <c r="M244" s="30">
        <f>COUNTIF(G244:K244, "&gt;0" )</f>
        <v>0</v>
      </c>
      <c r="N244" s="30">
        <f>IF(M244=0,0,L244/M244)</f>
        <v>0</v>
      </c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" customHeight="1">
      <c r="A245" s="50">
        <v>233</v>
      </c>
      <c r="B245" s="1" t="s">
        <v>382</v>
      </c>
      <c r="C245" s="22" t="s">
        <v>381</v>
      </c>
      <c r="E245" s="1" t="s">
        <v>1047</v>
      </c>
      <c r="F245" s="1" t="s">
        <v>7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30">
        <f>SUM(G245:K245)</f>
        <v>0</v>
      </c>
      <c r="M245" s="30">
        <f>COUNTIF(G245:K245, "&gt;0" )</f>
        <v>0</v>
      </c>
      <c r="N245" s="30">
        <f>IF(M245=0,0,L245/M245)</f>
        <v>0</v>
      </c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" customHeight="1">
      <c r="A246" s="50">
        <v>234</v>
      </c>
      <c r="B246" s="1" t="s">
        <v>169</v>
      </c>
      <c r="C246" s="22" t="s">
        <v>168</v>
      </c>
      <c r="E246" s="1" t="s">
        <v>1042</v>
      </c>
      <c r="F246" s="1" t="s">
        <v>7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30">
        <f>SUM(G246:K246)</f>
        <v>0</v>
      </c>
      <c r="M246" s="30">
        <f>COUNTIF(G246:K246, "&gt;0" )</f>
        <v>0</v>
      </c>
      <c r="N246" s="30">
        <f>IF(M246=0,0,L246/M246)</f>
        <v>0</v>
      </c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" customHeight="1">
      <c r="A247" s="50">
        <v>235</v>
      </c>
      <c r="B247" s="1" t="s">
        <v>148</v>
      </c>
      <c r="C247" s="22" t="s">
        <v>147</v>
      </c>
      <c r="E247" s="1" t="s">
        <v>1041</v>
      </c>
      <c r="F247" s="1" t="s">
        <v>7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30">
        <f>SUM(G247:K247)</f>
        <v>0</v>
      </c>
      <c r="M247" s="30">
        <f>COUNTIF(G247:K247, "&gt;0" )</f>
        <v>0</v>
      </c>
      <c r="N247" s="30">
        <f>IF(M247=0,0,L247/M247)</f>
        <v>0</v>
      </c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" customHeight="1">
      <c r="A248" s="50">
        <v>236</v>
      </c>
      <c r="B248" s="1" t="s">
        <v>181</v>
      </c>
      <c r="C248" s="22" t="s">
        <v>180</v>
      </c>
      <c r="E248" s="57" t="s">
        <v>1062</v>
      </c>
      <c r="F248" s="57" t="s">
        <v>7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19">
        <f>SUM(G248:K248)</f>
        <v>0</v>
      </c>
      <c r="M248" s="19">
        <f>COUNTIF(G248:K248, "&gt;0" )</f>
        <v>0</v>
      </c>
      <c r="N248" s="19">
        <f>IF(M248=0,0,L248/M248)</f>
        <v>0</v>
      </c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" customHeight="1">
      <c r="A249" s="50">
        <v>237</v>
      </c>
      <c r="B249" s="1" t="s">
        <v>104</v>
      </c>
      <c r="C249" s="22" t="s">
        <v>103</v>
      </c>
      <c r="E249" s="1" t="s">
        <v>1038</v>
      </c>
      <c r="F249" s="1" t="s">
        <v>7</v>
      </c>
      <c r="G249" s="50">
        <v>0</v>
      </c>
      <c r="H249" s="50">
        <v>0</v>
      </c>
      <c r="I249" s="50">
        <v>0</v>
      </c>
      <c r="J249" s="50">
        <v>0</v>
      </c>
      <c r="K249" s="50">
        <v>0</v>
      </c>
      <c r="L249" s="30">
        <f>SUM(G249:K249)</f>
        <v>0</v>
      </c>
      <c r="M249" s="30">
        <f>COUNTIF(G249:K249, "&gt;0" )</f>
        <v>0</v>
      </c>
      <c r="N249" s="30">
        <f>IF(M249=0,0,L249/M249)</f>
        <v>0</v>
      </c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" customHeight="1">
      <c r="A250" s="50">
        <v>238</v>
      </c>
      <c r="B250" s="1" t="s">
        <v>294</v>
      </c>
      <c r="C250" s="22" t="s">
        <v>293</v>
      </c>
      <c r="E250" s="57" t="s">
        <v>1045</v>
      </c>
      <c r="F250" s="57" t="s">
        <v>7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19">
        <f>SUM(G250:K250)</f>
        <v>0</v>
      </c>
      <c r="M250" s="19">
        <f>COUNTIF(G250:K250, "&gt;0" )</f>
        <v>0</v>
      </c>
      <c r="N250" s="19">
        <f>IF(M250=0,0,L250/M250)</f>
        <v>0</v>
      </c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" customHeight="1">
      <c r="A251" s="50">
        <v>239</v>
      </c>
      <c r="B251" s="1" t="s">
        <v>396</v>
      </c>
      <c r="C251" s="22" t="s">
        <v>395</v>
      </c>
      <c r="E251" s="1" t="s">
        <v>1069</v>
      </c>
      <c r="F251" s="1" t="s">
        <v>7</v>
      </c>
      <c r="G251" s="50">
        <v>0</v>
      </c>
      <c r="H251" s="50">
        <v>0</v>
      </c>
      <c r="I251" s="50">
        <v>0</v>
      </c>
      <c r="J251" s="50">
        <v>0</v>
      </c>
      <c r="K251" s="50">
        <v>0</v>
      </c>
      <c r="L251" s="30">
        <f>SUM(G251:K251)</f>
        <v>0</v>
      </c>
      <c r="M251" s="30">
        <f>COUNTIF(G251:K251, "&gt;0" )</f>
        <v>0</v>
      </c>
      <c r="N251" s="30">
        <f>IF(M251=0,0,L251/M251)</f>
        <v>0</v>
      </c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" customHeight="1">
      <c r="A252" s="50">
        <v>240</v>
      </c>
      <c r="B252" s="1" t="s">
        <v>195</v>
      </c>
      <c r="C252" s="22" t="s">
        <v>194</v>
      </c>
      <c r="E252" s="1" t="s">
        <v>1062</v>
      </c>
      <c r="F252" s="1" t="s">
        <v>7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30">
        <f>SUM(G252:K252)</f>
        <v>0</v>
      </c>
      <c r="M252" s="30">
        <f>COUNTIF(G252:K252, "&gt;0" )</f>
        <v>0</v>
      </c>
      <c r="N252" s="30">
        <f>IF(M252=0,0,L252/M252)</f>
        <v>0</v>
      </c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" customHeight="1">
      <c r="A253" s="50">
        <v>241</v>
      </c>
      <c r="B253" s="1" t="s">
        <v>601</v>
      </c>
      <c r="C253" s="22" t="s">
        <v>600</v>
      </c>
      <c r="E253" s="1" t="s">
        <v>1053</v>
      </c>
      <c r="F253" s="1" t="s">
        <v>7</v>
      </c>
      <c r="G253" s="50">
        <v>0</v>
      </c>
      <c r="H253" s="50">
        <v>0</v>
      </c>
      <c r="I253" s="50">
        <v>0</v>
      </c>
      <c r="J253" s="50">
        <v>0</v>
      </c>
      <c r="K253" s="50">
        <v>0</v>
      </c>
      <c r="L253" s="30">
        <f>SUM(G253:K253)</f>
        <v>0</v>
      </c>
      <c r="M253" s="30">
        <f>COUNTIF(G253:K253, "&gt;0" )</f>
        <v>0</v>
      </c>
      <c r="N253" s="30">
        <f>IF(M253=0,0,L253/M253)</f>
        <v>0</v>
      </c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" customHeight="1">
      <c r="A254" s="50">
        <v>242</v>
      </c>
      <c r="B254" s="1" t="s">
        <v>150</v>
      </c>
      <c r="C254" s="22" t="s">
        <v>149</v>
      </c>
      <c r="E254" s="1" t="s">
        <v>1041</v>
      </c>
      <c r="F254" s="1" t="s">
        <v>7</v>
      </c>
      <c r="G254" s="50">
        <v>0</v>
      </c>
      <c r="H254" s="50">
        <v>0</v>
      </c>
      <c r="I254" s="50">
        <v>0</v>
      </c>
      <c r="J254" s="50">
        <v>0</v>
      </c>
      <c r="K254" s="50">
        <v>0</v>
      </c>
      <c r="L254" s="30">
        <f>SUM(G254:K254)</f>
        <v>0</v>
      </c>
      <c r="M254" s="30">
        <f>COUNTIF(G254:K254, "&gt;0" )</f>
        <v>0</v>
      </c>
      <c r="N254" s="30">
        <f>IF(M254=0,0,L254/M254)</f>
        <v>0</v>
      </c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" customHeight="1">
      <c r="A255" s="50">
        <v>243</v>
      </c>
      <c r="B255" s="1" t="s">
        <v>310</v>
      </c>
      <c r="C255" s="22" t="s">
        <v>309</v>
      </c>
      <c r="E255" s="1" t="s">
        <v>1065</v>
      </c>
      <c r="F255" s="1" t="s">
        <v>7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30">
        <f>SUM(G255:K255)</f>
        <v>0</v>
      </c>
      <c r="M255" s="30">
        <f>COUNTIF(G255:K255, "&gt;0" )</f>
        <v>0</v>
      </c>
      <c r="N255" s="30">
        <f>IF(M255=0,0,L255/M255)</f>
        <v>0</v>
      </c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" customHeight="1">
      <c r="A256" s="50">
        <v>244</v>
      </c>
      <c r="C256" s="22" t="s">
        <v>7</v>
      </c>
      <c r="E256" s="1" t="s">
        <v>745</v>
      </c>
      <c r="F256" s="1" t="s">
        <v>7</v>
      </c>
      <c r="G256" s="50"/>
      <c r="H256" s="50"/>
      <c r="I256" s="50"/>
      <c r="J256" s="50"/>
      <c r="K256" s="50"/>
      <c r="L256" s="30">
        <f>SUM(G256:K256)</f>
        <v>0</v>
      </c>
      <c r="M256" s="30">
        <f>COUNTIF(G256:K256, "&gt;0" )</f>
        <v>0</v>
      </c>
      <c r="N256" s="30">
        <f>IF(M256=0,0,L256/M256)</f>
        <v>0</v>
      </c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" customHeight="1">
      <c r="A257" s="50">
        <v>245</v>
      </c>
      <c r="C257" s="22" t="s">
        <v>7</v>
      </c>
      <c r="E257" s="1" t="s">
        <v>745</v>
      </c>
      <c r="F257" s="1" t="s">
        <v>7</v>
      </c>
      <c r="G257" s="50"/>
      <c r="H257" s="50"/>
      <c r="I257" s="50"/>
      <c r="J257" s="50"/>
      <c r="K257" s="50"/>
      <c r="L257" s="30">
        <f>SUM(G257:K257)</f>
        <v>0</v>
      </c>
      <c r="M257" s="30">
        <f>COUNTIF(G257:K257, "&gt;0" )</f>
        <v>0</v>
      </c>
      <c r="N257" s="30">
        <f>IF(M257=0,0,L257/M257)</f>
        <v>0</v>
      </c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" customHeight="1">
      <c r="A258" s="50">
        <v>246</v>
      </c>
      <c r="C258" s="22" t="s">
        <v>7</v>
      </c>
      <c r="E258" s="1" t="s">
        <v>745</v>
      </c>
      <c r="F258" s="1" t="s">
        <v>7</v>
      </c>
      <c r="G258" s="50"/>
      <c r="H258" s="50"/>
      <c r="I258" s="50"/>
      <c r="J258" s="50"/>
      <c r="K258" s="50"/>
      <c r="L258" s="30">
        <f>SUM(G258:K258)</f>
        <v>0</v>
      </c>
      <c r="M258" s="30">
        <f>COUNTIF(G258:K258, "&gt;0" )</f>
        <v>0</v>
      </c>
      <c r="N258" s="30">
        <f>IF(M258=0,0,L258/M258)</f>
        <v>0</v>
      </c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" customHeight="1">
      <c r="A259" s="50">
        <v>247</v>
      </c>
      <c r="C259" s="22" t="s">
        <v>7</v>
      </c>
      <c r="E259" s="1" t="s">
        <v>746</v>
      </c>
      <c r="F259" s="1" t="s">
        <v>7</v>
      </c>
      <c r="G259" s="50"/>
      <c r="H259" s="50"/>
      <c r="I259" s="50"/>
      <c r="J259" s="50"/>
      <c r="K259" s="50"/>
      <c r="L259" s="30">
        <f>SUM(G259:K259)</f>
        <v>0</v>
      </c>
      <c r="M259" s="30">
        <f>COUNTIF(G259:K259, "&gt;0" )</f>
        <v>0</v>
      </c>
      <c r="N259" s="30">
        <f>IF(M259=0,0,L259/M259)</f>
        <v>0</v>
      </c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" customHeight="1">
      <c r="A260" s="50">
        <v>248</v>
      </c>
      <c r="C260" s="22" t="s">
        <v>7</v>
      </c>
      <c r="E260" s="57" t="s">
        <v>746</v>
      </c>
      <c r="F260" s="57" t="s">
        <v>7</v>
      </c>
      <c r="G260" s="24"/>
      <c r="H260" s="24"/>
      <c r="I260" s="24"/>
      <c r="J260" s="24"/>
      <c r="K260" s="24"/>
      <c r="L260" s="19">
        <f>SUM(G260:K260)</f>
        <v>0</v>
      </c>
      <c r="M260" s="19">
        <f>COUNTIF(G260:K260, "&gt;0" )</f>
        <v>0</v>
      </c>
      <c r="N260" s="19">
        <f>IF(M260=0,0,L260/M260)</f>
        <v>0</v>
      </c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" customHeight="1">
      <c r="A261" s="50">
        <v>249</v>
      </c>
      <c r="C261" s="22" t="s">
        <v>7</v>
      </c>
      <c r="E261" s="1" t="s">
        <v>746</v>
      </c>
      <c r="F261" s="1" t="s">
        <v>7</v>
      </c>
      <c r="G261" s="50"/>
      <c r="H261" s="50"/>
      <c r="I261" s="50"/>
      <c r="J261" s="50"/>
      <c r="K261" s="50"/>
      <c r="L261" s="30">
        <f>SUM(G261:K261)</f>
        <v>0</v>
      </c>
      <c r="M261" s="30">
        <f>COUNTIF(G261:K261, "&gt;0" )</f>
        <v>0</v>
      </c>
      <c r="N261" s="30">
        <f>IF(M261=0,0,L261/M261)</f>
        <v>0</v>
      </c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" customHeight="1">
      <c r="A262" s="50">
        <v>250</v>
      </c>
      <c r="C262" s="22" t="s">
        <v>7</v>
      </c>
      <c r="E262" s="57" t="s">
        <v>1040</v>
      </c>
      <c r="F262" s="57" t="s">
        <v>7</v>
      </c>
      <c r="G262" s="24">
        <v>0</v>
      </c>
      <c r="H262" s="24">
        <v>0</v>
      </c>
      <c r="I262" s="24">
        <v>0</v>
      </c>
      <c r="J262" s="24">
        <v>0</v>
      </c>
      <c r="K262" s="24">
        <v>0</v>
      </c>
      <c r="L262" s="19">
        <f>SUM(G262:K262)</f>
        <v>0</v>
      </c>
      <c r="M262" s="19">
        <f>COUNTIF(G262:K262, "&gt;0" )</f>
        <v>0</v>
      </c>
      <c r="N262" s="19">
        <f>IF(M262=0,0,L262/M262)</f>
        <v>0</v>
      </c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" customHeight="1">
      <c r="A263" s="50">
        <v>251</v>
      </c>
      <c r="C263" s="22" t="s">
        <v>7</v>
      </c>
      <c r="E263" s="1" t="s">
        <v>1040</v>
      </c>
      <c r="F263" s="1" t="s">
        <v>7</v>
      </c>
      <c r="G263" s="50">
        <v>0</v>
      </c>
      <c r="H263" s="50">
        <v>0</v>
      </c>
      <c r="I263" s="50">
        <v>0</v>
      </c>
      <c r="J263" s="50">
        <v>0</v>
      </c>
      <c r="K263" s="50">
        <v>0</v>
      </c>
      <c r="L263" s="30">
        <f>SUM(G263:K263)</f>
        <v>0</v>
      </c>
      <c r="M263" s="30">
        <f>COUNTIF(G263:K263, "&gt;0" )</f>
        <v>0</v>
      </c>
      <c r="N263" s="30">
        <f>IF(M263=0,0,L263/M263)</f>
        <v>0</v>
      </c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" customHeight="1">
      <c r="A264" s="50">
        <v>252</v>
      </c>
      <c r="C264" s="22" t="s">
        <v>7</v>
      </c>
      <c r="E264" s="57" t="s">
        <v>747</v>
      </c>
      <c r="F264" s="57" t="s">
        <v>7</v>
      </c>
      <c r="G264" s="24"/>
      <c r="H264" s="24"/>
      <c r="I264" s="24"/>
      <c r="J264" s="24"/>
      <c r="K264" s="24"/>
      <c r="L264" s="19">
        <f>SUM(G264:K264)</f>
        <v>0</v>
      </c>
      <c r="M264" s="19">
        <f>COUNTIF(G264:K264, "&gt;0" )</f>
        <v>0</v>
      </c>
      <c r="N264" s="19">
        <f>IF(M264=0,0,L264/M264)</f>
        <v>0</v>
      </c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" customHeight="1">
      <c r="A265" s="50">
        <v>253</v>
      </c>
      <c r="C265" s="22" t="s">
        <v>7</v>
      </c>
      <c r="E265" s="1" t="s">
        <v>747</v>
      </c>
      <c r="F265" s="1" t="s">
        <v>7</v>
      </c>
      <c r="G265" s="50"/>
      <c r="H265" s="50"/>
      <c r="I265" s="50"/>
      <c r="J265" s="50"/>
      <c r="K265" s="50"/>
      <c r="L265" s="30">
        <f>SUM(G265:K265)</f>
        <v>0</v>
      </c>
      <c r="M265" s="30">
        <f>COUNTIF(G265:K265, "&gt;0" )</f>
        <v>0</v>
      </c>
      <c r="N265" s="30">
        <f>IF(M265=0,0,L265/M265)</f>
        <v>0</v>
      </c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" customHeight="1">
      <c r="A266" s="50">
        <v>254</v>
      </c>
      <c r="C266" s="22" t="s">
        <v>7</v>
      </c>
      <c r="E266" s="1" t="s">
        <v>747</v>
      </c>
      <c r="F266" s="1" t="s">
        <v>7</v>
      </c>
      <c r="G266" s="50"/>
      <c r="H266" s="50"/>
      <c r="I266" s="50"/>
      <c r="J266" s="50"/>
      <c r="K266" s="50"/>
      <c r="L266" s="30">
        <f>SUM(G266:K266)</f>
        <v>0</v>
      </c>
      <c r="M266" s="30">
        <f>COUNTIF(G266:K266, "&gt;0" )</f>
        <v>0</v>
      </c>
      <c r="N266" s="30">
        <f>IF(M266=0,0,L266/M266)</f>
        <v>0</v>
      </c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" customHeight="1">
      <c r="A267" s="50">
        <v>255</v>
      </c>
      <c r="C267" s="22" t="s">
        <v>7</v>
      </c>
      <c r="E267" s="1" t="s">
        <v>748</v>
      </c>
      <c r="F267" s="1" t="s">
        <v>7</v>
      </c>
      <c r="G267" s="50"/>
      <c r="H267" s="50"/>
      <c r="I267" s="50"/>
      <c r="J267" s="50"/>
      <c r="K267" s="50"/>
      <c r="L267" s="30">
        <f>SUM(G267:K267)</f>
        <v>0</v>
      </c>
      <c r="M267" s="30">
        <f>COUNTIF(G267:K267, "&gt;0" )</f>
        <v>0</v>
      </c>
      <c r="N267" s="30">
        <f>IF(M267=0,0,L267/M267)</f>
        <v>0</v>
      </c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" customHeight="1">
      <c r="A268" s="50">
        <v>256</v>
      </c>
      <c r="C268" s="22" t="s">
        <v>7</v>
      </c>
      <c r="E268" s="1" t="s">
        <v>748</v>
      </c>
      <c r="F268" s="1" t="s">
        <v>7</v>
      </c>
      <c r="G268" s="50"/>
      <c r="H268" s="50"/>
      <c r="I268" s="50"/>
      <c r="J268" s="50"/>
      <c r="K268" s="50"/>
      <c r="L268" s="30">
        <f>SUM(G268:K268)</f>
        <v>0</v>
      </c>
      <c r="M268" s="30">
        <f>COUNTIF(G268:K268, "&gt;0" )</f>
        <v>0</v>
      </c>
      <c r="N268" s="30">
        <f>IF(M268=0,0,L268/M268)</f>
        <v>0</v>
      </c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" customHeight="1">
      <c r="A269" s="50">
        <v>257</v>
      </c>
      <c r="C269" s="22" t="s">
        <v>7</v>
      </c>
      <c r="E269" s="1" t="s">
        <v>748</v>
      </c>
      <c r="F269" s="1" t="s">
        <v>7</v>
      </c>
      <c r="G269" s="50"/>
      <c r="H269" s="50"/>
      <c r="I269" s="50"/>
      <c r="J269" s="50"/>
      <c r="K269" s="50"/>
      <c r="L269" s="30">
        <f>SUM(G269:K269)</f>
        <v>0</v>
      </c>
      <c r="M269" s="30">
        <f>COUNTIF(G269:K269, "&gt;0" )</f>
        <v>0</v>
      </c>
      <c r="N269" s="30">
        <f>IF(M269=0,0,L269/M269)</f>
        <v>0</v>
      </c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" customHeight="1">
      <c r="A270" s="50">
        <v>258</v>
      </c>
      <c r="C270" s="22" t="s">
        <v>7</v>
      </c>
      <c r="E270" s="1" t="s">
        <v>749</v>
      </c>
      <c r="F270" s="1" t="s">
        <v>7</v>
      </c>
      <c r="G270" s="50"/>
      <c r="H270" s="50"/>
      <c r="I270" s="50"/>
      <c r="J270" s="50"/>
      <c r="K270" s="50"/>
      <c r="L270" s="30">
        <f>SUM(G270:K270)</f>
        <v>0</v>
      </c>
      <c r="M270" s="30">
        <f>COUNTIF(G270:K270, "&gt;0" )</f>
        <v>0</v>
      </c>
      <c r="N270" s="30">
        <f>IF(M270=0,0,L270/M270)</f>
        <v>0</v>
      </c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" customHeight="1">
      <c r="A271" s="50">
        <v>259</v>
      </c>
      <c r="C271" s="22" t="s">
        <v>7</v>
      </c>
      <c r="E271" s="1" t="s">
        <v>749</v>
      </c>
      <c r="F271" s="1" t="s">
        <v>7</v>
      </c>
      <c r="G271" s="50"/>
      <c r="H271" s="50"/>
      <c r="I271" s="50"/>
      <c r="J271" s="50"/>
      <c r="K271" s="50"/>
      <c r="L271" s="30">
        <f>SUM(G271:K271)</f>
        <v>0</v>
      </c>
      <c r="M271" s="30">
        <f>COUNTIF(G271:K271, "&gt;0" )</f>
        <v>0</v>
      </c>
      <c r="N271" s="30">
        <f>IF(M271=0,0,L271/M271)</f>
        <v>0</v>
      </c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" customHeight="1">
      <c r="A272" s="50">
        <v>260</v>
      </c>
      <c r="C272" s="22" t="s">
        <v>7</v>
      </c>
      <c r="E272" s="1" t="s">
        <v>749</v>
      </c>
      <c r="F272" s="1" t="s">
        <v>7</v>
      </c>
      <c r="G272" s="50"/>
      <c r="H272" s="50"/>
      <c r="I272" s="50"/>
      <c r="J272" s="50"/>
      <c r="K272" s="50"/>
      <c r="L272" s="30">
        <f>SUM(G272:K272)</f>
        <v>0</v>
      </c>
      <c r="M272" s="30">
        <f>COUNTIF(G272:K272, "&gt;0" )</f>
        <v>0</v>
      </c>
      <c r="N272" s="30">
        <f>IF(M272=0,0,L272/M272)</f>
        <v>0</v>
      </c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" customHeight="1">
      <c r="A273" s="50">
        <v>261</v>
      </c>
      <c r="C273" s="22" t="s">
        <v>7</v>
      </c>
      <c r="E273" s="1" t="s">
        <v>1040</v>
      </c>
      <c r="F273" s="1" t="s">
        <v>7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30">
        <f>SUM(G273:K273)</f>
        <v>0</v>
      </c>
      <c r="M273" s="30">
        <f>COUNTIF(G273:K273, "&gt;0" )</f>
        <v>0</v>
      </c>
      <c r="N273" s="30">
        <f>IF(M273=0,0,L273/M273)</f>
        <v>0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" customHeight="1">
      <c r="A274" s="50">
        <v>262</v>
      </c>
      <c r="C274" s="22" t="s">
        <v>7</v>
      </c>
      <c r="E274" s="1" t="s">
        <v>750</v>
      </c>
      <c r="F274" s="1" t="s">
        <v>7</v>
      </c>
      <c r="G274" s="50"/>
      <c r="H274" s="50"/>
      <c r="I274" s="50"/>
      <c r="J274" s="50"/>
      <c r="K274" s="50"/>
      <c r="L274" s="30">
        <f>SUM(G274:K274)</f>
        <v>0</v>
      </c>
      <c r="M274" s="30">
        <f>COUNTIF(G274:K274, "&gt;0" )</f>
        <v>0</v>
      </c>
      <c r="N274" s="30">
        <f>IF(M274=0,0,L274/M274)</f>
        <v>0</v>
      </c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" customHeight="1">
      <c r="A275" s="50">
        <v>263</v>
      </c>
      <c r="C275" s="22" t="s">
        <v>7</v>
      </c>
      <c r="E275" s="1" t="s">
        <v>750</v>
      </c>
      <c r="F275" s="1" t="s">
        <v>7</v>
      </c>
      <c r="G275" s="50"/>
      <c r="H275" s="50"/>
      <c r="I275" s="50"/>
      <c r="J275" s="50"/>
      <c r="K275" s="50"/>
      <c r="L275" s="30">
        <f>SUM(G275:K275)</f>
        <v>0</v>
      </c>
      <c r="M275" s="30">
        <f>COUNTIF(G275:K275, "&gt;0" )</f>
        <v>0</v>
      </c>
      <c r="N275" s="30">
        <f>IF(M275=0,0,L275/M275)</f>
        <v>0</v>
      </c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" customHeight="1">
      <c r="A276" s="50">
        <v>264</v>
      </c>
      <c r="C276" s="22" t="s">
        <v>7</v>
      </c>
      <c r="E276" s="1" t="s">
        <v>750</v>
      </c>
      <c r="F276" s="1" t="s">
        <v>7</v>
      </c>
      <c r="G276" s="50"/>
      <c r="H276" s="50"/>
      <c r="I276" s="50"/>
      <c r="J276" s="50"/>
      <c r="K276" s="50"/>
      <c r="L276" s="30">
        <f>SUM(G276:K276)</f>
        <v>0</v>
      </c>
      <c r="M276" s="30">
        <f>COUNTIF(G276:K276, "&gt;0" )</f>
        <v>0</v>
      </c>
      <c r="N276" s="30">
        <f>IF(M276=0,0,L276/M276)</f>
        <v>0</v>
      </c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" customHeight="1">
      <c r="A277" s="50">
        <v>265</v>
      </c>
      <c r="C277" s="22" t="s">
        <v>7</v>
      </c>
      <c r="E277" s="1" t="s">
        <v>751</v>
      </c>
      <c r="F277" s="1" t="s">
        <v>7</v>
      </c>
      <c r="G277" s="50"/>
      <c r="H277" s="50"/>
      <c r="I277" s="50"/>
      <c r="J277" s="50"/>
      <c r="K277" s="50"/>
      <c r="L277" s="30">
        <f>SUM(G277:K277)</f>
        <v>0</v>
      </c>
      <c r="M277" s="30">
        <f>COUNTIF(G277:K277, "&gt;0" )</f>
        <v>0</v>
      </c>
      <c r="N277" s="30">
        <f>IF(M277=0,0,L277/M277)</f>
        <v>0</v>
      </c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" customHeight="1">
      <c r="A278" s="50">
        <v>266</v>
      </c>
      <c r="C278" s="22" t="s">
        <v>7</v>
      </c>
      <c r="E278" s="1" t="s">
        <v>751</v>
      </c>
      <c r="F278" s="1" t="s">
        <v>7</v>
      </c>
      <c r="G278" s="50"/>
      <c r="H278" s="50"/>
      <c r="I278" s="50"/>
      <c r="J278" s="50"/>
      <c r="K278" s="50"/>
      <c r="L278" s="30">
        <f>SUM(G278:K278)</f>
        <v>0</v>
      </c>
      <c r="M278" s="30">
        <f>COUNTIF(G278:K278, "&gt;0" )</f>
        <v>0</v>
      </c>
      <c r="N278" s="30">
        <f>IF(M278=0,0,L278/M278)</f>
        <v>0</v>
      </c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" customHeight="1">
      <c r="A279" s="50">
        <v>267</v>
      </c>
      <c r="C279" s="22" t="s">
        <v>7</v>
      </c>
      <c r="E279" s="1" t="s">
        <v>751</v>
      </c>
      <c r="F279" s="1" t="s">
        <v>7</v>
      </c>
      <c r="G279" s="50"/>
      <c r="H279" s="50"/>
      <c r="I279" s="50"/>
      <c r="J279" s="50"/>
      <c r="K279" s="50"/>
      <c r="L279" s="30">
        <f>SUM(G279:K279)</f>
        <v>0</v>
      </c>
      <c r="M279" s="30">
        <f>COUNTIF(G279:K279, "&gt;0" )</f>
        <v>0</v>
      </c>
      <c r="N279" s="30">
        <f>IF(M279=0,0,L279/M279)</f>
        <v>0</v>
      </c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" customHeight="1">
      <c r="A280" s="50">
        <v>268</v>
      </c>
      <c r="C280" s="22" t="s">
        <v>7</v>
      </c>
      <c r="E280" s="1" t="s">
        <v>752</v>
      </c>
      <c r="F280" s="1" t="s">
        <v>7</v>
      </c>
      <c r="G280" s="50"/>
      <c r="H280" s="50"/>
      <c r="I280" s="50"/>
      <c r="J280" s="50"/>
      <c r="K280" s="50"/>
      <c r="L280" s="30">
        <f>SUM(G280:K280)</f>
        <v>0</v>
      </c>
      <c r="M280" s="30">
        <f>COUNTIF(G280:K280, "&gt;0" )</f>
        <v>0</v>
      </c>
      <c r="N280" s="30">
        <f>IF(M280=0,0,L280/M280)</f>
        <v>0</v>
      </c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" customHeight="1">
      <c r="A281" s="50">
        <v>269</v>
      </c>
      <c r="C281" s="22" t="s">
        <v>7</v>
      </c>
      <c r="E281" s="1" t="s">
        <v>752</v>
      </c>
      <c r="F281" s="1" t="s">
        <v>7</v>
      </c>
      <c r="G281" s="50"/>
      <c r="H281" s="50"/>
      <c r="I281" s="50"/>
      <c r="J281" s="50"/>
      <c r="K281" s="50"/>
      <c r="L281" s="30">
        <f>SUM(G281:K281)</f>
        <v>0</v>
      </c>
      <c r="M281" s="30">
        <f>COUNTIF(G281:K281, "&gt;0" )</f>
        <v>0</v>
      </c>
      <c r="N281" s="30">
        <f>IF(M281=0,0,L281/M281)</f>
        <v>0</v>
      </c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" customHeight="1">
      <c r="A282" s="50">
        <v>270</v>
      </c>
      <c r="C282" s="22" t="s">
        <v>7</v>
      </c>
      <c r="E282" s="1" t="s">
        <v>752</v>
      </c>
      <c r="F282" s="1" t="s">
        <v>7</v>
      </c>
      <c r="G282" s="50"/>
      <c r="H282" s="50"/>
      <c r="I282" s="50"/>
      <c r="J282" s="50"/>
      <c r="K282" s="50"/>
      <c r="L282" s="30">
        <f>SUM(G282:K282)</f>
        <v>0</v>
      </c>
      <c r="M282" s="30">
        <f>COUNTIF(G282:K282, "&gt;0" )</f>
        <v>0</v>
      </c>
      <c r="N282" s="30">
        <f>IF(M282=0,0,L282/M282)</f>
        <v>0</v>
      </c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" customHeight="1">
      <c r="A283" s="50">
        <v>271</v>
      </c>
      <c r="C283" s="22" t="s">
        <v>7</v>
      </c>
      <c r="E283" s="1" t="s">
        <v>753</v>
      </c>
      <c r="F283" s="1" t="s">
        <v>7</v>
      </c>
      <c r="G283" s="50"/>
      <c r="H283" s="50"/>
      <c r="I283" s="50"/>
      <c r="J283" s="50"/>
      <c r="K283" s="50"/>
      <c r="L283" s="30">
        <f>SUM(G283:K283)</f>
        <v>0</v>
      </c>
      <c r="M283" s="30">
        <f>COUNTIF(G283:K283, "&gt;0" )</f>
        <v>0</v>
      </c>
      <c r="N283" s="30">
        <f>IF(M283=0,0,L283/M283)</f>
        <v>0</v>
      </c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" customHeight="1">
      <c r="A284" s="50">
        <v>272</v>
      </c>
      <c r="C284" s="22" t="s">
        <v>7</v>
      </c>
      <c r="E284" s="57" t="s">
        <v>753</v>
      </c>
      <c r="F284" s="57" t="s">
        <v>7</v>
      </c>
      <c r="G284" s="24"/>
      <c r="H284" s="24"/>
      <c r="I284" s="24"/>
      <c r="J284" s="24"/>
      <c r="K284" s="24"/>
      <c r="L284" s="19">
        <f>SUM(G284:K284)</f>
        <v>0</v>
      </c>
      <c r="M284" s="19">
        <f>COUNTIF(G284:K284, "&gt;0" )</f>
        <v>0</v>
      </c>
      <c r="N284" s="19">
        <f>IF(M284=0,0,L284/M284)</f>
        <v>0</v>
      </c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" customHeight="1">
      <c r="A285" s="50">
        <v>273</v>
      </c>
      <c r="C285" s="22" t="s">
        <v>7</v>
      </c>
      <c r="E285" s="1" t="s">
        <v>753</v>
      </c>
      <c r="F285" s="1" t="s">
        <v>7</v>
      </c>
      <c r="G285" s="50"/>
      <c r="H285" s="50"/>
      <c r="I285" s="50"/>
      <c r="J285" s="50"/>
      <c r="K285" s="50"/>
      <c r="L285" s="30">
        <f>SUM(G285:K285)</f>
        <v>0</v>
      </c>
      <c r="M285" s="30">
        <f>COUNTIF(G285:K285, "&gt;0" )</f>
        <v>0</v>
      </c>
      <c r="N285" s="30">
        <f>IF(M285=0,0,L285/M285)</f>
        <v>0</v>
      </c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" customHeight="1">
      <c r="A286" s="50">
        <v>274</v>
      </c>
      <c r="C286" s="22" t="s">
        <v>7</v>
      </c>
      <c r="E286" s="1" t="s">
        <v>754</v>
      </c>
      <c r="F286" s="1" t="s">
        <v>7</v>
      </c>
      <c r="G286" s="50"/>
      <c r="H286" s="50"/>
      <c r="I286" s="50"/>
      <c r="J286" s="50"/>
      <c r="K286" s="50"/>
      <c r="L286" s="30">
        <f>SUM(G286:K286)</f>
        <v>0</v>
      </c>
      <c r="M286" s="30">
        <f>COUNTIF(G286:K286, "&gt;0" )</f>
        <v>0</v>
      </c>
      <c r="N286" s="30">
        <f>IF(M286=0,0,L286/M286)</f>
        <v>0</v>
      </c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" customHeight="1">
      <c r="A287" s="50">
        <v>275</v>
      </c>
      <c r="C287" s="22" t="s">
        <v>7</v>
      </c>
      <c r="E287" s="57" t="s">
        <v>754</v>
      </c>
      <c r="F287" s="57" t="s">
        <v>7</v>
      </c>
      <c r="G287" s="24"/>
      <c r="H287" s="24"/>
      <c r="I287" s="24"/>
      <c r="J287" s="24"/>
      <c r="K287" s="24"/>
      <c r="L287" s="19">
        <f>SUM(G287:K287)</f>
        <v>0</v>
      </c>
      <c r="M287" s="19">
        <f>COUNTIF(G287:K287, "&gt;0" )</f>
        <v>0</v>
      </c>
      <c r="N287" s="19">
        <f>IF(M287=0,0,L287/M287)</f>
        <v>0</v>
      </c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" customHeight="1">
      <c r="A288" s="50">
        <v>276</v>
      </c>
      <c r="C288" s="22" t="s">
        <v>7</v>
      </c>
      <c r="E288" s="1" t="s">
        <v>754</v>
      </c>
      <c r="F288" s="1" t="s">
        <v>7</v>
      </c>
      <c r="G288" s="50"/>
      <c r="H288" s="50"/>
      <c r="I288" s="50"/>
      <c r="J288" s="50"/>
      <c r="K288" s="50"/>
      <c r="L288" s="30">
        <f>SUM(G288:K288)</f>
        <v>0</v>
      </c>
      <c r="M288" s="30">
        <f>COUNTIF(G288:K288, "&gt;0" )</f>
        <v>0</v>
      </c>
      <c r="N288" s="30">
        <f>IF(M288=0,0,L288/M288)</f>
        <v>0</v>
      </c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" customHeight="1">
      <c r="A289" s="50">
        <v>277</v>
      </c>
      <c r="C289" s="22" t="s">
        <v>7</v>
      </c>
      <c r="E289" s="1" t="s">
        <v>1040</v>
      </c>
      <c r="F289" s="1" t="s">
        <v>7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30">
        <f>SUM(G289:K289)</f>
        <v>0</v>
      </c>
      <c r="M289" s="30">
        <f>COUNTIF(G289:K289, "&gt;0" )</f>
        <v>0</v>
      </c>
      <c r="N289" s="30">
        <f>IF(M289=0,0,L289/M289)</f>
        <v>0</v>
      </c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" customHeight="1">
      <c r="A290" s="50">
        <v>278</v>
      </c>
      <c r="C290" s="22" t="s">
        <v>7</v>
      </c>
      <c r="E290" s="1" t="s">
        <v>1040</v>
      </c>
      <c r="F290" s="1" t="s">
        <v>7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30">
        <f>SUM(G290:K290)</f>
        <v>0</v>
      </c>
      <c r="M290" s="30">
        <f>COUNTIF(G290:K290, "&gt;0" )</f>
        <v>0</v>
      </c>
      <c r="N290" s="30">
        <f>IF(M290=0,0,L290/M290)</f>
        <v>0</v>
      </c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" customHeight="1">
      <c r="A291" s="50">
        <v>279</v>
      </c>
      <c r="C291" s="22" t="s">
        <v>7</v>
      </c>
      <c r="E291" s="57" t="s">
        <v>755</v>
      </c>
      <c r="F291" s="57" t="s">
        <v>7</v>
      </c>
      <c r="G291" s="24"/>
      <c r="H291" s="24"/>
      <c r="I291" s="24"/>
      <c r="J291" s="24"/>
      <c r="K291" s="24"/>
      <c r="L291" s="19">
        <f>SUM(G291:K291)</f>
        <v>0</v>
      </c>
      <c r="M291" s="19">
        <f>COUNTIF(G291:K291, "&gt;0" )</f>
        <v>0</v>
      </c>
      <c r="N291" s="19">
        <f>IF(M291=0,0,L291/M291)</f>
        <v>0</v>
      </c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" customHeight="1">
      <c r="A292" s="50">
        <v>280</v>
      </c>
      <c r="C292" s="22" t="s">
        <v>7</v>
      </c>
      <c r="E292" s="1" t="s">
        <v>755</v>
      </c>
      <c r="F292" s="1" t="s">
        <v>7</v>
      </c>
      <c r="G292" s="50"/>
      <c r="H292" s="50"/>
      <c r="I292" s="50"/>
      <c r="J292" s="50"/>
      <c r="K292" s="50"/>
      <c r="L292" s="30">
        <f>SUM(G292:K292)</f>
        <v>0</v>
      </c>
      <c r="M292" s="30">
        <f>COUNTIF(G292:K292, "&gt;0" )</f>
        <v>0</v>
      </c>
      <c r="N292" s="30">
        <f>IF(M292=0,0,L292/M292)</f>
        <v>0</v>
      </c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" customHeight="1">
      <c r="A293" s="50">
        <v>281</v>
      </c>
      <c r="C293" s="22" t="s">
        <v>7</v>
      </c>
      <c r="E293" s="1" t="s">
        <v>755</v>
      </c>
      <c r="F293" s="1" t="s">
        <v>7</v>
      </c>
      <c r="G293" s="50"/>
      <c r="H293" s="50"/>
      <c r="I293" s="50"/>
      <c r="J293" s="50"/>
      <c r="K293" s="50"/>
      <c r="L293" s="30">
        <f>SUM(G293:K293)</f>
        <v>0</v>
      </c>
      <c r="M293" s="30">
        <f>COUNTIF(G293:K293, "&gt;0" )</f>
        <v>0</v>
      </c>
      <c r="N293" s="30">
        <f>IF(M293=0,0,L293/M293)</f>
        <v>0</v>
      </c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" customHeight="1">
      <c r="A294" s="50">
        <v>282</v>
      </c>
      <c r="C294" s="22" t="s">
        <v>7</v>
      </c>
      <c r="E294" s="1" t="s">
        <v>756</v>
      </c>
      <c r="F294" s="1" t="s">
        <v>7</v>
      </c>
      <c r="G294" s="50"/>
      <c r="H294" s="50"/>
      <c r="I294" s="50"/>
      <c r="J294" s="50"/>
      <c r="K294" s="50"/>
      <c r="L294" s="30">
        <f>SUM(G294:K294)</f>
        <v>0</v>
      </c>
      <c r="M294" s="30">
        <f>COUNTIF(G294:K294, "&gt;0" )</f>
        <v>0</v>
      </c>
      <c r="N294" s="30">
        <f>IF(M294=0,0,L294/M294)</f>
        <v>0</v>
      </c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" customHeight="1">
      <c r="A295" s="50">
        <v>283</v>
      </c>
      <c r="C295" s="22" t="s">
        <v>7</v>
      </c>
      <c r="E295" s="1" t="s">
        <v>756</v>
      </c>
      <c r="F295" s="1" t="s">
        <v>7</v>
      </c>
      <c r="G295" s="50"/>
      <c r="H295" s="50"/>
      <c r="I295" s="50"/>
      <c r="J295" s="50"/>
      <c r="K295" s="50"/>
      <c r="L295" s="30">
        <f>SUM(G295:K295)</f>
        <v>0</v>
      </c>
      <c r="M295" s="30">
        <f>COUNTIF(G295:K295, "&gt;0" )</f>
        <v>0</v>
      </c>
      <c r="N295" s="30">
        <f>IF(M295=0,0,L295/M295)</f>
        <v>0</v>
      </c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" customHeight="1">
      <c r="A296" s="50">
        <v>284</v>
      </c>
      <c r="C296" s="22" t="s">
        <v>7</v>
      </c>
      <c r="E296" s="57" t="s">
        <v>756</v>
      </c>
      <c r="F296" s="57" t="s">
        <v>7</v>
      </c>
      <c r="G296" s="24"/>
      <c r="H296" s="24"/>
      <c r="I296" s="24"/>
      <c r="J296" s="24"/>
      <c r="K296" s="24"/>
      <c r="L296" s="19">
        <f>SUM(G296:K296)</f>
        <v>0</v>
      </c>
      <c r="M296" s="19">
        <f>COUNTIF(G296:K296, "&gt;0" )</f>
        <v>0</v>
      </c>
      <c r="N296" s="19">
        <f>IF(M296=0,0,L296/M296)</f>
        <v>0</v>
      </c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" customHeight="1">
      <c r="A297" s="50">
        <v>285</v>
      </c>
      <c r="C297" s="22" t="s">
        <v>7</v>
      </c>
      <c r="E297" s="1" t="s">
        <v>1040</v>
      </c>
      <c r="F297" s="1" t="s">
        <v>7</v>
      </c>
      <c r="G297" s="50">
        <v>0</v>
      </c>
      <c r="H297" s="50">
        <v>0</v>
      </c>
      <c r="I297" s="50">
        <v>0</v>
      </c>
      <c r="J297" s="50">
        <v>0</v>
      </c>
      <c r="K297" s="50">
        <v>0</v>
      </c>
      <c r="L297" s="30">
        <f>SUM(G297:K297)</f>
        <v>0</v>
      </c>
      <c r="M297" s="30">
        <f>COUNTIF(G297:K297, "&gt;0" )</f>
        <v>0</v>
      </c>
      <c r="N297" s="30">
        <f>IF(M297=0,0,L297/M297)</f>
        <v>0</v>
      </c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" customHeight="1">
      <c r="A298" s="50">
        <v>286</v>
      </c>
      <c r="C298" s="22" t="s">
        <v>7</v>
      </c>
      <c r="E298" s="1" t="s">
        <v>1040</v>
      </c>
      <c r="F298" s="1" t="s">
        <v>7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30">
        <f>SUM(G298:K298)</f>
        <v>0</v>
      </c>
      <c r="M298" s="30">
        <f>COUNTIF(G298:K298, "&gt;0" )</f>
        <v>0</v>
      </c>
      <c r="N298" s="30">
        <f>IF(M298=0,0,L298/M298)</f>
        <v>0</v>
      </c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" customHeight="1">
      <c r="A299" s="50">
        <v>287</v>
      </c>
      <c r="C299" s="22" t="s">
        <v>7</v>
      </c>
      <c r="E299" s="57" t="s">
        <v>1040</v>
      </c>
      <c r="F299" s="57" t="s">
        <v>7</v>
      </c>
      <c r="G299" s="24">
        <v>0</v>
      </c>
      <c r="H299" s="24">
        <v>0</v>
      </c>
      <c r="I299" s="24">
        <v>0</v>
      </c>
      <c r="J299" s="24">
        <v>0</v>
      </c>
      <c r="K299" s="24">
        <v>0</v>
      </c>
      <c r="L299" s="19">
        <f>SUM(G299:K299)</f>
        <v>0</v>
      </c>
      <c r="M299" s="19">
        <f>COUNTIF(G299:K299, "&gt;0" )</f>
        <v>0</v>
      </c>
      <c r="N299" s="19">
        <f>IF(M299=0,0,L299/M299)</f>
        <v>0</v>
      </c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" customHeight="1">
      <c r="A300" s="50">
        <v>288</v>
      </c>
      <c r="C300" s="22" t="s">
        <v>7</v>
      </c>
      <c r="E300" s="1" t="s">
        <v>757</v>
      </c>
      <c r="F300" s="1" t="s">
        <v>7</v>
      </c>
      <c r="G300" s="50"/>
      <c r="H300" s="50"/>
      <c r="I300" s="50"/>
      <c r="J300" s="50"/>
      <c r="K300" s="50"/>
      <c r="L300" s="30">
        <f>SUM(G300:K300)</f>
        <v>0</v>
      </c>
      <c r="M300" s="30">
        <f>COUNTIF(G300:K300, "&gt;0" )</f>
        <v>0</v>
      </c>
      <c r="N300" s="30">
        <f>IF(M300=0,0,L300/M300)</f>
        <v>0</v>
      </c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" customHeight="1">
      <c r="A301" s="50">
        <v>289</v>
      </c>
      <c r="C301" s="22" t="s">
        <v>7</v>
      </c>
      <c r="E301" s="1" t="s">
        <v>757</v>
      </c>
      <c r="F301" s="1" t="s">
        <v>7</v>
      </c>
      <c r="G301" s="50"/>
      <c r="H301" s="50"/>
      <c r="I301" s="50"/>
      <c r="J301" s="50"/>
      <c r="K301" s="50"/>
      <c r="L301" s="30">
        <f>SUM(G301:K301)</f>
        <v>0</v>
      </c>
      <c r="M301" s="30">
        <f>COUNTIF(G301:K301, "&gt;0" )</f>
        <v>0</v>
      </c>
      <c r="N301" s="30">
        <f>IF(M301=0,0,L301/M301)</f>
        <v>0</v>
      </c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" customHeight="1">
      <c r="A302" s="50">
        <v>290</v>
      </c>
      <c r="C302" s="22" t="s">
        <v>7</v>
      </c>
      <c r="E302" s="1" t="s">
        <v>757</v>
      </c>
      <c r="F302" s="1" t="s">
        <v>7</v>
      </c>
      <c r="G302" s="50"/>
      <c r="H302" s="50"/>
      <c r="I302" s="50"/>
      <c r="J302" s="50"/>
      <c r="K302" s="50"/>
      <c r="L302" s="30">
        <f>SUM(G302:K302)</f>
        <v>0</v>
      </c>
      <c r="M302" s="30">
        <f>COUNTIF(G302:K302, "&gt;0" )</f>
        <v>0</v>
      </c>
      <c r="N302" s="30">
        <f>IF(M302=0,0,L302/M302)</f>
        <v>0</v>
      </c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" customHeight="1">
      <c r="A303" s="50">
        <v>291</v>
      </c>
      <c r="C303" s="22" t="s">
        <v>7</v>
      </c>
      <c r="E303" s="57" t="s">
        <v>758</v>
      </c>
      <c r="F303" s="57" t="s">
        <v>7</v>
      </c>
      <c r="G303" s="24"/>
      <c r="H303" s="24"/>
      <c r="I303" s="24"/>
      <c r="J303" s="24"/>
      <c r="K303" s="24"/>
      <c r="L303" s="19">
        <f>SUM(G303:K303)</f>
        <v>0</v>
      </c>
      <c r="M303" s="19">
        <f>COUNTIF(G303:K303, "&gt;0" )</f>
        <v>0</v>
      </c>
      <c r="N303" s="19">
        <f>IF(M303=0,0,L303/M303)</f>
        <v>0</v>
      </c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" customHeight="1">
      <c r="A304" s="50">
        <v>292</v>
      </c>
      <c r="C304" s="22" t="s">
        <v>7</v>
      </c>
      <c r="E304" s="1" t="s">
        <v>758</v>
      </c>
      <c r="F304" s="1" t="s">
        <v>7</v>
      </c>
      <c r="G304" s="50"/>
      <c r="H304" s="50"/>
      <c r="I304" s="50"/>
      <c r="J304" s="50"/>
      <c r="K304" s="50"/>
      <c r="L304" s="30">
        <f>SUM(G304:K304)</f>
        <v>0</v>
      </c>
      <c r="M304" s="30">
        <f>COUNTIF(G304:K304, "&gt;0" )</f>
        <v>0</v>
      </c>
      <c r="N304" s="30">
        <f>IF(M304=0,0,L304/M304)</f>
        <v>0</v>
      </c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" customHeight="1">
      <c r="A305" s="50">
        <v>293</v>
      </c>
      <c r="C305" s="22" t="s">
        <v>7</v>
      </c>
      <c r="E305" s="1" t="s">
        <v>758</v>
      </c>
      <c r="F305" s="1" t="s">
        <v>7</v>
      </c>
      <c r="G305" s="50"/>
      <c r="H305" s="50"/>
      <c r="I305" s="50"/>
      <c r="J305" s="50"/>
      <c r="K305" s="50"/>
      <c r="L305" s="30">
        <f>SUM(G305:K305)</f>
        <v>0</v>
      </c>
      <c r="M305" s="30">
        <f>COUNTIF(G305:K305, "&gt;0" )</f>
        <v>0</v>
      </c>
      <c r="N305" s="30">
        <f>IF(M305=0,0,L305/M305)</f>
        <v>0</v>
      </c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" customHeight="1">
      <c r="A306" s="50">
        <v>294</v>
      </c>
      <c r="C306" s="22" t="s">
        <v>7</v>
      </c>
      <c r="E306" s="1" t="s">
        <v>1040</v>
      </c>
      <c r="F306" s="1" t="s">
        <v>7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30">
        <f>SUM(G306:K306)</f>
        <v>0</v>
      </c>
      <c r="M306" s="30">
        <f>COUNTIF(G306:K306, "&gt;0" )</f>
        <v>0</v>
      </c>
      <c r="N306" s="30">
        <f>IF(M306=0,0,L306/M306)</f>
        <v>0</v>
      </c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" customHeight="1">
      <c r="A307" s="50">
        <v>295</v>
      </c>
      <c r="C307" s="22" t="s">
        <v>7</v>
      </c>
      <c r="E307" s="1" t="s">
        <v>1040</v>
      </c>
      <c r="F307" s="1" t="s">
        <v>7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30">
        <f>SUM(G307:K307)</f>
        <v>0</v>
      </c>
      <c r="M307" s="30">
        <f>COUNTIF(G307:K307, "&gt;0" )</f>
        <v>0</v>
      </c>
      <c r="N307" s="30">
        <f>IF(M307=0,0,L307/M307)</f>
        <v>0</v>
      </c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" customHeight="1">
      <c r="A308" s="50">
        <v>296</v>
      </c>
      <c r="C308" s="22" t="s">
        <v>7</v>
      </c>
      <c r="E308" s="1" t="s">
        <v>1040</v>
      </c>
      <c r="F308" s="1" t="s">
        <v>7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30">
        <f>SUM(G308:K308)</f>
        <v>0</v>
      </c>
      <c r="M308" s="30">
        <f>COUNTIF(G308:K308, "&gt;0" )</f>
        <v>0</v>
      </c>
      <c r="N308" s="30">
        <f>IF(M308=0,0,L308/M308)</f>
        <v>0</v>
      </c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" customHeight="1">
      <c r="A309" s="50">
        <v>297</v>
      </c>
      <c r="C309" s="22" t="s">
        <v>7</v>
      </c>
      <c r="E309" s="1" t="s">
        <v>1040</v>
      </c>
      <c r="F309" s="1" t="s">
        <v>7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30">
        <f>SUM(G309:K309)</f>
        <v>0</v>
      </c>
      <c r="M309" s="30">
        <f>COUNTIF(G309:K309, "&gt;0" )</f>
        <v>0</v>
      </c>
      <c r="N309" s="30">
        <f>IF(M309=0,0,L309/M309)</f>
        <v>0</v>
      </c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" customHeight="1">
      <c r="A310" s="50">
        <v>298</v>
      </c>
      <c r="C310" s="22" t="s">
        <v>7</v>
      </c>
      <c r="E310" s="1" t="s">
        <v>1040</v>
      </c>
      <c r="F310" s="1" t="s">
        <v>7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30">
        <f>SUM(G310:K310)</f>
        <v>0</v>
      </c>
      <c r="M310" s="30">
        <f>COUNTIF(G310:K310, "&gt;0" )</f>
        <v>0</v>
      </c>
      <c r="N310" s="30">
        <f>IF(M310=0,0,L310/M310)</f>
        <v>0</v>
      </c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" customHeight="1">
      <c r="A311" s="50">
        <v>299</v>
      </c>
      <c r="C311" s="22" t="s">
        <v>7</v>
      </c>
      <c r="E311" s="57" t="s">
        <v>1040</v>
      </c>
      <c r="F311" s="57" t="s">
        <v>7</v>
      </c>
      <c r="G311" s="24">
        <v>0</v>
      </c>
      <c r="H311" s="24">
        <v>0</v>
      </c>
      <c r="I311" s="24">
        <v>0</v>
      </c>
      <c r="J311" s="24">
        <v>0</v>
      </c>
      <c r="K311" s="24">
        <v>0</v>
      </c>
      <c r="L311" s="19">
        <f>SUM(G311:K311)</f>
        <v>0</v>
      </c>
      <c r="M311" s="19">
        <f>COUNTIF(G311:K311, "&gt;0" )</f>
        <v>0</v>
      </c>
      <c r="N311" s="19">
        <f>IF(M311=0,0,L311/M311)</f>
        <v>0</v>
      </c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" customHeight="1">
      <c r="A312" s="50">
        <v>300</v>
      </c>
      <c r="C312" s="22" t="s">
        <v>7</v>
      </c>
      <c r="E312" s="1" t="s">
        <v>1040</v>
      </c>
      <c r="F312" s="1" t="s">
        <v>7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30">
        <f>SUM(G312:K312)</f>
        <v>0</v>
      </c>
      <c r="M312" s="30">
        <f>COUNTIF(G312:K312, "&gt;0" )</f>
        <v>0</v>
      </c>
      <c r="N312" s="30">
        <f>IF(M312=0,0,L312/M312)</f>
        <v>0</v>
      </c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" customHeight="1">
      <c r="A313" s="50">
        <v>301</v>
      </c>
      <c r="C313" s="22" t="s">
        <v>7</v>
      </c>
      <c r="E313" s="1" t="s">
        <v>1040</v>
      </c>
      <c r="F313" s="1" t="s">
        <v>7</v>
      </c>
      <c r="G313" s="50">
        <v>0</v>
      </c>
      <c r="H313" s="50">
        <v>0</v>
      </c>
      <c r="I313" s="50">
        <v>0</v>
      </c>
      <c r="J313" s="50">
        <v>0</v>
      </c>
      <c r="K313" s="50">
        <v>0</v>
      </c>
      <c r="L313" s="30">
        <f>SUM(G313:K313)</f>
        <v>0</v>
      </c>
      <c r="M313" s="30">
        <f>COUNTIF(G313:K313, "&gt;0" )</f>
        <v>0</v>
      </c>
      <c r="N313" s="30">
        <f>IF(M313=0,0,L313/M313)</f>
        <v>0</v>
      </c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" customHeight="1">
      <c r="A314" s="50">
        <v>302</v>
      </c>
      <c r="C314" s="22" t="s">
        <v>7</v>
      </c>
      <c r="E314" s="1" t="s">
        <v>759</v>
      </c>
      <c r="F314" s="1" t="s">
        <v>7</v>
      </c>
      <c r="G314" s="50"/>
      <c r="H314" s="50"/>
      <c r="I314" s="50"/>
      <c r="J314" s="50"/>
      <c r="K314" s="50"/>
      <c r="L314" s="30">
        <f>SUM(G314:K314)</f>
        <v>0</v>
      </c>
      <c r="M314" s="30">
        <f>COUNTIF(G314:K314, "&gt;0" )</f>
        <v>0</v>
      </c>
      <c r="N314" s="30">
        <f>IF(M314=0,0,L314/M314)</f>
        <v>0</v>
      </c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" customHeight="1">
      <c r="A315" s="50">
        <v>303</v>
      </c>
      <c r="C315" s="22" t="s">
        <v>7</v>
      </c>
      <c r="E315" s="57" t="s">
        <v>759</v>
      </c>
      <c r="F315" s="57" t="s">
        <v>7</v>
      </c>
      <c r="G315" s="24"/>
      <c r="H315" s="24"/>
      <c r="I315" s="24"/>
      <c r="J315" s="24"/>
      <c r="K315" s="24"/>
      <c r="L315" s="19">
        <f>SUM(G315:K315)</f>
        <v>0</v>
      </c>
      <c r="M315" s="19">
        <f>COUNTIF(G315:K315, "&gt;0" )</f>
        <v>0</v>
      </c>
      <c r="N315" s="19">
        <f>IF(M315=0,0,L315/M315)</f>
        <v>0</v>
      </c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" customHeight="1">
      <c r="A316" s="50">
        <v>304</v>
      </c>
      <c r="C316" s="22" t="s">
        <v>7</v>
      </c>
      <c r="E316" s="1" t="s">
        <v>759</v>
      </c>
      <c r="F316" s="1" t="s">
        <v>7</v>
      </c>
      <c r="G316" s="50"/>
      <c r="H316" s="50"/>
      <c r="I316" s="50"/>
      <c r="J316" s="50"/>
      <c r="K316" s="50"/>
      <c r="L316" s="30">
        <f>SUM(G316:K316)</f>
        <v>0</v>
      </c>
      <c r="M316" s="30">
        <f>COUNTIF(G316:K316, "&gt;0" )</f>
        <v>0</v>
      </c>
      <c r="N316" s="30">
        <f>IF(M316=0,0,L316/M316)</f>
        <v>0</v>
      </c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" customHeight="1">
      <c r="A317" s="50">
        <v>305</v>
      </c>
      <c r="C317" s="22" t="s">
        <v>7</v>
      </c>
      <c r="E317" s="57" t="s">
        <v>1040</v>
      </c>
      <c r="F317" s="57" t="s">
        <v>7</v>
      </c>
      <c r="G317" s="24">
        <v>0</v>
      </c>
      <c r="H317" s="24">
        <v>0</v>
      </c>
      <c r="I317" s="24">
        <v>0</v>
      </c>
      <c r="J317" s="24">
        <v>0</v>
      </c>
      <c r="K317" s="24">
        <v>0</v>
      </c>
      <c r="L317" s="19">
        <f>SUM(G317:K317)</f>
        <v>0</v>
      </c>
      <c r="M317" s="19">
        <f>COUNTIF(G317:K317, "&gt;0" )</f>
        <v>0</v>
      </c>
      <c r="N317" s="19">
        <f>IF(M317=0,0,L317/M317)</f>
        <v>0</v>
      </c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" customHeight="1">
      <c r="A318" s="50">
        <v>306</v>
      </c>
      <c r="C318" s="22" t="s">
        <v>7</v>
      </c>
      <c r="E318" s="1" t="s">
        <v>760</v>
      </c>
      <c r="F318" s="1" t="s">
        <v>7</v>
      </c>
      <c r="G318" s="50"/>
      <c r="H318" s="50"/>
      <c r="I318" s="50"/>
      <c r="J318" s="50"/>
      <c r="K318" s="50"/>
      <c r="L318" s="30">
        <f>SUM(G318:K318)</f>
        <v>0</v>
      </c>
      <c r="M318" s="30">
        <f>COUNTIF(G318:K318, "&gt;0" )</f>
        <v>0</v>
      </c>
      <c r="N318" s="30">
        <f>IF(M318=0,0,L318/M318)</f>
        <v>0</v>
      </c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" customHeight="1">
      <c r="A319" s="50">
        <v>307</v>
      </c>
      <c r="C319" s="22" t="s">
        <v>7</v>
      </c>
      <c r="E319" s="1" t="s">
        <v>760</v>
      </c>
      <c r="F319" s="1" t="s">
        <v>7</v>
      </c>
      <c r="G319" s="50"/>
      <c r="H319" s="50"/>
      <c r="I319" s="50"/>
      <c r="J319" s="50"/>
      <c r="K319" s="50"/>
      <c r="L319" s="30">
        <f>SUM(G319:K319)</f>
        <v>0</v>
      </c>
      <c r="M319" s="30">
        <f>COUNTIF(G319:K319, "&gt;0" )</f>
        <v>0</v>
      </c>
      <c r="N319" s="30">
        <f>IF(M319=0,0,L319/M319)</f>
        <v>0</v>
      </c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" customHeight="1">
      <c r="A320" s="50">
        <v>308</v>
      </c>
      <c r="C320" s="22" t="s">
        <v>7</v>
      </c>
      <c r="E320" s="1" t="s">
        <v>760</v>
      </c>
      <c r="F320" s="1" t="s">
        <v>7</v>
      </c>
      <c r="G320" s="50"/>
      <c r="H320" s="50"/>
      <c r="I320" s="50"/>
      <c r="J320" s="50"/>
      <c r="K320" s="50"/>
      <c r="L320" s="30">
        <f>SUM(G320:K320)</f>
        <v>0</v>
      </c>
      <c r="M320" s="30">
        <f>COUNTIF(G320:K320, "&gt;0" )</f>
        <v>0</v>
      </c>
      <c r="N320" s="30">
        <f>IF(M320=0,0,L320/M320)</f>
        <v>0</v>
      </c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1:37" s="1" customFormat="1" ht="13.9" customHeight="1">
      <c r="A321" s="50">
        <v>309</v>
      </c>
      <c r="C321" s="22" t="s">
        <v>7</v>
      </c>
      <c r="E321" s="1" t="s">
        <v>761</v>
      </c>
      <c r="F321" s="1" t="s">
        <v>7</v>
      </c>
      <c r="G321" s="50"/>
      <c r="H321" s="50"/>
      <c r="I321" s="50"/>
      <c r="J321" s="50"/>
      <c r="K321" s="50"/>
      <c r="L321" s="30">
        <f>SUM(G321:K321)</f>
        <v>0</v>
      </c>
      <c r="M321" s="30">
        <f>COUNTIF(G321:K321, "&gt;0" )</f>
        <v>0</v>
      </c>
      <c r="N321" s="30">
        <f>IF(M321=0,0,L321/M321)</f>
        <v>0</v>
      </c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1:37" s="1" customFormat="1" ht="13.9" customHeight="1">
      <c r="A322" s="50">
        <v>310</v>
      </c>
      <c r="C322" s="22" t="s">
        <v>7</v>
      </c>
      <c r="E322" s="1" t="s">
        <v>761</v>
      </c>
      <c r="F322" s="1" t="s">
        <v>7</v>
      </c>
      <c r="G322" s="50"/>
      <c r="H322" s="50"/>
      <c r="I322" s="50"/>
      <c r="J322" s="50"/>
      <c r="K322" s="50"/>
      <c r="L322" s="30">
        <f>SUM(G322:K322)</f>
        <v>0</v>
      </c>
      <c r="M322" s="30">
        <f>COUNTIF(G322:K322, "&gt;0" )</f>
        <v>0</v>
      </c>
      <c r="N322" s="30">
        <f>IF(M322=0,0,L322/M322)</f>
        <v>0</v>
      </c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1:37" s="1" customFormat="1" ht="13.9" customHeight="1">
      <c r="A323" s="50">
        <v>311</v>
      </c>
      <c r="C323" s="22" t="s">
        <v>7</v>
      </c>
      <c r="E323" s="1" t="s">
        <v>761</v>
      </c>
      <c r="F323" s="1" t="s">
        <v>7</v>
      </c>
      <c r="G323" s="50"/>
      <c r="H323" s="50"/>
      <c r="I323" s="50"/>
      <c r="J323" s="50"/>
      <c r="K323" s="50"/>
      <c r="L323" s="30">
        <f>SUM(G323:K323)</f>
        <v>0</v>
      </c>
      <c r="M323" s="30">
        <f>COUNTIF(G323:K323, "&gt;0" )</f>
        <v>0</v>
      </c>
      <c r="N323" s="30">
        <f>IF(M323=0,0,L323/M323)</f>
        <v>0</v>
      </c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1:37" s="1" customFormat="1" ht="13.9" customHeight="1">
      <c r="A324" s="50">
        <v>312</v>
      </c>
      <c r="C324" s="22" t="s">
        <v>7</v>
      </c>
      <c r="E324" s="57" t="s">
        <v>1040</v>
      </c>
      <c r="F324" s="57" t="s">
        <v>7</v>
      </c>
      <c r="G324" s="24">
        <v>0</v>
      </c>
      <c r="H324" s="24">
        <v>0</v>
      </c>
      <c r="I324" s="24">
        <v>0</v>
      </c>
      <c r="J324" s="24">
        <v>0</v>
      </c>
      <c r="K324" s="24">
        <v>0</v>
      </c>
      <c r="L324" s="19">
        <f>SUM(G324:K324)</f>
        <v>0</v>
      </c>
      <c r="M324" s="19">
        <f>COUNTIF(G324:K324, "&gt;0" )</f>
        <v>0</v>
      </c>
      <c r="N324" s="19">
        <f>IF(M324=0,0,L324/M324)</f>
        <v>0</v>
      </c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1:37" s="1" customFormat="1" ht="13.9" customHeight="1">
      <c r="A325" s="50">
        <v>313</v>
      </c>
      <c r="C325" s="22" t="s">
        <v>7</v>
      </c>
      <c r="E325" s="1" t="s">
        <v>762</v>
      </c>
      <c r="F325" s="1" t="s">
        <v>7</v>
      </c>
      <c r="G325" s="50"/>
      <c r="H325" s="50"/>
      <c r="I325" s="50"/>
      <c r="J325" s="50"/>
      <c r="K325" s="50"/>
      <c r="L325" s="30">
        <f>SUM(G325:K325)</f>
        <v>0</v>
      </c>
      <c r="M325" s="30">
        <f>COUNTIF(G325:K325, "&gt;0" )</f>
        <v>0</v>
      </c>
      <c r="N325" s="30">
        <f>IF(M325=0,0,L325/M325)</f>
        <v>0</v>
      </c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37" s="1" customFormat="1" ht="13.9" customHeight="1">
      <c r="A326" s="50">
        <v>314</v>
      </c>
      <c r="C326" s="22" t="s">
        <v>7</v>
      </c>
      <c r="E326" s="1" t="s">
        <v>762</v>
      </c>
      <c r="F326" s="1" t="s">
        <v>7</v>
      </c>
      <c r="G326" s="50"/>
      <c r="H326" s="50"/>
      <c r="I326" s="50"/>
      <c r="J326" s="50"/>
      <c r="K326" s="50"/>
      <c r="L326" s="30">
        <f>SUM(G326:K326)</f>
        <v>0</v>
      </c>
      <c r="M326" s="30">
        <f>COUNTIF(G326:K326, "&gt;0" )</f>
        <v>0</v>
      </c>
      <c r="N326" s="30">
        <f>IF(M326=0,0,L326/M326)</f>
        <v>0</v>
      </c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1:37" s="1" customFormat="1" ht="13.9" customHeight="1">
      <c r="A327" s="50">
        <v>315</v>
      </c>
      <c r="C327" s="22" t="s">
        <v>7</v>
      </c>
      <c r="E327" s="1" t="s">
        <v>762</v>
      </c>
      <c r="F327" s="1" t="s">
        <v>7</v>
      </c>
      <c r="G327" s="50"/>
      <c r="H327" s="50"/>
      <c r="I327" s="50"/>
      <c r="J327" s="50"/>
      <c r="K327" s="50"/>
      <c r="L327" s="30">
        <f>SUM(G327:K327)</f>
        <v>0</v>
      </c>
      <c r="M327" s="30">
        <f>COUNTIF(G327:K327, "&gt;0" )</f>
        <v>0</v>
      </c>
      <c r="N327" s="30">
        <f>IF(M327=0,0,L327/M327)</f>
        <v>0</v>
      </c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1:37" s="1" customFormat="1" ht="13.9" customHeight="1">
      <c r="A328" s="50">
        <v>316</v>
      </c>
      <c r="C328" s="22" t="s">
        <v>7</v>
      </c>
      <c r="E328" s="1" t="s">
        <v>1040</v>
      </c>
      <c r="F328" s="1" t="s">
        <v>7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30">
        <f>SUM(G328:K328)</f>
        <v>0</v>
      </c>
      <c r="M328" s="30">
        <f>COUNTIF(G328:K328, "&gt;0" )</f>
        <v>0</v>
      </c>
      <c r="N328" s="30">
        <f>IF(M328=0,0,L328/M328)</f>
        <v>0</v>
      </c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1:37" s="1" customFormat="1" ht="13.9" customHeight="1">
      <c r="A329" s="50">
        <v>317</v>
      </c>
      <c r="C329" s="22" t="s">
        <v>7</v>
      </c>
      <c r="E329" s="57" t="s">
        <v>1040</v>
      </c>
      <c r="F329" s="57" t="s">
        <v>7</v>
      </c>
      <c r="G329" s="24">
        <v>0</v>
      </c>
      <c r="H329" s="24">
        <v>0</v>
      </c>
      <c r="I329" s="24">
        <v>0</v>
      </c>
      <c r="J329" s="24">
        <v>0</v>
      </c>
      <c r="K329" s="24">
        <v>0</v>
      </c>
      <c r="L329" s="19">
        <f>SUM(G329:K329)</f>
        <v>0</v>
      </c>
      <c r="M329" s="19">
        <f>COUNTIF(G329:K329, "&gt;0" )</f>
        <v>0</v>
      </c>
      <c r="N329" s="19">
        <f>IF(M329=0,0,L329/M329)</f>
        <v>0</v>
      </c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1:37" s="1" customFormat="1" ht="13.9" customHeight="1">
      <c r="A330" s="50">
        <v>318</v>
      </c>
      <c r="C330" s="22" t="s">
        <v>7</v>
      </c>
      <c r="E330" s="57" t="s">
        <v>763</v>
      </c>
      <c r="F330" s="57" t="s">
        <v>7</v>
      </c>
      <c r="G330" s="24"/>
      <c r="H330" s="24"/>
      <c r="I330" s="24"/>
      <c r="J330" s="24"/>
      <c r="K330" s="24"/>
      <c r="L330" s="19">
        <f>SUM(G330:K330)</f>
        <v>0</v>
      </c>
      <c r="M330" s="19">
        <f>COUNTIF(G330:K330, "&gt;0" )</f>
        <v>0</v>
      </c>
      <c r="N330" s="19">
        <f>IF(M330=0,0,L330/M330)</f>
        <v>0</v>
      </c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1:37" s="1" customFormat="1" ht="13.9" customHeight="1">
      <c r="A331" s="50">
        <v>319</v>
      </c>
      <c r="C331" s="22" t="s">
        <v>7</v>
      </c>
      <c r="E331" s="1" t="s">
        <v>763</v>
      </c>
      <c r="F331" s="1" t="s">
        <v>7</v>
      </c>
      <c r="G331" s="50"/>
      <c r="H331" s="50"/>
      <c r="I331" s="50"/>
      <c r="J331" s="50"/>
      <c r="K331" s="50"/>
      <c r="L331" s="30">
        <f>SUM(G331:K331)</f>
        <v>0</v>
      </c>
      <c r="M331" s="30">
        <f>COUNTIF(G331:K331, "&gt;0" )</f>
        <v>0</v>
      </c>
      <c r="N331" s="30">
        <f>IF(M331=0,0,L331/M331)</f>
        <v>0</v>
      </c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1:37" s="1" customFormat="1" ht="13.9" customHeight="1">
      <c r="A332" s="50">
        <v>320</v>
      </c>
      <c r="C332" s="22" t="s">
        <v>7</v>
      </c>
      <c r="E332" s="1" t="s">
        <v>763</v>
      </c>
      <c r="F332" s="1" t="s">
        <v>7</v>
      </c>
      <c r="G332" s="50"/>
      <c r="H332" s="50"/>
      <c r="I332" s="50"/>
      <c r="J332" s="50"/>
      <c r="K332" s="50"/>
      <c r="L332" s="30">
        <f>SUM(G332:K332)</f>
        <v>0</v>
      </c>
      <c r="M332" s="30">
        <f>COUNTIF(G332:K332, "&gt;0" )</f>
        <v>0</v>
      </c>
      <c r="N332" s="30">
        <f>IF(M332=0,0,L332/M332)</f>
        <v>0</v>
      </c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1:37" s="1" customFormat="1" ht="13.9" customHeight="1">
      <c r="A333" s="50">
        <v>321</v>
      </c>
      <c r="C333" s="22" t="s">
        <v>7</v>
      </c>
      <c r="E333" s="1" t="s">
        <v>764</v>
      </c>
      <c r="F333" s="1" t="s">
        <v>7</v>
      </c>
      <c r="G333" s="50"/>
      <c r="H333" s="50"/>
      <c r="I333" s="50"/>
      <c r="J333" s="50"/>
      <c r="K333" s="50"/>
      <c r="L333" s="30">
        <f>SUM(G333:K333)</f>
        <v>0</v>
      </c>
      <c r="M333" s="30">
        <f>COUNTIF(G333:K333, "&gt;0" )</f>
        <v>0</v>
      </c>
      <c r="N333" s="30">
        <f>IF(M333=0,0,L333/M333)</f>
        <v>0</v>
      </c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1:37" s="1" customFormat="1" ht="13.9" customHeight="1">
      <c r="A334" s="50">
        <v>322</v>
      </c>
      <c r="C334" s="22" t="s">
        <v>7</v>
      </c>
      <c r="E334" s="1" t="s">
        <v>764</v>
      </c>
      <c r="F334" s="1" t="s">
        <v>7</v>
      </c>
      <c r="G334" s="50"/>
      <c r="H334" s="50"/>
      <c r="I334" s="50"/>
      <c r="J334" s="50"/>
      <c r="K334" s="50"/>
      <c r="L334" s="30">
        <f>SUM(G334:K334)</f>
        <v>0</v>
      </c>
      <c r="M334" s="30">
        <f>COUNTIF(G334:K334, "&gt;0" )</f>
        <v>0</v>
      </c>
      <c r="N334" s="30">
        <f>IF(M334=0,0,L334/M334)</f>
        <v>0</v>
      </c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1:37" s="1" customFormat="1" ht="13.9" customHeight="1">
      <c r="A335" s="50">
        <v>323</v>
      </c>
      <c r="C335" s="22" t="s">
        <v>7</v>
      </c>
      <c r="E335" s="1" t="s">
        <v>764</v>
      </c>
      <c r="F335" s="1" t="s">
        <v>7</v>
      </c>
      <c r="G335" s="50"/>
      <c r="H335" s="50"/>
      <c r="I335" s="50"/>
      <c r="J335" s="50"/>
      <c r="K335" s="50"/>
      <c r="L335" s="30">
        <f>SUM(G335:K335)</f>
        <v>0</v>
      </c>
      <c r="M335" s="30">
        <f>COUNTIF(G335:K335, "&gt;0" )</f>
        <v>0</v>
      </c>
      <c r="N335" s="30">
        <f>IF(M335=0,0,L335/M335)</f>
        <v>0</v>
      </c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1:37" s="1" customFormat="1" ht="13.9" customHeight="1">
      <c r="A336" s="50">
        <v>324</v>
      </c>
      <c r="C336" s="22" t="s">
        <v>7</v>
      </c>
      <c r="E336" s="1" t="s">
        <v>765</v>
      </c>
      <c r="F336" s="1" t="s">
        <v>7</v>
      </c>
      <c r="G336" s="50"/>
      <c r="H336" s="50"/>
      <c r="I336" s="50"/>
      <c r="J336" s="50"/>
      <c r="K336" s="50"/>
      <c r="L336" s="30">
        <f>SUM(G336:K336)</f>
        <v>0</v>
      </c>
      <c r="M336" s="30">
        <f>COUNTIF(G336:K336, "&gt;0" )</f>
        <v>0</v>
      </c>
      <c r="N336" s="30">
        <f>IF(M336=0,0,L336/M336)</f>
        <v>0</v>
      </c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1:37" s="1" customFormat="1" ht="13.9" customHeight="1">
      <c r="A337" s="50">
        <v>325</v>
      </c>
      <c r="C337" s="22" t="s">
        <v>7</v>
      </c>
      <c r="E337" s="1" t="s">
        <v>765</v>
      </c>
      <c r="F337" s="1" t="s">
        <v>7</v>
      </c>
      <c r="G337" s="50"/>
      <c r="H337" s="50"/>
      <c r="I337" s="50"/>
      <c r="J337" s="50"/>
      <c r="K337" s="50"/>
      <c r="L337" s="30">
        <f>SUM(G337:K337)</f>
        <v>0</v>
      </c>
      <c r="M337" s="30">
        <f>COUNTIF(G337:K337, "&gt;0" )</f>
        <v>0</v>
      </c>
      <c r="N337" s="30">
        <f>IF(M337=0,0,L337/M337)</f>
        <v>0</v>
      </c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1:37" s="1" customFormat="1" ht="13.9" customHeight="1">
      <c r="A338" s="50">
        <v>326</v>
      </c>
      <c r="C338" s="22" t="s">
        <v>7</v>
      </c>
      <c r="E338" s="1" t="s">
        <v>765</v>
      </c>
      <c r="F338" s="1" t="s">
        <v>7</v>
      </c>
      <c r="G338" s="50"/>
      <c r="H338" s="50"/>
      <c r="I338" s="50"/>
      <c r="J338" s="50"/>
      <c r="K338" s="50"/>
      <c r="L338" s="30">
        <f>SUM(G338:K338)</f>
        <v>0</v>
      </c>
      <c r="M338" s="30">
        <f>COUNTIF(G338:K338, "&gt;0" )</f>
        <v>0</v>
      </c>
      <c r="N338" s="30">
        <f>IF(M338=0,0,L338/M338)</f>
        <v>0</v>
      </c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1:37" s="1" customFormat="1" ht="13.9" customHeight="1">
      <c r="A339" s="50">
        <v>327</v>
      </c>
      <c r="C339" s="22" t="s">
        <v>7</v>
      </c>
      <c r="E339" s="1" t="s">
        <v>1059</v>
      </c>
      <c r="F339" s="1" t="s">
        <v>7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30">
        <f>SUM(G339:K339)</f>
        <v>0</v>
      </c>
      <c r="M339" s="30">
        <f>COUNTIF(G339:K339, "&gt;0" )</f>
        <v>0</v>
      </c>
      <c r="N339" s="30">
        <f>IF(M339=0,0,L339/M339)</f>
        <v>0</v>
      </c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1:37" s="1" customFormat="1" ht="13.9" customHeight="1">
      <c r="A340" s="50">
        <v>328</v>
      </c>
      <c r="C340" s="22" t="s">
        <v>7</v>
      </c>
      <c r="E340" s="57" t="s">
        <v>769</v>
      </c>
      <c r="F340" s="57" t="s">
        <v>7</v>
      </c>
      <c r="G340" s="24"/>
      <c r="H340" s="24"/>
      <c r="I340" s="24"/>
      <c r="J340" s="24"/>
      <c r="K340" s="24"/>
      <c r="L340" s="19">
        <f>SUM(G340:K340)</f>
        <v>0</v>
      </c>
      <c r="M340" s="19">
        <f>COUNTIF(G340:K340, "&gt;0" )</f>
        <v>0</v>
      </c>
      <c r="N340" s="19">
        <f>IF(M340=0,0,L340/M340)</f>
        <v>0</v>
      </c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1:37" s="1" customFormat="1" ht="13.9" customHeight="1">
      <c r="A341" s="50">
        <v>329</v>
      </c>
      <c r="C341" s="22" t="s">
        <v>7</v>
      </c>
      <c r="E341" s="1" t="s">
        <v>769</v>
      </c>
      <c r="F341" s="1" t="s">
        <v>7</v>
      </c>
      <c r="G341" s="50"/>
      <c r="H341" s="50"/>
      <c r="I341" s="50"/>
      <c r="J341" s="50"/>
      <c r="K341" s="50"/>
      <c r="L341" s="30">
        <f>SUM(G341:K341)</f>
        <v>0</v>
      </c>
      <c r="M341" s="30">
        <f>COUNTIF(G341:K341, "&gt;0" )</f>
        <v>0</v>
      </c>
      <c r="N341" s="30">
        <f>IF(M341=0,0,L341/M341)</f>
        <v>0</v>
      </c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1:37" s="1" customFormat="1" ht="13.9" customHeight="1">
      <c r="A342" s="50">
        <v>330</v>
      </c>
      <c r="C342" s="22" t="s">
        <v>7</v>
      </c>
      <c r="E342" s="1" t="s">
        <v>769</v>
      </c>
      <c r="F342" s="1" t="s">
        <v>7</v>
      </c>
      <c r="G342" s="50"/>
      <c r="H342" s="50"/>
      <c r="I342" s="50"/>
      <c r="J342" s="50"/>
      <c r="K342" s="50"/>
      <c r="L342" s="30">
        <f>SUM(G342:K342)</f>
        <v>0</v>
      </c>
      <c r="M342" s="30">
        <f>COUNTIF(G342:K342, "&gt;0" )</f>
        <v>0</v>
      </c>
      <c r="N342" s="30">
        <f>IF(M342=0,0,L342/M342)</f>
        <v>0</v>
      </c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1:37" s="1" customFormat="1" ht="13.9" customHeight="1">
      <c r="A343" s="50">
        <v>331</v>
      </c>
      <c r="C343" s="22" t="s">
        <v>7</v>
      </c>
      <c r="E343" s="1" t="s">
        <v>1061</v>
      </c>
      <c r="F343" s="1" t="s">
        <v>7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30">
        <f>SUM(G343:K343)</f>
        <v>0</v>
      </c>
      <c r="M343" s="30">
        <f>COUNTIF(G343:K343, "&gt;0" )</f>
        <v>0</v>
      </c>
      <c r="N343" s="30">
        <f>IF(M343=0,0,L343/M343)</f>
        <v>0</v>
      </c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1:37" s="1" customFormat="1" ht="13.9" customHeight="1">
      <c r="A344" s="50">
        <v>332</v>
      </c>
      <c r="C344" s="22" t="s">
        <v>7</v>
      </c>
      <c r="E344" s="1" t="s">
        <v>770</v>
      </c>
      <c r="F344" s="1" t="s">
        <v>7</v>
      </c>
      <c r="G344" s="50"/>
      <c r="H344" s="50"/>
      <c r="I344" s="50"/>
      <c r="J344" s="50"/>
      <c r="K344" s="50"/>
      <c r="L344" s="30">
        <f>SUM(G344:K344)</f>
        <v>0</v>
      </c>
      <c r="M344" s="30">
        <f>COUNTIF(G344:K344, "&gt;0" )</f>
        <v>0</v>
      </c>
      <c r="N344" s="30">
        <f>IF(M344=0,0,L344/M344)</f>
        <v>0</v>
      </c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1:37" s="1" customFormat="1" ht="13.9" customHeight="1">
      <c r="A345" s="50">
        <v>333</v>
      </c>
      <c r="C345" s="22" t="s">
        <v>7</v>
      </c>
      <c r="E345" s="1" t="s">
        <v>770</v>
      </c>
      <c r="F345" s="1" t="s">
        <v>7</v>
      </c>
      <c r="G345" s="50"/>
      <c r="H345" s="50"/>
      <c r="I345" s="50"/>
      <c r="J345" s="50"/>
      <c r="K345" s="50"/>
      <c r="L345" s="30">
        <f>SUM(G345:K345)</f>
        <v>0</v>
      </c>
      <c r="M345" s="30">
        <f>COUNTIF(G345:K345, "&gt;0" )</f>
        <v>0</v>
      </c>
      <c r="N345" s="30">
        <f>IF(M345=0,0,L345/M345)</f>
        <v>0</v>
      </c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1:37" s="1" customFormat="1" ht="13.9" customHeight="1">
      <c r="A346" s="50">
        <v>334</v>
      </c>
      <c r="C346" s="22" t="s">
        <v>7</v>
      </c>
      <c r="E346" s="1" t="s">
        <v>770</v>
      </c>
      <c r="F346" s="1" t="s">
        <v>7</v>
      </c>
      <c r="G346" s="50"/>
      <c r="H346" s="50"/>
      <c r="I346" s="50"/>
      <c r="J346" s="50"/>
      <c r="K346" s="50"/>
      <c r="L346" s="30">
        <f>SUM(G346:K346)</f>
        <v>0</v>
      </c>
      <c r="M346" s="30">
        <f>COUNTIF(G346:K346, "&gt;0" )</f>
        <v>0</v>
      </c>
      <c r="N346" s="30">
        <f>IF(M346=0,0,L346/M346)</f>
        <v>0</v>
      </c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1:37" s="1" customFormat="1" ht="13.9" customHeight="1">
      <c r="A347" s="50">
        <v>335</v>
      </c>
      <c r="C347" s="22" t="s">
        <v>7</v>
      </c>
      <c r="E347" s="1" t="s">
        <v>771</v>
      </c>
      <c r="F347" s="1" t="s">
        <v>7</v>
      </c>
      <c r="G347" s="50"/>
      <c r="H347" s="50"/>
      <c r="I347" s="50"/>
      <c r="J347" s="50"/>
      <c r="K347" s="50"/>
      <c r="L347" s="30">
        <f>SUM(G347:K347)</f>
        <v>0</v>
      </c>
      <c r="M347" s="30">
        <f>COUNTIF(G347:K347, "&gt;0" )</f>
        <v>0</v>
      </c>
      <c r="N347" s="30">
        <f>IF(M347=0,0,L347/M347)</f>
        <v>0</v>
      </c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1:37" s="1" customFormat="1" ht="13.9" customHeight="1">
      <c r="A348" s="50">
        <v>336</v>
      </c>
      <c r="C348" s="22" t="s">
        <v>7</v>
      </c>
      <c r="E348" s="1" t="s">
        <v>771</v>
      </c>
      <c r="F348" s="1" t="s">
        <v>7</v>
      </c>
      <c r="G348" s="50"/>
      <c r="H348" s="50"/>
      <c r="I348" s="50"/>
      <c r="J348" s="50"/>
      <c r="K348" s="50"/>
      <c r="L348" s="30">
        <f>SUM(G348:K348)</f>
        <v>0</v>
      </c>
      <c r="M348" s="30">
        <f>COUNTIF(G348:K348, "&gt;0" )</f>
        <v>0</v>
      </c>
      <c r="N348" s="30">
        <f>IF(M348=0,0,L348/M348)</f>
        <v>0</v>
      </c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1:37" s="1" customFormat="1" ht="13.9" customHeight="1">
      <c r="A349" s="50">
        <v>337</v>
      </c>
      <c r="C349" s="22" t="s">
        <v>7</v>
      </c>
      <c r="E349" s="1" t="s">
        <v>771</v>
      </c>
      <c r="F349" s="1" t="s">
        <v>7</v>
      </c>
      <c r="G349" s="50"/>
      <c r="H349" s="50"/>
      <c r="I349" s="50"/>
      <c r="J349" s="50"/>
      <c r="K349" s="50"/>
      <c r="L349" s="30">
        <f>SUM(G349:K349)</f>
        <v>0</v>
      </c>
      <c r="M349" s="30">
        <f>COUNTIF(G349:K349, "&gt;0" )</f>
        <v>0</v>
      </c>
      <c r="N349" s="30">
        <f>IF(M349=0,0,L349/M349)</f>
        <v>0</v>
      </c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1:37" s="1" customFormat="1" ht="13.9" customHeight="1">
      <c r="A350" s="50">
        <v>338</v>
      </c>
      <c r="C350" s="22" t="s">
        <v>7</v>
      </c>
      <c r="E350" s="1" t="s">
        <v>772</v>
      </c>
      <c r="F350" s="1" t="s">
        <v>7</v>
      </c>
      <c r="G350" s="50"/>
      <c r="H350" s="50"/>
      <c r="I350" s="50"/>
      <c r="J350" s="50"/>
      <c r="K350" s="50"/>
      <c r="L350" s="30">
        <f>SUM(G350:K350)</f>
        <v>0</v>
      </c>
      <c r="M350" s="30">
        <f>COUNTIF(G350:K350, "&gt;0" )</f>
        <v>0</v>
      </c>
      <c r="N350" s="30">
        <f>IF(M350=0,0,L350/M350)</f>
        <v>0</v>
      </c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1:37" s="1" customFormat="1" ht="13.9" customHeight="1">
      <c r="A351" s="50">
        <v>339</v>
      </c>
      <c r="C351" s="22" t="s">
        <v>7</v>
      </c>
      <c r="E351" s="1" t="s">
        <v>772</v>
      </c>
      <c r="F351" s="1" t="s">
        <v>7</v>
      </c>
      <c r="G351" s="50"/>
      <c r="H351" s="50"/>
      <c r="I351" s="50"/>
      <c r="J351" s="50"/>
      <c r="K351" s="50"/>
      <c r="L351" s="30">
        <f>SUM(G351:K351)</f>
        <v>0</v>
      </c>
      <c r="M351" s="30">
        <f>COUNTIF(G351:K351, "&gt;0" )</f>
        <v>0</v>
      </c>
      <c r="N351" s="30">
        <f>IF(M351=0,0,L351/M351)</f>
        <v>0</v>
      </c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1:37" s="1" customFormat="1" ht="13.9" customHeight="1">
      <c r="A352" s="50">
        <v>340</v>
      </c>
      <c r="C352" s="22" t="s">
        <v>7</v>
      </c>
      <c r="E352" s="1" t="s">
        <v>772</v>
      </c>
      <c r="F352" s="1" t="s">
        <v>7</v>
      </c>
      <c r="G352" s="50"/>
      <c r="H352" s="50"/>
      <c r="I352" s="50"/>
      <c r="J352" s="50"/>
      <c r="K352" s="50"/>
      <c r="L352" s="30">
        <f>SUM(G352:K352)</f>
        <v>0</v>
      </c>
      <c r="M352" s="30">
        <f>COUNTIF(G352:K352, "&gt;0" )</f>
        <v>0</v>
      </c>
      <c r="N352" s="30">
        <f>IF(M352=0,0,L352/M352)</f>
        <v>0</v>
      </c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1:37" s="1" customFormat="1" ht="13.9" customHeight="1">
      <c r="A353" s="50">
        <v>341</v>
      </c>
      <c r="C353" s="22" t="s">
        <v>7</v>
      </c>
      <c r="E353" s="1" t="s">
        <v>773</v>
      </c>
      <c r="F353" s="1" t="s">
        <v>7</v>
      </c>
      <c r="G353" s="50"/>
      <c r="H353" s="50"/>
      <c r="I353" s="50"/>
      <c r="J353" s="50"/>
      <c r="K353" s="50"/>
      <c r="L353" s="30">
        <f>SUM(G353:K353)</f>
        <v>0</v>
      </c>
      <c r="M353" s="30">
        <f>COUNTIF(G353:K353, "&gt;0" )</f>
        <v>0</v>
      </c>
      <c r="N353" s="30">
        <f>IF(M353=0,0,L353/M353)</f>
        <v>0</v>
      </c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1:37" s="1" customFormat="1" ht="13.9" customHeight="1">
      <c r="A354" s="50">
        <v>342</v>
      </c>
      <c r="C354" s="22" t="s">
        <v>7</v>
      </c>
      <c r="E354" s="1" t="s">
        <v>773</v>
      </c>
      <c r="F354" s="1" t="s">
        <v>7</v>
      </c>
      <c r="G354" s="50"/>
      <c r="H354" s="50"/>
      <c r="I354" s="50"/>
      <c r="J354" s="50"/>
      <c r="K354" s="50"/>
      <c r="L354" s="30">
        <f>SUM(G354:K354)</f>
        <v>0</v>
      </c>
      <c r="M354" s="30">
        <f>COUNTIF(G354:K354, "&gt;0" )</f>
        <v>0</v>
      </c>
      <c r="N354" s="30">
        <f>IF(M354=0,0,L354/M354)</f>
        <v>0</v>
      </c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1:37" s="1" customFormat="1" ht="13.9" customHeight="1">
      <c r="A355" s="50">
        <v>343</v>
      </c>
      <c r="C355" s="22" t="s">
        <v>7</v>
      </c>
      <c r="E355" s="1" t="s">
        <v>773</v>
      </c>
      <c r="F355" s="1" t="s">
        <v>7</v>
      </c>
      <c r="G355" s="50"/>
      <c r="H355" s="50"/>
      <c r="I355" s="50"/>
      <c r="J355" s="50"/>
      <c r="K355" s="50"/>
      <c r="L355" s="30">
        <f>SUM(G355:K355)</f>
        <v>0</v>
      </c>
      <c r="M355" s="30">
        <f>COUNTIF(G355:K355, "&gt;0" )</f>
        <v>0</v>
      </c>
      <c r="N355" s="30">
        <f>IF(M355=0,0,L355/M355)</f>
        <v>0</v>
      </c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1:37" s="1" customFormat="1" ht="13.9" customHeight="1">
      <c r="A356" s="50">
        <v>344</v>
      </c>
      <c r="C356" s="22" t="s">
        <v>7</v>
      </c>
      <c r="E356" s="1" t="s">
        <v>1059</v>
      </c>
      <c r="F356" s="1" t="s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30">
        <f>SUM(G356:K356)</f>
        <v>0</v>
      </c>
      <c r="M356" s="30">
        <f>COUNTIF(G356:K356, "&gt;0" )</f>
        <v>0</v>
      </c>
      <c r="N356" s="30">
        <f>IF(M356=0,0,L356/M356)</f>
        <v>0</v>
      </c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1:37" s="1" customFormat="1" ht="13.9" customHeight="1">
      <c r="A357" s="50">
        <v>345</v>
      </c>
      <c r="C357" s="22" t="s">
        <v>7</v>
      </c>
      <c r="E357" s="1" t="s">
        <v>1059</v>
      </c>
      <c r="F357" s="1" t="s">
        <v>7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30">
        <f>SUM(G357:K357)</f>
        <v>0</v>
      </c>
      <c r="M357" s="30">
        <f>COUNTIF(G357:K357, "&gt;0" )</f>
        <v>0</v>
      </c>
      <c r="N357" s="30">
        <f>IF(M357=0,0,L357/M357)</f>
        <v>0</v>
      </c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1:37" s="1" customFormat="1" ht="13.9" customHeight="1">
      <c r="A358" s="50">
        <v>346</v>
      </c>
      <c r="C358" s="22" t="s">
        <v>7</v>
      </c>
      <c r="E358" s="1" t="s">
        <v>774</v>
      </c>
      <c r="F358" s="1" t="s">
        <v>7</v>
      </c>
      <c r="G358" s="50"/>
      <c r="H358" s="50"/>
      <c r="I358" s="50"/>
      <c r="J358" s="50"/>
      <c r="K358" s="50"/>
      <c r="L358" s="30">
        <f>SUM(G358:K358)</f>
        <v>0</v>
      </c>
      <c r="M358" s="30">
        <f>COUNTIF(G358:K358, "&gt;0" )</f>
        <v>0</v>
      </c>
      <c r="N358" s="30">
        <f>IF(M358=0,0,L358/M358)</f>
        <v>0</v>
      </c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1:37" s="1" customFormat="1" ht="13.9" customHeight="1">
      <c r="A359" s="50">
        <v>347</v>
      </c>
      <c r="C359" s="22" t="s">
        <v>7</v>
      </c>
      <c r="E359" s="1" t="s">
        <v>774</v>
      </c>
      <c r="F359" s="1" t="s">
        <v>7</v>
      </c>
      <c r="G359" s="50"/>
      <c r="H359" s="50"/>
      <c r="I359" s="50"/>
      <c r="J359" s="50"/>
      <c r="K359" s="50"/>
      <c r="L359" s="30">
        <f>SUM(G359:K359)</f>
        <v>0</v>
      </c>
      <c r="M359" s="30">
        <f>COUNTIF(G359:K359, "&gt;0" )</f>
        <v>0</v>
      </c>
      <c r="N359" s="30">
        <f>IF(M359=0,0,L359/M359)</f>
        <v>0</v>
      </c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1:37" s="1" customFormat="1" ht="13.9" customHeight="1">
      <c r="A360" s="50">
        <v>348</v>
      </c>
      <c r="C360" s="22" t="s">
        <v>7</v>
      </c>
      <c r="E360" s="1" t="s">
        <v>774</v>
      </c>
      <c r="F360" s="1" t="s">
        <v>7</v>
      </c>
      <c r="G360" s="50"/>
      <c r="H360" s="50"/>
      <c r="I360" s="50"/>
      <c r="J360" s="50"/>
      <c r="K360" s="50"/>
      <c r="L360" s="30">
        <f>SUM(G360:K360)</f>
        <v>0</v>
      </c>
      <c r="M360" s="30">
        <f>COUNTIF(G360:K360, "&gt;0" )</f>
        <v>0</v>
      </c>
      <c r="N360" s="30">
        <f>IF(M360=0,0,L360/M360)</f>
        <v>0</v>
      </c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1:37" s="1" customFormat="1" ht="13.9" customHeight="1">
      <c r="A361" s="50">
        <v>349</v>
      </c>
      <c r="C361" s="22" t="s">
        <v>7</v>
      </c>
      <c r="E361" s="1" t="s">
        <v>1061</v>
      </c>
      <c r="F361" s="1" t="s">
        <v>7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30">
        <f>SUM(G361:K361)</f>
        <v>0</v>
      </c>
      <c r="M361" s="30">
        <f>COUNTIF(G361:K361, "&gt;0" )</f>
        <v>0</v>
      </c>
      <c r="N361" s="30">
        <f>IF(M361=0,0,L361/M361)</f>
        <v>0</v>
      </c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1:37" s="1" customFormat="1" ht="13.9" customHeight="1">
      <c r="A362" s="50">
        <v>350</v>
      </c>
      <c r="C362" s="22" t="s">
        <v>7</v>
      </c>
      <c r="E362" s="1" t="s">
        <v>1061</v>
      </c>
      <c r="F362" s="1" t="s">
        <v>7</v>
      </c>
      <c r="G362" s="50">
        <v>0</v>
      </c>
      <c r="H362" s="50">
        <v>0</v>
      </c>
      <c r="I362" s="50">
        <v>0</v>
      </c>
      <c r="J362" s="50">
        <v>0</v>
      </c>
      <c r="K362" s="50">
        <v>0</v>
      </c>
      <c r="L362" s="30">
        <f>SUM(G362:K362)</f>
        <v>0</v>
      </c>
      <c r="M362" s="30">
        <f>COUNTIF(G362:K362, "&gt;0" )</f>
        <v>0</v>
      </c>
      <c r="N362" s="30">
        <f>IF(M362=0,0,L362/M362)</f>
        <v>0</v>
      </c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1:37" s="1" customFormat="1" ht="13.9" customHeight="1">
      <c r="A363" s="50">
        <v>351</v>
      </c>
      <c r="C363" s="22" t="s">
        <v>7</v>
      </c>
      <c r="E363" s="1" t="s">
        <v>775</v>
      </c>
      <c r="F363" s="1" t="s">
        <v>7</v>
      </c>
      <c r="G363" s="50"/>
      <c r="H363" s="50"/>
      <c r="I363" s="50"/>
      <c r="J363" s="50"/>
      <c r="K363" s="50"/>
      <c r="L363" s="30">
        <f>SUM(G363:K363)</f>
        <v>0</v>
      </c>
      <c r="M363" s="30">
        <f>COUNTIF(G363:K363, "&gt;0" )</f>
        <v>0</v>
      </c>
      <c r="N363" s="30">
        <f>IF(M363=0,0,L363/M363)</f>
        <v>0</v>
      </c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1:37" s="1" customFormat="1" ht="13.9" customHeight="1">
      <c r="A364" s="50">
        <v>352</v>
      </c>
      <c r="C364" s="22" t="s">
        <v>7</v>
      </c>
      <c r="E364" s="1" t="s">
        <v>775</v>
      </c>
      <c r="F364" s="1" t="s">
        <v>7</v>
      </c>
      <c r="G364" s="50"/>
      <c r="H364" s="50"/>
      <c r="I364" s="50"/>
      <c r="J364" s="50"/>
      <c r="K364" s="50"/>
      <c r="L364" s="30">
        <f>SUM(G364:K364)</f>
        <v>0</v>
      </c>
      <c r="M364" s="30">
        <f>COUNTIF(G364:K364, "&gt;0" )</f>
        <v>0</v>
      </c>
      <c r="N364" s="30">
        <f>IF(M364=0,0,L364/M364)</f>
        <v>0</v>
      </c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1:37" s="1" customFormat="1" ht="13.9" customHeight="1">
      <c r="A365" s="50">
        <v>353</v>
      </c>
      <c r="C365" s="22" t="s">
        <v>7</v>
      </c>
      <c r="E365" s="1" t="s">
        <v>775</v>
      </c>
      <c r="F365" s="1" t="s">
        <v>7</v>
      </c>
      <c r="G365" s="50"/>
      <c r="H365" s="50"/>
      <c r="I365" s="50"/>
      <c r="J365" s="50"/>
      <c r="K365" s="50"/>
      <c r="L365" s="30">
        <f>SUM(G365:K365)</f>
        <v>0</v>
      </c>
      <c r="M365" s="30">
        <f>COUNTIF(G365:K365, "&gt;0" )</f>
        <v>0</v>
      </c>
      <c r="N365" s="30">
        <f>IF(M365=0,0,L365/M365)</f>
        <v>0</v>
      </c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1:37" s="1" customFormat="1" ht="13.9" customHeight="1">
      <c r="A366" s="50">
        <v>354</v>
      </c>
      <c r="C366" s="22" t="s">
        <v>7</v>
      </c>
      <c r="E366" s="1" t="s">
        <v>1059</v>
      </c>
      <c r="F366" s="1" t="s">
        <v>7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30">
        <f>SUM(G366:K366)</f>
        <v>0</v>
      </c>
      <c r="M366" s="30">
        <f>COUNTIF(G366:K366, "&gt;0" )</f>
        <v>0</v>
      </c>
      <c r="N366" s="30">
        <f>IF(M366=0,0,L366/M366)</f>
        <v>0</v>
      </c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1:37" s="1" customFormat="1" ht="13.9" customHeight="1">
      <c r="A367" s="50">
        <v>355</v>
      </c>
      <c r="C367" s="22" t="s">
        <v>7</v>
      </c>
      <c r="E367" s="1" t="s">
        <v>1059</v>
      </c>
      <c r="F367" s="1" t="s">
        <v>7</v>
      </c>
      <c r="G367" s="50">
        <v>0</v>
      </c>
      <c r="H367" s="50">
        <v>0</v>
      </c>
      <c r="I367" s="50">
        <v>0</v>
      </c>
      <c r="J367" s="50">
        <v>0</v>
      </c>
      <c r="K367" s="50">
        <v>0</v>
      </c>
      <c r="L367" s="30">
        <f>SUM(G367:K367)</f>
        <v>0</v>
      </c>
      <c r="M367" s="30">
        <f>COUNTIF(G367:K367, "&gt;0" )</f>
        <v>0</v>
      </c>
      <c r="N367" s="30">
        <f>IF(M367=0,0,L367/M367)</f>
        <v>0</v>
      </c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1:37" s="1" customFormat="1" ht="13.9" customHeight="1">
      <c r="A368" s="50">
        <v>356</v>
      </c>
      <c r="C368" s="22" t="s">
        <v>7</v>
      </c>
      <c r="E368" s="57" t="s">
        <v>1059</v>
      </c>
      <c r="F368" s="57" t="s">
        <v>7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19">
        <f>SUM(G368:K368)</f>
        <v>0</v>
      </c>
      <c r="M368" s="19">
        <f>COUNTIF(G368:K368, "&gt;0" )</f>
        <v>0</v>
      </c>
      <c r="N368" s="19">
        <f>IF(M368=0,0,L368/M368)</f>
        <v>0</v>
      </c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1:37" s="1" customFormat="1" ht="13.9" customHeight="1">
      <c r="A369" s="50">
        <v>357</v>
      </c>
      <c r="C369" s="22" t="s">
        <v>7</v>
      </c>
      <c r="E369" s="1" t="s">
        <v>776</v>
      </c>
      <c r="F369" s="1" t="s">
        <v>7</v>
      </c>
      <c r="G369" s="50"/>
      <c r="H369" s="50"/>
      <c r="I369" s="50"/>
      <c r="J369" s="50"/>
      <c r="K369" s="50"/>
      <c r="L369" s="30">
        <f>SUM(G369:K369)</f>
        <v>0</v>
      </c>
      <c r="M369" s="30">
        <f>COUNTIF(G369:K369, "&gt;0" )</f>
        <v>0</v>
      </c>
      <c r="N369" s="30">
        <f>IF(M369=0,0,L369/M369)</f>
        <v>0</v>
      </c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1:37" s="1" customFormat="1" ht="13.9" customHeight="1">
      <c r="A370" s="50">
        <v>358</v>
      </c>
      <c r="C370" s="22" t="s">
        <v>7</v>
      </c>
      <c r="E370" s="1" t="s">
        <v>776</v>
      </c>
      <c r="F370" s="1" t="s">
        <v>7</v>
      </c>
      <c r="G370" s="50"/>
      <c r="H370" s="50"/>
      <c r="I370" s="50"/>
      <c r="J370" s="50"/>
      <c r="K370" s="50"/>
      <c r="L370" s="30">
        <f>SUM(G370:K370)</f>
        <v>0</v>
      </c>
      <c r="M370" s="30">
        <f>COUNTIF(G370:K370, "&gt;0" )</f>
        <v>0</v>
      </c>
      <c r="N370" s="30">
        <f>IF(M370=0,0,L370/M370)</f>
        <v>0</v>
      </c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1:37" s="1" customFormat="1" ht="13.9" customHeight="1">
      <c r="A371" s="50">
        <v>359</v>
      </c>
      <c r="C371" s="22" t="s">
        <v>7</v>
      </c>
      <c r="E371" s="1" t="s">
        <v>776</v>
      </c>
      <c r="F371" s="1" t="s">
        <v>7</v>
      </c>
      <c r="G371" s="50"/>
      <c r="H371" s="50"/>
      <c r="I371" s="50"/>
      <c r="J371" s="50"/>
      <c r="K371" s="50"/>
      <c r="L371" s="30">
        <f>SUM(G371:K371)</f>
        <v>0</v>
      </c>
      <c r="M371" s="30">
        <f>COUNTIF(G371:K371, "&gt;0" )</f>
        <v>0</v>
      </c>
      <c r="N371" s="30">
        <f>IF(M371=0,0,L371/M371)</f>
        <v>0</v>
      </c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1:37" s="1" customFormat="1" ht="13.9" customHeight="1">
      <c r="A372" s="50">
        <v>360</v>
      </c>
      <c r="C372" s="22" t="s">
        <v>7</v>
      </c>
      <c r="E372" s="1" t="s">
        <v>1061</v>
      </c>
      <c r="F372" s="1" t="s">
        <v>7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30">
        <f>SUM(G372:K372)</f>
        <v>0</v>
      </c>
      <c r="M372" s="30">
        <f>COUNTIF(G372:K372, "&gt;0" )</f>
        <v>0</v>
      </c>
      <c r="N372" s="30">
        <f>IF(M372=0,0,L372/M372)</f>
        <v>0</v>
      </c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1:37" s="1" customFormat="1" ht="13.9" customHeight="1">
      <c r="A373" s="50">
        <v>361</v>
      </c>
      <c r="C373" s="22" t="s">
        <v>7</v>
      </c>
      <c r="E373" s="1" t="s">
        <v>1061</v>
      </c>
      <c r="F373" s="1" t="s">
        <v>7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30">
        <f>SUM(G373:K373)</f>
        <v>0</v>
      </c>
      <c r="M373" s="30">
        <f>COUNTIF(G373:K373, "&gt;0" )</f>
        <v>0</v>
      </c>
      <c r="N373" s="30">
        <f>IF(M373=0,0,L373/M373)</f>
        <v>0</v>
      </c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1:37" s="1" customFormat="1" ht="13.9" customHeight="1">
      <c r="A374" s="50">
        <v>362</v>
      </c>
      <c r="C374" s="22" t="s">
        <v>7</v>
      </c>
      <c r="E374" s="1" t="s">
        <v>1061</v>
      </c>
      <c r="F374" s="1" t="s">
        <v>7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30">
        <f>SUM(G374:K374)</f>
        <v>0</v>
      </c>
      <c r="M374" s="30">
        <f>COUNTIF(G374:K374, "&gt;0" )</f>
        <v>0</v>
      </c>
      <c r="N374" s="30">
        <f>IF(M374=0,0,L374/M374)</f>
        <v>0</v>
      </c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1:37" s="1" customFormat="1" ht="13.9" customHeight="1">
      <c r="A375" s="50">
        <v>363</v>
      </c>
      <c r="C375" s="22" t="s">
        <v>7</v>
      </c>
      <c r="E375" s="1" t="s">
        <v>777</v>
      </c>
      <c r="F375" s="1" t="s">
        <v>7</v>
      </c>
      <c r="G375" s="50"/>
      <c r="H375" s="50"/>
      <c r="I375" s="50"/>
      <c r="J375" s="50"/>
      <c r="K375" s="50"/>
      <c r="L375" s="30">
        <f>SUM(G375:K375)</f>
        <v>0</v>
      </c>
      <c r="M375" s="30">
        <f>COUNTIF(G375:K375, "&gt;0" )</f>
        <v>0</v>
      </c>
      <c r="N375" s="30">
        <f>IF(M375=0,0,L375/M375)</f>
        <v>0</v>
      </c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1:37" s="1" customFormat="1" ht="13.9" customHeight="1">
      <c r="A376" s="50">
        <v>364</v>
      </c>
      <c r="C376" s="22" t="s">
        <v>7</v>
      </c>
      <c r="E376" s="1" t="s">
        <v>777</v>
      </c>
      <c r="F376" s="1" t="s">
        <v>7</v>
      </c>
      <c r="G376" s="50"/>
      <c r="H376" s="50"/>
      <c r="I376" s="50"/>
      <c r="J376" s="50"/>
      <c r="K376" s="50"/>
      <c r="L376" s="30">
        <f>SUM(G376:K376)</f>
        <v>0</v>
      </c>
      <c r="M376" s="30">
        <f>COUNTIF(G376:K376, "&gt;0" )</f>
        <v>0</v>
      </c>
      <c r="N376" s="30">
        <f>IF(M376=0,0,L376/M376)</f>
        <v>0</v>
      </c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1:37" s="1" customFormat="1" ht="13.9" customHeight="1">
      <c r="A377" s="50">
        <v>365</v>
      </c>
      <c r="C377" s="22" t="s">
        <v>7</v>
      </c>
      <c r="E377" s="1" t="s">
        <v>777</v>
      </c>
      <c r="F377" s="1" t="s">
        <v>7</v>
      </c>
      <c r="G377" s="50"/>
      <c r="H377" s="50"/>
      <c r="I377" s="50"/>
      <c r="J377" s="50"/>
      <c r="K377" s="50"/>
      <c r="L377" s="30">
        <f>SUM(G377:K377)</f>
        <v>0</v>
      </c>
      <c r="M377" s="30">
        <f>COUNTIF(G377:K377, "&gt;0" )</f>
        <v>0</v>
      </c>
      <c r="N377" s="30">
        <f>IF(M377=0,0,L377/M377)</f>
        <v>0</v>
      </c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1:37" s="1" customFormat="1" ht="13.9" customHeight="1">
      <c r="A378" s="50">
        <v>366</v>
      </c>
      <c r="C378" s="22" t="s">
        <v>7</v>
      </c>
      <c r="E378" s="1" t="s">
        <v>778</v>
      </c>
      <c r="F378" s="1" t="s">
        <v>7</v>
      </c>
      <c r="G378" s="50"/>
      <c r="H378" s="50"/>
      <c r="I378" s="50"/>
      <c r="J378" s="50"/>
      <c r="K378" s="50"/>
      <c r="L378" s="30">
        <f>SUM(G378:K378)</f>
        <v>0</v>
      </c>
      <c r="M378" s="30">
        <f>COUNTIF(G378:K378, "&gt;0" )</f>
        <v>0</v>
      </c>
      <c r="N378" s="30">
        <f>IF(M378=0,0,L378/M378)</f>
        <v>0</v>
      </c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1:37" s="1" customFormat="1" ht="13.9" customHeight="1">
      <c r="A379" s="50">
        <v>367</v>
      </c>
      <c r="C379" s="22" t="s">
        <v>7</v>
      </c>
      <c r="E379" s="57" t="s">
        <v>778</v>
      </c>
      <c r="F379" s="57" t="s">
        <v>7</v>
      </c>
      <c r="G379" s="24"/>
      <c r="H379" s="24"/>
      <c r="I379" s="24"/>
      <c r="J379" s="24"/>
      <c r="K379" s="24"/>
      <c r="L379" s="19">
        <f>SUM(G379:K379)</f>
        <v>0</v>
      </c>
      <c r="M379" s="19">
        <f>COUNTIF(G379:K379, "&gt;0" )</f>
        <v>0</v>
      </c>
      <c r="N379" s="19">
        <f>IF(M379=0,0,L379/M379)</f>
        <v>0</v>
      </c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1:37" s="1" customFormat="1" ht="13.9" customHeight="1">
      <c r="A380" s="50">
        <v>368</v>
      </c>
      <c r="C380" s="22" t="s">
        <v>7</v>
      </c>
      <c r="E380" s="1" t="s">
        <v>778</v>
      </c>
      <c r="F380" s="1" t="s">
        <v>7</v>
      </c>
      <c r="G380" s="50"/>
      <c r="H380" s="50"/>
      <c r="I380" s="50"/>
      <c r="J380" s="50"/>
      <c r="K380" s="50"/>
      <c r="L380" s="30">
        <f>SUM(G380:K380)</f>
        <v>0</v>
      </c>
      <c r="M380" s="30">
        <f>COUNTIF(G380:K380, "&gt;0" )</f>
        <v>0</v>
      </c>
      <c r="N380" s="30">
        <f>IF(M380=0,0,L380/M380)</f>
        <v>0</v>
      </c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1:37" s="1" customFormat="1" ht="13.9" customHeight="1">
      <c r="A381" s="50">
        <v>369</v>
      </c>
      <c r="C381" s="22" t="s">
        <v>7</v>
      </c>
      <c r="E381" s="1" t="s">
        <v>1061</v>
      </c>
      <c r="F381" s="1" t="s">
        <v>7</v>
      </c>
      <c r="G381" s="50">
        <v>0</v>
      </c>
      <c r="H381" s="50">
        <v>0</v>
      </c>
      <c r="I381" s="50">
        <v>0</v>
      </c>
      <c r="J381" s="50">
        <v>0</v>
      </c>
      <c r="K381" s="50">
        <v>0</v>
      </c>
      <c r="L381" s="30">
        <f>SUM(G381:K381)</f>
        <v>0</v>
      </c>
      <c r="M381" s="30">
        <f>COUNTIF(G381:K381, "&gt;0" )</f>
        <v>0</v>
      </c>
      <c r="N381" s="30">
        <f>IF(M381=0,0,L381/M381)</f>
        <v>0</v>
      </c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1:37" s="1" customFormat="1" ht="13.9" customHeight="1">
      <c r="A382" s="50">
        <v>370</v>
      </c>
      <c r="C382" s="22" t="s">
        <v>7</v>
      </c>
      <c r="E382" s="1" t="s">
        <v>779</v>
      </c>
      <c r="F382" s="1" t="s">
        <v>7</v>
      </c>
      <c r="G382" s="50"/>
      <c r="H382" s="50"/>
      <c r="I382" s="50"/>
      <c r="J382" s="50"/>
      <c r="K382" s="50"/>
      <c r="L382" s="30">
        <f>SUM(G382:K382)</f>
        <v>0</v>
      </c>
      <c r="M382" s="30">
        <f>COUNTIF(G382:K382, "&gt;0" )</f>
        <v>0</v>
      </c>
      <c r="N382" s="30">
        <f>IF(M382=0,0,L382/M382)</f>
        <v>0</v>
      </c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1:37" s="1" customFormat="1" ht="13.9" customHeight="1">
      <c r="A383" s="50">
        <v>371</v>
      </c>
      <c r="C383" s="22" t="s">
        <v>7</v>
      </c>
      <c r="E383" s="1" t="s">
        <v>779</v>
      </c>
      <c r="F383" s="1" t="s">
        <v>7</v>
      </c>
      <c r="G383" s="50"/>
      <c r="H383" s="50"/>
      <c r="I383" s="50"/>
      <c r="J383" s="50"/>
      <c r="K383" s="50"/>
      <c r="L383" s="30">
        <f>SUM(G383:K383)</f>
        <v>0</v>
      </c>
      <c r="M383" s="30">
        <f>COUNTIF(G383:K383, "&gt;0" )</f>
        <v>0</v>
      </c>
      <c r="N383" s="30">
        <f>IF(M383=0,0,L383/M383)</f>
        <v>0</v>
      </c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1:37" s="1" customFormat="1" ht="13.9" customHeight="1">
      <c r="A384" s="50">
        <v>372</v>
      </c>
      <c r="C384" s="22" t="s">
        <v>7</v>
      </c>
      <c r="E384" s="1" t="s">
        <v>779</v>
      </c>
      <c r="F384" s="1" t="s">
        <v>7</v>
      </c>
      <c r="G384" s="50"/>
      <c r="H384" s="50"/>
      <c r="I384" s="50"/>
      <c r="J384" s="50"/>
      <c r="K384" s="50"/>
      <c r="L384" s="30">
        <f>SUM(G384:K384)</f>
        <v>0</v>
      </c>
      <c r="M384" s="30">
        <f>COUNTIF(G384:K384, "&gt;0" )</f>
        <v>0</v>
      </c>
      <c r="N384" s="30">
        <f>IF(M384=0,0,L384/M384)</f>
        <v>0</v>
      </c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1:37" s="1" customFormat="1" ht="13.9" customHeight="1">
      <c r="A385" s="50">
        <v>373</v>
      </c>
      <c r="C385" s="22" t="s">
        <v>7</v>
      </c>
      <c r="E385" s="1" t="s">
        <v>780</v>
      </c>
      <c r="F385" s="1" t="s">
        <v>7</v>
      </c>
      <c r="G385" s="50"/>
      <c r="H385" s="50"/>
      <c r="I385" s="50"/>
      <c r="J385" s="50"/>
      <c r="K385" s="50"/>
      <c r="L385" s="30">
        <f>SUM(G385:K385)</f>
        <v>0</v>
      </c>
      <c r="M385" s="30">
        <f>COUNTIF(G385:K385, "&gt;0" )</f>
        <v>0</v>
      </c>
      <c r="N385" s="30">
        <f>IF(M385=0,0,L385/M385)</f>
        <v>0</v>
      </c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1:37" s="1" customFormat="1" ht="13.9" customHeight="1">
      <c r="A386" s="50">
        <v>374</v>
      </c>
      <c r="C386" s="22" t="s">
        <v>7</v>
      </c>
      <c r="E386" s="1" t="s">
        <v>780</v>
      </c>
      <c r="F386" s="1" t="s">
        <v>7</v>
      </c>
      <c r="G386" s="50"/>
      <c r="H386" s="50"/>
      <c r="I386" s="50"/>
      <c r="J386" s="50"/>
      <c r="K386" s="50"/>
      <c r="L386" s="30">
        <f>SUM(G386:K386)</f>
        <v>0</v>
      </c>
      <c r="M386" s="30">
        <f>COUNTIF(G386:K386, "&gt;0" )</f>
        <v>0</v>
      </c>
      <c r="N386" s="30">
        <f>IF(M386=0,0,L386/M386)</f>
        <v>0</v>
      </c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1:37" s="1" customFormat="1" ht="13.9" customHeight="1">
      <c r="A387" s="50">
        <v>375</v>
      </c>
      <c r="C387" s="22" t="s">
        <v>7</v>
      </c>
      <c r="E387" s="57" t="s">
        <v>780</v>
      </c>
      <c r="F387" s="57" t="s">
        <v>7</v>
      </c>
      <c r="G387" s="24"/>
      <c r="H387" s="24"/>
      <c r="I387" s="24"/>
      <c r="J387" s="24"/>
      <c r="K387" s="24"/>
      <c r="L387" s="19">
        <f>SUM(G387:K387)</f>
        <v>0</v>
      </c>
      <c r="M387" s="19">
        <f>COUNTIF(G387:K387, "&gt;0" )</f>
        <v>0</v>
      </c>
      <c r="N387" s="19">
        <f>IF(M387=0,0,L387/M387)</f>
        <v>0</v>
      </c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1:37" s="1" customFormat="1" ht="13.9" customHeight="1">
      <c r="A388" s="50">
        <v>376</v>
      </c>
      <c r="C388" s="22" t="s">
        <v>7</v>
      </c>
      <c r="E388" s="1" t="s">
        <v>1059</v>
      </c>
      <c r="F388" s="1" t="s">
        <v>7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30">
        <f>SUM(G388:K388)</f>
        <v>0</v>
      </c>
      <c r="M388" s="30">
        <f>COUNTIF(G388:K388, "&gt;0" )</f>
        <v>0</v>
      </c>
      <c r="N388" s="30">
        <f>IF(M388=0,0,L388/M388)</f>
        <v>0</v>
      </c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1:37" s="1" customFormat="1" ht="13.9" customHeight="1">
      <c r="A389" s="50">
        <v>377</v>
      </c>
      <c r="C389" s="22" t="s">
        <v>7</v>
      </c>
      <c r="E389" s="1" t="s">
        <v>1059</v>
      </c>
      <c r="F389" s="1" t="s">
        <v>7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30">
        <f>SUM(G389:K389)</f>
        <v>0</v>
      </c>
      <c r="M389" s="30">
        <f>COUNTIF(G389:K389, "&gt;0" )</f>
        <v>0</v>
      </c>
      <c r="N389" s="30">
        <f>IF(M389=0,0,L389/M389)</f>
        <v>0</v>
      </c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1:37" s="1" customFormat="1" ht="13.9" customHeight="1">
      <c r="A390" s="50">
        <v>378</v>
      </c>
      <c r="C390" s="22" t="s">
        <v>7</v>
      </c>
      <c r="E390" s="1" t="s">
        <v>1059</v>
      </c>
      <c r="F390" s="1" t="s">
        <v>7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30">
        <f>SUM(G390:K390)</f>
        <v>0</v>
      </c>
      <c r="M390" s="30">
        <f>COUNTIF(G390:K390, "&gt;0" )</f>
        <v>0</v>
      </c>
      <c r="N390" s="30">
        <f>IF(M390=0,0,L390/M390)</f>
        <v>0</v>
      </c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1:37" s="1" customFormat="1" ht="13.9" customHeight="1">
      <c r="A391" s="50">
        <v>379</v>
      </c>
      <c r="C391" s="22" t="s">
        <v>7</v>
      </c>
      <c r="E391" s="1" t="s">
        <v>781</v>
      </c>
      <c r="F391" s="1" t="s">
        <v>7</v>
      </c>
      <c r="G391" s="50"/>
      <c r="H391" s="50"/>
      <c r="I391" s="50"/>
      <c r="J391" s="50"/>
      <c r="K391" s="50"/>
      <c r="L391" s="30">
        <f>SUM(G391:K391)</f>
        <v>0</v>
      </c>
      <c r="M391" s="30">
        <f>COUNTIF(G391:K391, "&gt;0" )</f>
        <v>0</v>
      </c>
      <c r="N391" s="30">
        <f>IF(M391=0,0,L391/M391)</f>
        <v>0</v>
      </c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1:37" s="1" customFormat="1" ht="13.9" customHeight="1">
      <c r="A392" s="50">
        <v>380</v>
      </c>
      <c r="C392" s="22" t="s">
        <v>7</v>
      </c>
      <c r="E392" s="1" t="s">
        <v>781</v>
      </c>
      <c r="F392" s="1" t="s">
        <v>7</v>
      </c>
      <c r="G392" s="50"/>
      <c r="H392" s="50"/>
      <c r="I392" s="50"/>
      <c r="J392" s="50"/>
      <c r="K392" s="50"/>
      <c r="L392" s="30">
        <f>SUM(G392:K392)</f>
        <v>0</v>
      </c>
      <c r="M392" s="30">
        <f>COUNTIF(G392:K392, "&gt;0" )</f>
        <v>0</v>
      </c>
      <c r="N392" s="30">
        <f>IF(M392=0,0,L392/M392)</f>
        <v>0</v>
      </c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1:37" s="1" customFormat="1" ht="13.9" customHeight="1">
      <c r="A393" s="50">
        <v>381</v>
      </c>
      <c r="C393" s="22" t="s">
        <v>7</v>
      </c>
      <c r="E393" s="1" t="s">
        <v>781</v>
      </c>
      <c r="F393" s="1" t="s">
        <v>7</v>
      </c>
      <c r="G393" s="50"/>
      <c r="H393" s="50"/>
      <c r="I393" s="50"/>
      <c r="J393" s="50"/>
      <c r="K393" s="50"/>
      <c r="L393" s="30">
        <f>SUM(G393:K393)</f>
        <v>0</v>
      </c>
      <c r="M393" s="30">
        <f>COUNTIF(G393:K393, "&gt;0" )</f>
        <v>0</v>
      </c>
      <c r="N393" s="30">
        <f>IF(M393=0,0,L393/M393)</f>
        <v>0</v>
      </c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1:37" s="1" customFormat="1" ht="13.9" customHeight="1">
      <c r="A394" s="50">
        <v>382</v>
      </c>
      <c r="C394" s="22" t="s">
        <v>7</v>
      </c>
      <c r="E394" s="1" t="s">
        <v>1059</v>
      </c>
      <c r="F394" s="1" t="s">
        <v>7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30">
        <f>SUM(G394:K394)</f>
        <v>0</v>
      </c>
      <c r="M394" s="30">
        <f>COUNTIF(G394:K394, "&gt;0" )</f>
        <v>0</v>
      </c>
      <c r="N394" s="30">
        <f>IF(M394=0,0,L394/M394)</f>
        <v>0</v>
      </c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1:37" s="1" customFormat="1" ht="13.9" customHeight="1">
      <c r="A395" s="50">
        <v>383</v>
      </c>
      <c r="C395" s="22" t="s">
        <v>7</v>
      </c>
      <c r="E395" s="1" t="s">
        <v>782</v>
      </c>
      <c r="F395" s="1" t="s">
        <v>7</v>
      </c>
      <c r="G395" s="50"/>
      <c r="H395" s="50"/>
      <c r="I395" s="50"/>
      <c r="J395" s="50"/>
      <c r="K395" s="50"/>
      <c r="L395" s="30">
        <f>SUM(G395:K395)</f>
        <v>0</v>
      </c>
      <c r="M395" s="30">
        <f>COUNTIF(G395:K395, "&gt;0" )</f>
        <v>0</v>
      </c>
      <c r="N395" s="30">
        <f>IF(M395=0,0,L395/M395)</f>
        <v>0</v>
      </c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1:37" s="1" customFormat="1" ht="13.9" customHeight="1">
      <c r="A396" s="50">
        <v>384</v>
      </c>
      <c r="C396" s="22" t="s">
        <v>7</v>
      </c>
      <c r="E396" s="1" t="s">
        <v>782</v>
      </c>
      <c r="F396" s="1" t="s">
        <v>7</v>
      </c>
      <c r="G396" s="50"/>
      <c r="H396" s="50"/>
      <c r="I396" s="50"/>
      <c r="J396" s="50"/>
      <c r="K396" s="50"/>
      <c r="L396" s="30">
        <f>SUM(G396:K396)</f>
        <v>0</v>
      </c>
      <c r="M396" s="30">
        <f>COUNTIF(G396:K396, "&gt;0" )</f>
        <v>0</v>
      </c>
      <c r="N396" s="30">
        <f>IF(M396=0,0,L396/M396)</f>
        <v>0</v>
      </c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1:37" s="1" customFormat="1" ht="13.9" customHeight="1">
      <c r="A397" s="50">
        <v>385</v>
      </c>
      <c r="C397" s="22" t="s">
        <v>7</v>
      </c>
      <c r="E397" s="1" t="s">
        <v>782</v>
      </c>
      <c r="F397" s="1" t="s">
        <v>7</v>
      </c>
      <c r="G397" s="50"/>
      <c r="H397" s="50"/>
      <c r="I397" s="50"/>
      <c r="J397" s="50"/>
      <c r="K397" s="50"/>
      <c r="L397" s="30">
        <f>SUM(G397:K397)</f>
        <v>0</v>
      </c>
      <c r="M397" s="30">
        <f>COUNTIF(G397:K397, "&gt;0" )</f>
        <v>0</v>
      </c>
      <c r="N397" s="30">
        <f>IF(M397=0,0,L397/M397)</f>
        <v>0</v>
      </c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1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1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1:37" s="1" customFormat="1" ht="13.9" customHeight="1">
      <c r="E400" s="66" t="s">
        <v>1035</v>
      </c>
      <c r="G400" s="30">
        <f t="shared" ref="G400:L400" si="0">SUM(G13:G397)</f>
        <v>31305</v>
      </c>
      <c r="H400" s="30">
        <f t="shared" si="0"/>
        <v>31391</v>
      </c>
      <c r="I400" s="30">
        <f t="shared" si="0"/>
        <v>32262</v>
      </c>
      <c r="J400" s="30">
        <f t="shared" si="0"/>
        <v>32017</v>
      </c>
      <c r="K400" s="30">
        <f t="shared" si="0"/>
        <v>31793</v>
      </c>
      <c r="L400" s="30">
        <f t="shared" si="0"/>
        <v>158768</v>
      </c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5:37" s="1" customFormat="1" ht="13.9" customHeight="1">
      <c r="E401" s="66" t="s">
        <v>1036</v>
      </c>
      <c r="G401" s="30">
        <f t="shared" ref="G401:L401" si="1">SUM(G400 / (COUNTIF(G13:G397,"&gt;0")))</f>
        <v>184.14705882352942</v>
      </c>
      <c r="H401" s="30">
        <f t="shared" si="1"/>
        <v>184.65294117647059</v>
      </c>
      <c r="I401" s="30">
        <f t="shared" si="1"/>
        <v>189.7764705882353</v>
      </c>
      <c r="J401" s="30">
        <f t="shared" si="1"/>
        <v>188.33529411764707</v>
      </c>
      <c r="K401" s="30">
        <f t="shared" si="1"/>
        <v>187.01764705882354</v>
      </c>
      <c r="L401" s="30">
        <f t="shared" si="1"/>
        <v>711.96412556053815</v>
      </c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5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5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5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5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5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5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5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5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5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5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5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5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5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5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5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/ta/ReBRWJht60uP9bahNkQS14B84qy/Ms1U4DTkgq9vJeldXZ9zNmIw61gO0x2JD4HuHDFuOtjVqYkxuO+8Xw==" saltValue="hAPjDJlwv0muwzUieK7mww==" spinCount="100000" sheet="1" objects="1" scenarios="1"/>
  <sortState xmlns:xlrd2="http://schemas.microsoft.com/office/spreadsheetml/2017/richdata2" ref="B13:N397">
    <sortCondition descending="1" ref="L13"/>
    <sortCondition ref="B13"/>
  </sortState>
  <mergeCells count="1">
    <mergeCell ref="A1:R1"/>
  </mergeCells>
  <pageMargins left="0.17" right="0.17" top="0.75" bottom="0.75" header="0.3" footer="0.3"/>
  <pageSetup scale="6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Roster_Selection_Men</vt:lpstr>
      <vt:lpstr>Individual_Scores_Men_Var</vt:lpstr>
      <vt:lpstr>Individual_Scores_Men_JV</vt:lpstr>
      <vt:lpstr>Baker_Scores_Men_Var</vt:lpstr>
      <vt:lpstr>Baker_Scores_Men_JV</vt:lpstr>
      <vt:lpstr>Qual_Team_Standings_Men_Var</vt:lpstr>
      <vt:lpstr>Qual_Team_Standings_Men_JV</vt:lpstr>
      <vt:lpstr>Indiv_Combined_Scores_Men</vt:lpstr>
      <vt:lpstr>Indiv_Combined_Scores_Men!Print_Area</vt:lpstr>
      <vt:lpstr>Qual_Team_Standings_Men_JV!Print_Area</vt:lpstr>
      <vt:lpstr>Qual_Team_Standings_Men_Var!Print_Area</vt:lpstr>
      <vt:lpstr>Roster_Selection_Men!Print_Area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cp:lastPrinted>2024-01-21T22:17:01Z</cp:lastPrinted>
  <dcterms:created xsi:type="dcterms:W3CDTF">2024-01-19T20:22:42Z</dcterms:created>
  <dcterms:modified xsi:type="dcterms:W3CDTF">2024-01-21T22:28:35Z</dcterms:modified>
</cp:coreProperties>
</file>